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703F99E6-4F78-4EB5-A967-4507DD2CBF11}" xr6:coauthVersionLast="45" xr6:coauthVersionMax="45" xr10:uidLastSave="{00000000-0000-0000-0000-000000000000}"/>
  <bookViews>
    <workbookView xWindow="-120" yWindow="-120" windowWidth="29040" windowHeight="15840" tabRatio="905" activeTab="12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11" i="9" s="1"/>
  <c r="B12" i="9" s="1"/>
  <c r="B13" i="9" s="1"/>
  <c r="B14" i="9" s="1"/>
  <c r="B15" i="9" s="1"/>
  <c r="B16" i="9" s="1"/>
  <c r="B17" i="9" s="1"/>
  <c r="B9" i="9"/>
  <c r="B8" i="9"/>
  <c r="E27" i="27" l="1"/>
  <c r="D27" i="27"/>
  <c r="C27" i="27"/>
  <c r="E26" i="27"/>
  <c r="D26" i="27"/>
  <c r="C26" i="27"/>
  <c r="E25" i="27"/>
  <c r="D25" i="27"/>
  <c r="C25" i="27"/>
  <c r="E12" i="27"/>
  <c r="D12" i="27"/>
  <c r="C12" i="27"/>
  <c r="E11" i="27"/>
  <c r="D11" i="27"/>
  <c r="C11" i="27"/>
  <c r="D10" i="27"/>
  <c r="C10" i="27"/>
  <c r="E9" i="27"/>
  <c r="D9" i="27"/>
  <c r="C9" i="27"/>
  <c r="C8" i="27"/>
  <c r="J62" i="11" l="1"/>
  <c r="R62" i="11" s="1"/>
  <c r="Z62" i="11" s="1"/>
  <c r="C62" i="10"/>
  <c r="B62" i="10"/>
  <c r="A58" i="14"/>
  <c r="H61" i="3"/>
  <c r="A62" i="5" s="1"/>
  <c r="A62" i="10" s="1"/>
  <c r="A62" i="11" s="1"/>
  <c r="I62" i="11" s="1"/>
  <c r="Q62" i="11" s="1"/>
  <c r="Y62" i="11" s="1"/>
  <c r="G61" i="3"/>
  <c r="D58" i="3"/>
  <c r="E58" i="3" s="1"/>
  <c r="B5" i="29"/>
  <c r="B4" i="29"/>
  <c r="B3" i="29"/>
  <c r="D5" i="29"/>
  <c r="C5" i="29"/>
  <c r="D4" i="29"/>
  <c r="C4" i="29"/>
  <c r="D3" i="29"/>
  <c r="C3" i="29"/>
  <c r="G25" i="27"/>
  <c r="E7" i="27"/>
  <c r="D7" i="27"/>
  <c r="C7" i="27"/>
  <c r="C28" i="27"/>
  <c r="E28" i="27" s="1"/>
  <c r="G28" i="27" s="1"/>
  <c r="E5" i="29"/>
  <c r="F7" i="27"/>
  <c r="J61" i="11"/>
  <c r="R61" i="11"/>
  <c r="Z61" i="11" s="1"/>
  <c r="G60" i="3"/>
  <c r="H60" i="3" s="1"/>
  <c r="A61" i="5" s="1"/>
  <c r="A61" i="10" s="1"/>
  <c r="R13" i="27"/>
  <c r="O13" i="27"/>
  <c r="R11" i="27"/>
  <c r="O11" i="27"/>
  <c r="R10" i="27"/>
  <c r="O10" i="27"/>
  <c r="R9" i="27"/>
  <c r="O9" i="27"/>
  <c r="J9" i="10"/>
  <c r="J10" i="10"/>
  <c r="J11" i="10" s="1"/>
  <c r="J12" i="10" s="1"/>
  <c r="J13" i="10" s="1"/>
  <c r="J14" i="10" s="1"/>
  <c r="J15" i="10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P20" i="3"/>
  <c r="P8" i="3"/>
  <c r="Q8" i="3" s="1"/>
  <c r="R8" i="3" s="1"/>
  <c r="S8" i="3"/>
  <c r="P9" i="3"/>
  <c r="P10" i="3"/>
  <c r="P11" i="3"/>
  <c r="P12" i="3"/>
  <c r="P13" i="3"/>
  <c r="P14" i="3"/>
  <c r="P15" i="3"/>
  <c r="P16" i="3"/>
  <c r="Q16" i="3"/>
  <c r="R16" i="3" s="1"/>
  <c r="T14" i="3" s="1"/>
  <c r="P17" i="3"/>
  <c r="Q17" i="3" s="1"/>
  <c r="P18" i="3"/>
  <c r="P19" i="3"/>
  <c r="P7" i="3"/>
  <c r="J8" i="3"/>
  <c r="J9" i="3"/>
  <c r="J10" i="3"/>
  <c r="J11" i="3"/>
  <c r="J12" i="3"/>
  <c r="J13" i="3"/>
  <c r="J14" i="3"/>
  <c r="J15" i="3"/>
  <c r="J7" i="3"/>
  <c r="L7" i="3" s="1"/>
  <c r="G8" i="3"/>
  <c r="G9" i="3"/>
  <c r="G10" i="3"/>
  <c r="G11" i="3"/>
  <c r="G12" i="3"/>
  <c r="H12" i="3" s="1"/>
  <c r="A13" i="5" s="1"/>
  <c r="G13" i="3"/>
  <c r="G14" i="3"/>
  <c r="G15" i="3"/>
  <c r="H15" i="3"/>
  <c r="A16" i="5"/>
  <c r="A16" i="10" s="1"/>
  <c r="G16" i="3"/>
  <c r="G17" i="3"/>
  <c r="G18" i="3"/>
  <c r="G19" i="3"/>
  <c r="H19" i="3" s="1"/>
  <c r="A20" i="5" s="1"/>
  <c r="A20" i="10" s="1"/>
  <c r="G20" i="3"/>
  <c r="G21" i="3"/>
  <c r="G22" i="3"/>
  <c r="H22" i="3" s="1"/>
  <c r="A23" i="5" s="1"/>
  <c r="G23" i="3"/>
  <c r="H23" i="3" s="1"/>
  <c r="A24" i="5" s="1"/>
  <c r="A24" i="10" s="1"/>
  <c r="G24" i="3"/>
  <c r="G25" i="3"/>
  <c r="G26" i="3"/>
  <c r="G27" i="3"/>
  <c r="G28" i="3"/>
  <c r="H28" i="3"/>
  <c r="A29" i="5" s="1"/>
  <c r="G29" i="3"/>
  <c r="H29" i="3" s="1"/>
  <c r="A30" i="5" s="1"/>
  <c r="K30" i="5" s="1"/>
  <c r="G30" i="3"/>
  <c r="H30" i="3" s="1"/>
  <c r="A31" i="5" s="1"/>
  <c r="G31" i="3"/>
  <c r="G32" i="3"/>
  <c r="G33" i="3"/>
  <c r="G34" i="3"/>
  <c r="G35" i="3"/>
  <c r="H35" i="3" s="1"/>
  <c r="A36" i="5" s="1"/>
  <c r="G36" i="3"/>
  <c r="H36" i="3" s="1"/>
  <c r="A37" i="5" s="1"/>
  <c r="A37" i="10" s="1"/>
  <c r="G37" i="3"/>
  <c r="G38" i="3"/>
  <c r="G39" i="3"/>
  <c r="G40" i="3"/>
  <c r="G41" i="3"/>
  <c r="G42" i="3"/>
  <c r="G43" i="3"/>
  <c r="H43" i="3"/>
  <c r="A44" i="5" s="1"/>
  <c r="G44" i="3"/>
  <c r="H44" i="3" s="1"/>
  <c r="A45" i="5" s="1"/>
  <c r="G45" i="3"/>
  <c r="G46" i="3"/>
  <c r="G47" i="3"/>
  <c r="H47" i="3" s="1"/>
  <c r="A48" i="5" s="1"/>
  <c r="A48" i="10" s="1"/>
  <c r="G48" i="3"/>
  <c r="G49" i="3"/>
  <c r="H49" i="3" s="1"/>
  <c r="A50" i="5" s="1"/>
  <c r="G50" i="3"/>
  <c r="H50" i="3" s="1"/>
  <c r="A51" i="5" s="1"/>
  <c r="G51" i="3"/>
  <c r="H51" i="3"/>
  <c r="A52" i="5" s="1"/>
  <c r="G52" i="3"/>
  <c r="H52" i="3" s="1"/>
  <c r="A53" i="5" s="1"/>
  <c r="G53" i="3"/>
  <c r="G54" i="3"/>
  <c r="G55" i="3"/>
  <c r="H55" i="3"/>
  <c r="A56" i="5" s="1"/>
  <c r="G56" i="3"/>
  <c r="H56" i="3" s="1"/>
  <c r="A57" i="5" s="1"/>
  <c r="A57" i="10" s="1"/>
  <c r="G57" i="3"/>
  <c r="G58" i="3"/>
  <c r="G59" i="3"/>
  <c r="H59" i="3"/>
  <c r="A60" i="5" s="1"/>
  <c r="A60" i="10" s="1"/>
  <c r="G7" i="3"/>
  <c r="H7" i="3"/>
  <c r="H8" i="3"/>
  <c r="A9" i="5" s="1"/>
  <c r="H9" i="3"/>
  <c r="A10" i="5" s="1"/>
  <c r="H10" i="3"/>
  <c r="A11" i="5"/>
  <c r="A11" i="10" s="1"/>
  <c r="H11" i="3"/>
  <c r="A12" i="5"/>
  <c r="H13" i="3"/>
  <c r="A14" i="5" s="1"/>
  <c r="A14" i="10" s="1"/>
  <c r="H14" i="3"/>
  <c r="A15" i="5" s="1"/>
  <c r="H16" i="3"/>
  <c r="A17" i="5"/>
  <c r="A17" i="10"/>
  <c r="A17" i="11" s="1"/>
  <c r="I17" i="11" s="1"/>
  <c r="Q17" i="11"/>
  <c r="Y17" i="11" s="1"/>
  <c r="H17" i="3"/>
  <c r="A18" i="5" s="1"/>
  <c r="H18" i="3"/>
  <c r="A19" i="5" s="1"/>
  <c r="H20" i="3"/>
  <c r="A21" i="5" s="1"/>
  <c r="H21" i="3"/>
  <c r="A22" i="5"/>
  <c r="H24" i="3"/>
  <c r="A25" i="5" s="1"/>
  <c r="H25" i="3"/>
  <c r="A26" i="5" s="1"/>
  <c r="H26" i="3"/>
  <c r="A27" i="5" s="1"/>
  <c r="H27" i="3"/>
  <c r="A28" i="5"/>
  <c r="A30" i="10"/>
  <c r="H31" i="3"/>
  <c r="A32" i="5"/>
  <c r="A32" i="10" s="1"/>
  <c r="H32" i="3"/>
  <c r="A33" i="5"/>
  <c r="H33" i="3"/>
  <c r="A34" i="5" s="1"/>
  <c r="H34" i="3"/>
  <c r="A35" i="5" s="1"/>
  <c r="H37" i="3"/>
  <c r="A38" i="5" s="1"/>
  <c r="A38" i="10" s="1"/>
  <c r="H38" i="3"/>
  <c r="A39" i="5"/>
  <c r="A39" i="10" s="1"/>
  <c r="H39" i="3"/>
  <c r="A40" i="5"/>
  <c r="H40" i="3"/>
  <c r="A41" i="5" s="1"/>
  <c r="D41" i="5" s="1"/>
  <c r="H41" i="3"/>
  <c r="A42" i="5" s="1"/>
  <c r="H42" i="3"/>
  <c r="A43" i="5"/>
  <c r="A43" i="10"/>
  <c r="A43" i="11" s="1"/>
  <c r="I43" i="11" s="1"/>
  <c r="Q43" i="11"/>
  <c r="Y43" i="11" s="1"/>
  <c r="H45" i="3"/>
  <c r="A46" i="5" s="1"/>
  <c r="H46" i="3"/>
  <c r="A47" i="5" s="1"/>
  <c r="A47" i="10" s="1"/>
  <c r="H48" i="3"/>
  <c r="A49" i="5"/>
  <c r="A50" i="10"/>
  <c r="B50" i="10" s="1"/>
  <c r="H53" i="3"/>
  <c r="A54" i="5"/>
  <c r="A54" i="10"/>
  <c r="A54" i="11" s="1"/>
  <c r="I54" i="11" s="1"/>
  <c r="Q54" i="11" s="1"/>
  <c r="Y54" i="11" s="1"/>
  <c r="H54" i="3"/>
  <c r="A55" i="5"/>
  <c r="A55" i="10"/>
  <c r="H57" i="3"/>
  <c r="A58" i="5" s="1"/>
  <c r="A58" i="10" s="1"/>
  <c r="A58" i="11" s="1"/>
  <c r="I58" i="11" s="1"/>
  <c r="Q58" i="11" s="1"/>
  <c r="Y58" i="11" s="1"/>
  <c r="H58" i="3"/>
  <c r="A59" i="5"/>
  <c r="A21" i="10"/>
  <c r="B60" i="10"/>
  <c r="Q8" i="6"/>
  <c r="S8" i="6"/>
  <c r="U8" i="6"/>
  <c r="D57" i="3"/>
  <c r="D56" i="3"/>
  <c r="D55" i="3"/>
  <c r="D54" i="3"/>
  <c r="H55" i="10" s="1"/>
  <c r="I55" i="10" s="1"/>
  <c r="I56" i="10" s="1"/>
  <c r="D53" i="3"/>
  <c r="A53" i="14"/>
  <c r="D52" i="3"/>
  <c r="D51" i="3"/>
  <c r="D50" i="3"/>
  <c r="D49" i="3"/>
  <c r="D48" i="3"/>
  <c r="D47" i="3"/>
  <c r="E47" i="3" s="1"/>
  <c r="D46" i="3"/>
  <c r="E46" i="3"/>
  <c r="B46" i="14" s="1"/>
  <c r="D45" i="3"/>
  <c r="AM45" i="3" s="1"/>
  <c r="D44" i="3"/>
  <c r="D43" i="3"/>
  <c r="E43" i="3" s="1"/>
  <c r="B43" i="14" s="1"/>
  <c r="D42" i="3"/>
  <c r="D41" i="3"/>
  <c r="E41" i="3" s="1"/>
  <c r="D40" i="3"/>
  <c r="D39" i="3"/>
  <c r="H40" i="10"/>
  <c r="D38" i="3"/>
  <c r="E38" i="3" s="1"/>
  <c r="D37" i="3"/>
  <c r="D36" i="3"/>
  <c r="D35" i="3"/>
  <c r="A35" i="14"/>
  <c r="D34" i="3"/>
  <c r="A34" i="14" s="1"/>
  <c r="D33" i="3"/>
  <c r="D32" i="3"/>
  <c r="D31" i="3"/>
  <c r="A31" i="14" s="1"/>
  <c r="D30" i="3"/>
  <c r="H31" i="10" s="1"/>
  <c r="D29" i="3"/>
  <c r="E29" i="3"/>
  <c r="B29" i="14"/>
  <c r="D28" i="3"/>
  <c r="D27" i="3"/>
  <c r="H28" i="10" s="1"/>
  <c r="D26" i="3"/>
  <c r="A26" i="14" s="1"/>
  <c r="D25" i="3"/>
  <c r="D24" i="3"/>
  <c r="D23" i="3"/>
  <c r="AM23" i="3" s="1"/>
  <c r="E23" i="3"/>
  <c r="B23" i="14"/>
  <c r="D22" i="3"/>
  <c r="E22" i="3"/>
  <c r="F24" i="6" s="1"/>
  <c r="Q24" i="6" s="1"/>
  <c r="S24" i="6" s="1"/>
  <c r="B22" i="14"/>
  <c r="D21" i="3"/>
  <c r="D20" i="3"/>
  <c r="D19" i="3"/>
  <c r="D18" i="3"/>
  <c r="E18" i="3" s="1"/>
  <c r="D17" i="3"/>
  <c r="H18" i="10" s="1"/>
  <c r="D16" i="3"/>
  <c r="H17" i="10" s="1"/>
  <c r="D15" i="3"/>
  <c r="D14" i="3"/>
  <c r="E14" i="3" s="1"/>
  <c r="F16" i="6" s="1"/>
  <c r="Q16" i="6" s="1"/>
  <c r="R16" i="6" s="1"/>
  <c r="B14" i="14"/>
  <c r="D13" i="3"/>
  <c r="D12" i="3"/>
  <c r="D11" i="3"/>
  <c r="D10" i="3"/>
  <c r="D9" i="3"/>
  <c r="E9" i="3" s="1"/>
  <c r="D8" i="3"/>
  <c r="D7" i="3"/>
  <c r="E7" i="3"/>
  <c r="B7" i="14" s="1"/>
  <c r="A23" i="14"/>
  <c r="H24" i="10"/>
  <c r="E27" i="3"/>
  <c r="B27" i="14" s="1"/>
  <c r="A27" i="14"/>
  <c r="E31" i="3"/>
  <c r="B31" i="14" s="1"/>
  <c r="H32" i="10"/>
  <c r="AM31" i="3"/>
  <c r="E35" i="3"/>
  <c r="B35" i="14"/>
  <c r="H36" i="10"/>
  <c r="AM35" i="3"/>
  <c r="E39" i="3"/>
  <c r="B39" i="14" s="1"/>
  <c r="A43" i="14"/>
  <c r="H44" i="10"/>
  <c r="I44" i="10" s="1"/>
  <c r="I45" i="10" s="1"/>
  <c r="AM43" i="3"/>
  <c r="A47" i="14"/>
  <c r="AM47" i="3"/>
  <c r="E51" i="3"/>
  <c r="A51" i="14"/>
  <c r="H52" i="10"/>
  <c r="AM51" i="3"/>
  <c r="A57" i="14"/>
  <c r="AM8" i="3"/>
  <c r="E12" i="3"/>
  <c r="B12" i="14"/>
  <c r="AM12" i="3"/>
  <c r="A12" i="14"/>
  <c r="H13" i="10"/>
  <c r="E16" i="3"/>
  <c r="AM16" i="3"/>
  <c r="A16" i="14"/>
  <c r="E20" i="3"/>
  <c r="B20" i="14" s="1"/>
  <c r="AM20" i="3"/>
  <c r="A20" i="14"/>
  <c r="H21" i="10"/>
  <c r="E24" i="3"/>
  <c r="B24" i="14" s="1"/>
  <c r="AM24" i="3"/>
  <c r="A24" i="14"/>
  <c r="H25" i="10"/>
  <c r="E28" i="3"/>
  <c r="B28" i="14" s="1"/>
  <c r="H29" i="10"/>
  <c r="E32" i="3"/>
  <c r="B32" i="14" s="1"/>
  <c r="AM32" i="3"/>
  <c r="A32" i="14"/>
  <c r="H33" i="10"/>
  <c r="AM36" i="3"/>
  <c r="E40" i="3"/>
  <c r="AM40" i="3"/>
  <c r="A40" i="14"/>
  <c r="H41" i="10"/>
  <c r="E54" i="3"/>
  <c r="B54" i="14" s="1"/>
  <c r="AM54" i="3"/>
  <c r="A54" i="14"/>
  <c r="A9" i="14"/>
  <c r="E17" i="3"/>
  <c r="B17" i="14"/>
  <c r="I18" i="10"/>
  <c r="I19" i="10" s="1"/>
  <c r="I20" i="10" s="1"/>
  <c r="I21" i="10" s="1"/>
  <c r="I22" i="10" s="1"/>
  <c r="I23" i="10" s="1"/>
  <c r="I24" i="10" s="1"/>
  <c r="I25" i="10" s="1"/>
  <c r="I26" i="10" s="1"/>
  <c r="I27" i="10" s="1"/>
  <c r="A17" i="14"/>
  <c r="E21" i="3"/>
  <c r="H22" i="10"/>
  <c r="AM21" i="3"/>
  <c r="A21" i="14"/>
  <c r="AM29" i="3"/>
  <c r="H42" i="10"/>
  <c r="AM41" i="3"/>
  <c r="E45" i="3"/>
  <c r="F47" i="6" s="1"/>
  <c r="Q47" i="6" s="1"/>
  <c r="B45" i="14"/>
  <c r="E49" i="3"/>
  <c r="B49" i="14" s="1"/>
  <c r="A49" i="14"/>
  <c r="E55" i="3"/>
  <c r="B55" i="14"/>
  <c r="H56" i="10"/>
  <c r="AM55" i="3"/>
  <c r="A55" i="14"/>
  <c r="E11" i="3"/>
  <c r="B11" i="14" s="1"/>
  <c r="A11" i="14"/>
  <c r="H12" i="10"/>
  <c r="AM11" i="3"/>
  <c r="E10" i="3"/>
  <c r="B10" i="14"/>
  <c r="H11" i="10"/>
  <c r="AM10" i="3"/>
  <c r="A10" i="14"/>
  <c r="H15" i="10"/>
  <c r="AM14" i="3"/>
  <c r="H19" i="10"/>
  <c r="AM18" i="3"/>
  <c r="H23" i="10"/>
  <c r="AM22" i="3"/>
  <c r="A22" i="14"/>
  <c r="H27" i="10"/>
  <c r="E34" i="3"/>
  <c r="B34" i="14"/>
  <c r="H35" i="10"/>
  <c r="AM34" i="3"/>
  <c r="H39" i="10"/>
  <c r="AM38" i="3"/>
  <c r="E42" i="3"/>
  <c r="B42" i="14"/>
  <c r="H43" i="10"/>
  <c r="AM42" i="3"/>
  <c r="A42" i="14"/>
  <c r="H47" i="10"/>
  <c r="I47" i="10"/>
  <c r="I48" i="10"/>
  <c r="I49" i="10" s="1"/>
  <c r="I50" i="10" s="1"/>
  <c r="I51" i="10" s="1"/>
  <c r="I52" i="10" s="1"/>
  <c r="I53" i="10" s="1"/>
  <c r="I54" i="10" s="1"/>
  <c r="AM46" i="3"/>
  <c r="A46" i="14"/>
  <c r="E50" i="3"/>
  <c r="B50" i="14"/>
  <c r="H51" i="10"/>
  <c r="AM50" i="3"/>
  <c r="A50" i="14"/>
  <c r="E52" i="3"/>
  <c r="F54" i="6" s="1"/>
  <c r="Q54" i="6" s="1"/>
  <c r="M9" i="10"/>
  <c r="M11" i="10"/>
  <c r="B9" i="6"/>
  <c r="B10" i="6"/>
  <c r="A8" i="5"/>
  <c r="O65" i="26"/>
  <c r="F50" i="26"/>
  <c r="B50" i="26"/>
  <c r="B11" i="6"/>
  <c r="F9" i="10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E9" i="10"/>
  <c r="E10" i="10"/>
  <c r="E13" i="10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D9" i="10"/>
  <c r="D10" i="10" s="1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 s="1"/>
  <c r="I25" i="25"/>
  <c r="J24" i="25"/>
  <c r="I24" i="25"/>
  <c r="I23" i="25"/>
  <c r="V23" i="25" s="1"/>
  <c r="J22" i="25"/>
  <c r="I22" i="25"/>
  <c r="V22" i="25" s="1"/>
  <c r="J21" i="25"/>
  <c r="V21" i="25" s="1"/>
  <c r="I21" i="25"/>
  <c r="J20" i="25"/>
  <c r="M20" i="25"/>
  <c r="I20" i="25"/>
  <c r="J19" i="25"/>
  <c r="I19" i="25"/>
  <c r="J18" i="25"/>
  <c r="I18" i="25"/>
  <c r="J17" i="25"/>
  <c r="M17" i="25"/>
  <c r="I17" i="25"/>
  <c r="V17" i="25" s="1"/>
  <c r="K22" i="5" s="1"/>
  <c r="J16" i="25"/>
  <c r="I16" i="25"/>
  <c r="J15" i="25"/>
  <c r="I15" i="25"/>
  <c r="J14" i="25"/>
  <c r="I14" i="25"/>
  <c r="J13" i="25"/>
  <c r="I13" i="25"/>
  <c r="J12" i="25"/>
  <c r="M12" i="25"/>
  <c r="I12" i="25"/>
  <c r="J11" i="25"/>
  <c r="I11" i="25"/>
  <c r="J10" i="25"/>
  <c r="I10" i="25"/>
  <c r="J9" i="25"/>
  <c r="V9" i="25"/>
  <c r="I9" i="25"/>
  <c r="M9" i="25" s="1"/>
  <c r="J8" i="25"/>
  <c r="V8" i="25" s="1"/>
  <c r="I8" i="25"/>
  <c r="M8" i="25" s="1"/>
  <c r="W7" i="25"/>
  <c r="W23" i="25" s="1"/>
  <c r="N7" i="25"/>
  <c r="V25" i="25"/>
  <c r="V29" i="25"/>
  <c r="K54" i="5" s="1"/>
  <c r="M32" i="25"/>
  <c r="B56" i="5"/>
  <c r="M36" i="25"/>
  <c r="W8" i="25"/>
  <c r="W16" i="25"/>
  <c r="V16" i="25"/>
  <c r="M16" i="25"/>
  <c r="W20" i="25"/>
  <c r="V20" i="25"/>
  <c r="W17" i="25"/>
  <c r="V36" i="25"/>
  <c r="V37" i="25"/>
  <c r="K59" i="5"/>
  <c r="W37" i="25"/>
  <c r="M23" i="25"/>
  <c r="M37" i="25"/>
  <c r="W21" i="25"/>
  <c r="V30" i="25"/>
  <c r="W32" i="25"/>
  <c r="V32" i="25"/>
  <c r="M29" i="25"/>
  <c r="M31" i="25"/>
  <c r="B54" i="5"/>
  <c r="B52" i="5"/>
  <c r="K34" i="5"/>
  <c r="K47" i="5"/>
  <c r="K31" i="5"/>
  <c r="K32" i="5"/>
  <c r="F12" i="6"/>
  <c r="Q12" i="6"/>
  <c r="T12" i="6" s="1"/>
  <c r="F13" i="6"/>
  <c r="Q13" i="6"/>
  <c r="U13" i="6" s="1"/>
  <c r="F14" i="6"/>
  <c r="Q14" i="6"/>
  <c r="R14" i="6" s="1"/>
  <c r="S14" i="6"/>
  <c r="F19" i="6"/>
  <c r="Q19" i="6"/>
  <c r="U19" i="6" s="1"/>
  <c r="F22" i="6"/>
  <c r="Q22" i="6" s="1"/>
  <c r="S22" i="6" s="1"/>
  <c r="F25" i="6"/>
  <c r="Q25" i="6"/>
  <c r="F26" i="6"/>
  <c r="Q26" i="6" s="1"/>
  <c r="F29" i="6"/>
  <c r="Q29" i="6"/>
  <c r="F30" i="6"/>
  <c r="Q30" i="6" s="1"/>
  <c r="F31" i="6"/>
  <c r="Q31" i="6" s="1"/>
  <c r="F33" i="6"/>
  <c r="Q33" i="6" s="1"/>
  <c r="F34" i="6"/>
  <c r="Q34" i="6"/>
  <c r="F36" i="6"/>
  <c r="Q36" i="6" s="1"/>
  <c r="F37" i="6"/>
  <c r="Q37" i="6"/>
  <c r="F41" i="6"/>
  <c r="Q41" i="6" s="1"/>
  <c r="T41" i="6" s="1"/>
  <c r="F44" i="6"/>
  <c r="Q44" i="6"/>
  <c r="T44" i="6" s="1"/>
  <c r="F45" i="6"/>
  <c r="Q45" i="6" s="1"/>
  <c r="F48" i="6"/>
  <c r="Q48" i="6" s="1"/>
  <c r="F51" i="6"/>
  <c r="Q51" i="6"/>
  <c r="F52" i="6"/>
  <c r="Q52" i="6" s="1"/>
  <c r="F56" i="6"/>
  <c r="Q56" i="6" s="1"/>
  <c r="F57" i="6"/>
  <c r="Q57" i="6" s="1"/>
  <c r="U14" i="6"/>
  <c r="J19" i="11"/>
  <c r="R19" i="11" s="1"/>
  <c r="Z19" i="11" s="1"/>
  <c r="F9" i="6"/>
  <c r="Q9" i="6"/>
  <c r="T9" i="6"/>
  <c r="J60" i="11"/>
  <c r="R60" i="11"/>
  <c r="Z60" i="11"/>
  <c r="J59" i="11"/>
  <c r="R59" i="11"/>
  <c r="Z59" i="11" s="1"/>
  <c r="J58" i="11"/>
  <c r="R58" i="11" s="1"/>
  <c r="Z58" i="11" s="1"/>
  <c r="J57" i="11"/>
  <c r="R57" i="11"/>
  <c r="Z57" i="11"/>
  <c r="J56" i="11"/>
  <c r="R56" i="11"/>
  <c r="Z56" i="11"/>
  <c r="J55" i="11"/>
  <c r="R55" i="11"/>
  <c r="Z55" i="11"/>
  <c r="J54" i="11"/>
  <c r="R54" i="11" s="1"/>
  <c r="Z54" i="11" s="1"/>
  <c r="J53" i="11"/>
  <c r="R53" i="11"/>
  <c r="Z53" i="11"/>
  <c r="J52" i="11"/>
  <c r="R52" i="11"/>
  <c r="Z52" i="11"/>
  <c r="J51" i="11"/>
  <c r="R51" i="11"/>
  <c r="Z51" i="11" s="1"/>
  <c r="J50" i="11"/>
  <c r="R50" i="11" s="1"/>
  <c r="Z50" i="11" s="1"/>
  <c r="J49" i="11"/>
  <c r="R49" i="11"/>
  <c r="Z49" i="11"/>
  <c r="J48" i="11"/>
  <c r="R48" i="11"/>
  <c r="Z48" i="11"/>
  <c r="J47" i="11"/>
  <c r="R47" i="11"/>
  <c r="Z47" i="11"/>
  <c r="J46" i="11"/>
  <c r="R46" i="11" s="1"/>
  <c r="Z46" i="11" s="1"/>
  <c r="J45" i="11"/>
  <c r="R45" i="11"/>
  <c r="Z45" i="11"/>
  <c r="J44" i="11"/>
  <c r="R44" i="11"/>
  <c r="Z44" i="11"/>
  <c r="J43" i="11"/>
  <c r="R43" i="11"/>
  <c r="Z43" i="11"/>
  <c r="J42" i="11"/>
  <c r="R42" i="11" s="1"/>
  <c r="Z42" i="11" s="1"/>
  <c r="J41" i="11"/>
  <c r="R41" i="11"/>
  <c r="Z41" i="11"/>
  <c r="J40" i="11"/>
  <c r="R40" i="11"/>
  <c r="Z40" i="11"/>
  <c r="J39" i="11"/>
  <c r="R39" i="11"/>
  <c r="Z39" i="11"/>
  <c r="J38" i="11"/>
  <c r="R38" i="11" s="1"/>
  <c r="Z38" i="11" s="1"/>
  <c r="J37" i="11"/>
  <c r="R37" i="11"/>
  <c r="Z37" i="11"/>
  <c r="J36" i="11"/>
  <c r="R36" i="11"/>
  <c r="Z36" i="11"/>
  <c r="J35" i="11"/>
  <c r="R35" i="11"/>
  <c r="Z35" i="11" s="1"/>
  <c r="J34" i="11"/>
  <c r="R34" i="11" s="1"/>
  <c r="Z34" i="11" s="1"/>
  <c r="J33" i="11"/>
  <c r="R33" i="11"/>
  <c r="Z33" i="11"/>
  <c r="J32" i="11"/>
  <c r="R32" i="11"/>
  <c r="Z32" i="11"/>
  <c r="J31" i="11"/>
  <c r="R31" i="11"/>
  <c r="Z31" i="11"/>
  <c r="J30" i="11"/>
  <c r="R30" i="11" s="1"/>
  <c r="Z30" i="11" s="1"/>
  <c r="J29" i="11"/>
  <c r="R29" i="11"/>
  <c r="Z29" i="11"/>
  <c r="J28" i="11"/>
  <c r="R28" i="11"/>
  <c r="Z28" i="11"/>
  <c r="J27" i="11"/>
  <c r="R27" i="11"/>
  <c r="Z27" i="11" s="1"/>
  <c r="J26" i="11"/>
  <c r="R26" i="11" s="1"/>
  <c r="Z26" i="11" s="1"/>
  <c r="J25" i="11"/>
  <c r="R25" i="11"/>
  <c r="Z25" i="11"/>
  <c r="J24" i="11"/>
  <c r="R24" i="11"/>
  <c r="Z24" i="11"/>
  <c r="J23" i="11"/>
  <c r="R23" i="11"/>
  <c r="Z23" i="11"/>
  <c r="J22" i="11"/>
  <c r="R22" i="11" s="1"/>
  <c r="Z22" i="11" s="1"/>
  <c r="J21" i="11"/>
  <c r="R21" i="11"/>
  <c r="Z21" i="11"/>
  <c r="J20" i="11"/>
  <c r="R20" i="11"/>
  <c r="Z20" i="11"/>
  <c r="J17" i="11"/>
  <c r="R17" i="11"/>
  <c r="Z17" i="11"/>
  <c r="J16" i="11"/>
  <c r="R16" i="11" s="1"/>
  <c r="Z16" i="11" s="1"/>
  <c r="J15" i="11"/>
  <c r="R15" i="11"/>
  <c r="Z15" i="11"/>
  <c r="J14" i="11"/>
  <c r="R14" i="11"/>
  <c r="Z14" i="11"/>
  <c r="J13" i="11"/>
  <c r="R13" i="11"/>
  <c r="Z13" i="11"/>
  <c r="J12" i="11"/>
  <c r="R12" i="11" s="1"/>
  <c r="Z12" i="11" s="1"/>
  <c r="J11" i="11"/>
  <c r="R11" i="11"/>
  <c r="Z11" i="11"/>
  <c r="J10" i="11"/>
  <c r="R10" i="11"/>
  <c r="Z10" i="11"/>
  <c r="J9" i="11"/>
  <c r="R9" i="11"/>
  <c r="Z9" i="11" s="1"/>
  <c r="J8" i="11"/>
  <c r="R8" i="11" s="1"/>
  <c r="Z8" i="11" s="1"/>
  <c r="Q19" i="3"/>
  <c r="Q18" i="3"/>
  <c r="R18" i="3"/>
  <c r="T16" i="3" s="1"/>
  <c r="R17" i="3"/>
  <c r="T15" i="3" s="1"/>
  <c r="Q15" i="3"/>
  <c r="R15" i="3"/>
  <c r="T13" i="3" s="1"/>
  <c r="Q14" i="3"/>
  <c r="R14" i="3" s="1"/>
  <c r="T12" i="3" s="1"/>
  <c r="Q13" i="3"/>
  <c r="R13" i="3"/>
  <c r="T11" i="3" s="1"/>
  <c r="Q12" i="3"/>
  <c r="R12" i="3" s="1"/>
  <c r="T10" i="3" s="1"/>
  <c r="Q11" i="3"/>
  <c r="R11" i="3"/>
  <c r="T9" i="3" s="1"/>
  <c r="Q10" i="3"/>
  <c r="R10" i="3" s="1"/>
  <c r="T8" i="3" s="1"/>
  <c r="Q9" i="3"/>
  <c r="R9" i="3"/>
  <c r="T7" i="3" s="1"/>
  <c r="Q7" i="3"/>
  <c r="R7" i="3"/>
  <c r="S7" i="3" s="1"/>
  <c r="N9" i="3"/>
  <c r="N8" i="3"/>
  <c r="N7" i="3"/>
  <c r="M8" i="3"/>
  <c r="M7" i="3"/>
  <c r="L10" i="3"/>
  <c r="L9" i="3"/>
  <c r="L8" i="3"/>
  <c r="A8" i="10"/>
  <c r="A8" i="11" s="1"/>
  <c r="I8" i="11" s="1"/>
  <c r="Q8" i="11" s="1"/>
  <c r="Y8" i="11" s="1"/>
  <c r="A1" i="1"/>
  <c r="E3" i="29"/>
  <c r="S47" i="6"/>
  <c r="U22" i="6"/>
  <c r="S19" i="6"/>
  <c r="T19" i="6"/>
  <c r="B8" i="5"/>
  <c r="B8" i="10"/>
  <c r="B30" i="5"/>
  <c r="C8" i="10"/>
  <c r="A22" i="10"/>
  <c r="C22" i="10" s="1"/>
  <c r="U9" i="6"/>
  <c r="B22" i="5"/>
  <c r="K14" i="5"/>
  <c r="B47" i="5"/>
  <c r="A47" i="11"/>
  <c r="I47" i="11" s="1"/>
  <c r="Q47" i="11" s="1"/>
  <c r="Y47" i="11" s="1"/>
  <c r="B47" i="10"/>
  <c r="R34" i="6"/>
  <c r="S34" i="6"/>
  <c r="T34" i="6"/>
  <c r="U34" i="6"/>
  <c r="B32" i="5"/>
  <c r="K33" i="5"/>
  <c r="B33" i="5"/>
  <c r="T14" i="6"/>
  <c r="C43" i="10"/>
  <c r="T31" i="6"/>
  <c r="B14" i="5"/>
  <c r="K43" i="5"/>
  <c r="B43" i="10"/>
  <c r="A14" i="11"/>
  <c r="I14" i="11" s="1"/>
  <c r="Q14" i="11" s="1"/>
  <c r="Y14" i="11" s="1"/>
  <c r="B57" i="5"/>
  <c r="B1" i="29"/>
  <c r="D1" i="29"/>
  <c r="C1" i="29"/>
  <c r="E4" i="29"/>
  <c r="C24" i="27"/>
  <c r="U44" i="6"/>
  <c r="R44" i="6"/>
  <c r="S44" i="6"/>
  <c r="U48" i="6"/>
  <c r="R48" i="6"/>
  <c r="S48" i="6"/>
  <c r="T48" i="6"/>
  <c r="U16" i="6"/>
  <c r="S16" i="6"/>
  <c r="T16" i="6"/>
  <c r="U24" i="6"/>
  <c r="R24" i="6"/>
  <c r="T24" i="6"/>
  <c r="U29" i="6"/>
  <c r="R29" i="6"/>
  <c r="S29" i="6"/>
  <c r="T29" i="6"/>
  <c r="S13" i="6"/>
  <c r="R9" i="6"/>
  <c r="S9" i="6"/>
  <c r="U57" i="6"/>
  <c r="R57" i="6"/>
  <c r="S57" i="6"/>
  <c r="T57" i="6"/>
  <c r="U41" i="6"/>
  <c r="R41" i="6"/>
  <c r="S41" i="6"/>
  <c r="U33" i="6"/>
  <c r="S33" i="6"/>
  <c r="U12" i="6"/>
  <c r="R12" i="6"/>
  <c r="S12" i="6"/>
  <c r="B12" i="5"/>
  <c r="A12" i="10"/>
  <c r="A19" i="14"/>
  <c r="H20" i="10"/>
  <c r="E19" i="3"/>
  <c r="AM19" i="3"/>
  <c r="AM48" i="3"/>
  <c r="H49" i="10"/>
  <c r="E48" i="3"/>
  <c r="A48" i="14"/>
  <c r="E56" i="3"/>
  <c r="B56" i="14" s="1"/>
  <c r="H57" i="10"/>
  <c r="I57" i="10"/>
  <c r="I58" i="10" s="1"/>
  <c r="AM56" i="3"/>
  <c r="A56" i="14"/>
  <c r="R19" i="6"/>
  <c r="O10" i="25"/>
  <c r="N22" i="25"/>
  <c r="C45" i="5" s="1"/>
  <c r="N25" i="25"/>
  <c r="N17" i="25"/>
  <c r="C22" i="5" s="1"/>
  <c r="N23" i="25"/>
  <c r="N27" i="25"/>
  <c r="C48" i="5" s="1"/>
  <c r="N21" i="25"/>
  <c r="C35" i="5" s="1"/>
  <c r="N31" i="25"/>
  <c r="C57" i="5" s="1"/>
  <c r="N29" i="25"/>
  <c r="N37" i="25"/>
  <c r="C59" i="5" s="1"/>
  <c r="N39" i="25"/>
  <c r="N20" i="25"/>
  <c r="N11" i="25"/>
  <c r="N24" i="25"/>
  <c r="N15" i="25"/>
  <c r="C20" i="5" s="1"/>
  <c r="O7" i="25"/>
  <c r="N19" i="25"/>
  <c r="N13" i="25"/>
  <c r="N36" i="25"/>
  <c r="N32" i="25"/>
  <c r="C56" i="5"/>
  <c r="N12" i="25"/>
  <c r="N35" i="25"/>
  <c r="W11" i="25"/>
  <c r="M11" i="25"/>
  <c r="V11" i="25"/>
  <c r="W15" i="25"/>
  <c r="M15" i="25"/>
  <c r="B20" i="5" s="1"/>
  <c r="V15" i="25"/>
  <c r="K20" i="5"/>
  <c r="V19" i="25"/>
  <c r="W19" i="25"/>
  <c r="M19" i="25"/>
  <c r="B27" i="5" s="1"/>
  <c r="B62" i="5" s="1"/>
  <c r="M27" i="25"/>
  <c r="B48" i="5"/>
  <c r="V27" i="25"/>
  <c r="K48" i="5" s="1"/>
  <c r="W27" i="25"/>
  <c r="V31" i="25"/>
  <c r="K57" i="5"/>
  <c r="W31" i="25"/>
  <c r="W35" i="25"/>
  <c r="M35" i="25"/>
  <c r="V35" i="25"/>
  <c r="B55" i="5"/>
  <c r="B51" i="5"/>
  <c r="A11" i="11"/>
  <c r="I11" i="11" s="1"/>
  <c r="Q11" i="11" s="1"/>
  <c r="Y11" i="11" s="1"/>
  <c r="B11" i="10"/>
  <c r="C11" i="10"/>
  <c r="A19" i="10"/>
  <c r="K8" i="5"/>
  <c r="N16" i="25"/>
  <c r="C21" i="5" s="1"/>
  <c r="A21" i="11"/>
  <c r="I21" i="11"/>
  <c r="Q21" i="11" s="1"/>
  <c r="Y21" i="11" s="1"/>
  <c r="C21" i="10"/>
  <c r="B21" i="10"/>
  <c r="A34" i="10"/>
  <c r="C34" i="5"/>
  <c r="C27" i="5"/>
  <c r="C62" i="5" s="1"/>
  <c r="K27" i="5"/>
  <c r="K62" i="5" s="1"/>
  <c r="A27" i="10"/>
  <c r="A27" i="11"/>
  <c r="I27" i="11"/>
  <c r="Q27" i="11" s="1"/>
  <c r="Y27" i="11" s="1"/>
  <c r="A18" i="10"/>
  <c r="D18" i="5"/>
  <c r="M18" i="25"/>
  <c r="A57" i="11"/>
  <c r="I57" i="11"/>
  <c r="Q57" i="11" s="1"/>
  <c r="Y57" i="11" s="1"/>
  <c r="C57" i="10"/>
  <c r="B57" i="10"/>
  <c r="A33" i="10"/>
  <c r="A26" i="10"/>
  <c r="B26" i="10" s="1"/>
  <c r="A49" i="10"/>
  <c r="A25" i="10"/>
  <c r="B55" i="10"/>
  <c r="C55" i="10"/>
  <c r="A55" i="11"/>
  <c r="I55" i="11"/>
  <c r="Q55" i="11" s="1"/>
  <c r="Y55" i="11" s="1"/>
  <c r="K15" i="5"/>
  <c r="K16" i="5" s="1"/>
  <c r="B15" i="5"/>
  <c r="B16" i="5"/>
  <c r="A15" i="10"/>
  <c r="A15" i="11" s="1"/>
  <c r="I15" i="11" s="1"/>
  <c r="Q15" i="11" s="1"/>
  <c r="Y15" i="11" s="1"/>
  <c r="V10" i="25"/>
  <c r="N10" i="25"/>
  <c r="W10" i="25"/>
  <c r="M10" i="25"/>
  <c r="B18" i="5"/>
  <c r="O14" i="25"/>
  <c r="V14" i="25"/>
  <c r="N14" i="25"/>
  <c r="M14" i="25"/>
  <c r="V18" i="25"/>
  <c r="N18" i="25"/>
  <c r="C25" i="5"/>
  <c r="W18" i="25"/>
  <c r="M22" i="25"/>
  <c r="B45" i="5" s="1"/>
  <c r="W22" i="25"/>
  <c r="O22" i="25"/>
  <c r="D45" i="5" s="1"/>
  <c r="M26" i="25"/>
  <c r="B43" i="5" s="1"/>
  <c r="N26" i="25"/>
  <c r="C43" i="5" s="1"/>
  <c r="W26" i="25"/>
  <c r="N30" i="25"/>
  <c r="M30" i="25"/>
  <c r="W30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C8" i="5" s="1"/>
  <c r="N9" i="25"/>
  <c r="C12" i="5"/>
  <c r="AM9" i="3"/>
  <c r="AM13" i="3"/>
  <c r="A13" i="14"/>
  <c r="H50" i="10"/>
  <c r="AM49" i="3"/>
  <c r="H58" i="10"/>
  <c r="E57" i="3"/>
  <c r="AM57" i="3"/>
  <c r="W25" i="25"/>
  <c r="C61" i="10"/>
  <c r="H10" i="10"/>
  <c r="AM28" i="3"/>
  <c r="A28" i="14"/>
  <c r="E36" i="3"/>
  <c r="A36" i="14"/>
  <c r="H37" i="10"/>
  <c r="C54" i="10"/>
  <c r="B54" i="10"/>
  <c r="A39" i="11"/>
  <c r="I39" i="11"/>
  <c r="Q39" i="11"/>
  <c r="Y39" i="11"/>
  <c r="B39" i="10"/>
  <c r="C39" i="10"/>
  <c r="A48" i="11"/>
  <c r="I48" i="11" s="1"/>
  <c r="Q48" i="11" s="1"/>
  <c r="Y48" i="11" s="1"/>
  <c r="C48" i="10"/>
  <c r="B48" i="10"/>
  <c r="A24" i="11"/>
  <c r="I24" i="11"/>
  <c r="Q24" i="11"/>
  <c r="Y24" i="11"/>
  <c r="B24" i="10"/>
  <c r="C24" i="10"/>
  <c r="E15" i="3"/>
  <c r="A15" i="14"/>
  <c r="H16" i="10"/>
  <c r="AM15" i="3"/>
  <c r="H30" i="10"/>
  <c r="A29" i="14"/>
  <c r="A20" i="11"/>
  <c r="I20" i="11"/>
  <c r="Q20" i="11" s="1"/>
  <c r="Y20" i="11" s="1"/>
  <c r="B20" i="10"/>
  <c r="C20" i="10"/>
  <c r="A22" i="11"/>
  <c r="I22" i="11"/>
  <c r="Q22" i="11"/>
  <c r="Y22" i="11" s="1"/>
  <c r="B22" i="10"/>
  <c r="K46" i="5"/>
  <c r="C46" i="5"/>
  <c r="B46" i="5"/>
  <c r="A46" i="10"/>
  <c r="B46" i="10" s="1"/>
  <c r="A38" i="11"/>
  <c r="I38" i="11"/>
  <c r="Q38" i="11" s="1"/>
  <c r="Y38" i="11" s="1"/>
  <c r="C38" i="10"/>
  <c r="B38" i="10"/>
  <c r="A30" i="11"/>
  <c r="I30" i="11" s="1"/>
  <c r="Q30" i="11" s="1"/>
  <c r="Y30" i="11" s="1"/>
  <c r="K17" i="5"/>
  <c r="B17" i="5"/>
  <c r="A8" i="14"/>
  <c r="H9" i="10"/>
  <c r="E8" i="3"/>
  <c r="H54" i="10"/>
  <c r="AM53" i="3"/>
  <c r="E53" i="3"/>
  <c r="C58" i="10"/>
  <c r="B58" i="10"/>
  <c r="K28" i="5"/>
  <c r="C28" i="5"/>
  <c r="B28" i="5"/>
  <c r="A28" i="10"/>
  <c r="A28" i="11"/>
  <c r="I28" i="11"/>
  <c r="Q28" i="11" s="1"/>
  <c r="Y28" i="11" s="1"/>
  <c r="K29" i="5"/>
  <c r="C29" i="5"/>
  <c r="B29" i="5"/>
  <c r="A29" i="10"/>
  <c r="A29" i="11" s="1"/>
  <c r="I29" i="11" s="1"/>
  <c r="Q29" i="11" s="1"/>
  <c r="Y29" i="11" s="1"/>
  <c r="A39" i="14"/>
  <c r="AM39" i="3"/>
  <c r="A50" i="11"/>
  <c r="I50" i="11" s="1"/>
  <c r="Q50" i="11" s="1"/>
  <c r="Y50" i="11" s="1"/>
  <c r="C50" i="10"/>
  <c r="A60" i="11"/>
  <c r="I60" i="11" s="1"/>
  <c r="Q60" i="11" s="1"/>
  <c r="Y60" i="11" s="1"/>
  <c r="C60" i="10"/>
  <c r="H8" i="10"/>
  <c r="I8" i="10" s="1"/>
  <c r="I9" i="10"/>
  <c r="I10" i="10" s="1"/>
  <c r="K11" i="5"/>
  <c r="C11" i="5"/>
  <c r="B11" i="5"/>
  <c r="AM27" i="3"/>
  <c r="A7" i="14"/>
  <c r="R8" i="6"/>
  <c r="AM7" i="3"/>
  <c r="T8" i="6"/>
  <c r="C47" i="10"/>
  <c r="G27" i="27"/>
  <c r="D24" i="27"/>
  <c r="G12" i="27"/>
  <c r="G11" i="27"/>
  <c r="G26" i="27"/>
  <c r="G10" i="27"/>
  <c r="B15" i="10"/>
  <c r="C15" i="10"/>
  <c r="A34" i="11"/>
  <c r="I34" i="11"/>
  <c r="Q34" i="11"/>
  <c r="Y34" i="11" s="1"/>
  <c r="C34" i="10"/>
  <c r="B34" i="10"/>
  <c r="C30" i="5"/>
  <c r="C31" i="5"/>
  <c r="B19" i="14"/>
  <c r="F21" i="6"/>
  <c r="Q21" i="6" s="1"/>
  <c r="C26" i="10"/>
  <c r="B25" i="5"/>
  <c r="B26" i="5"/>
  <c r="B24" i="5"/>
  <c r="C40" i="5"/>
  <c r="C61" i="5" s="1"/>
  <c r="B36" i="14"/>
  <c r="F38" i="6"/>
  <c r="Q38" i="6"/>
  <c r="B33" i="14"/>
  <c r="F35" i="6"/>
  <c r="Q35" i="6" s="1"/>
  <c r="T35" i="6" s="1"/>
  <c r="O13" i="25"/>
  <c r="O23" i="25"/>
  <c r="O16" i="25"/>
  <c r="D21" i="5"/>
  <c r="O29" i="25"/>
  <c r="O20" i="25"/>
  <c r="D30" i="5" s="1"/>
  <c r="P7" i="25"/>
  <c r="O9" i="25"/>
  <c r="D11" i="5" s="1"/>
  <c r="O21" i="25"/>
  <c r="O8" i="25"/>
  <c r="O24" i="25"/>
  <c r="O17" i="25"/>
  <c r="D22" i="5" s="1"/>
  <c r="O12" i="25"/>
  <c r="O32" i="25"/>
  <c r="D56" i="5" s="1"/>
  <c r="O27" i="25"/>
  <c r="D48" i="5" s="1"/>
  <c r="O36" i="25"/>
  <c r="O15" i="25"/>
  <c r="D20" i="5" s="1"/>
  <c r="O37" i="25"/>
  <c r="D59" i="5"/>
  <c r="O35" i="25"/>
  <c r="O25" i="25"/>
  <c r="D40" i="5" s="1"/>
  <c r="D61" i="5" s="1"/>
  <c r="O26" i="25"/>
  <c r="O19" i="25"/>
  <c r="O33" i="25"/>
  <c r="O31" i="25"/>
  <c r="D57" i="5" s="1"/>
  <c r="O11" i="25"/>
  <c r="O30" i="25"/>
  <c r="C54" i="5"/>
  <c r="C55" i="5"/>
  <c r="C51" i="5"/>
  <c r="C52" i="5"/>
  <c r="C44" i="5"/>
  <c r="B25" i="10"/>
  <c r="A25" i="11"/>
  <c r="I25" i="11" s="1"/>
  <c r="Q25" i="11" s="1"/>
  <c r="Y25" i="11" s="1"/>
  <c r="C25" i="10"/>
  <c r="A33" i="11"/>
  <c r="I33" i="11"/>
  <c r="Q33" i="11" s="1"/>
  <c r="Y33" i="11" s="1"/>
  <c r="O18" i="25"/>
  <c r="D24" i="5" s="1"/>
  <c r="A12" i="11"/>
  <c r="I12" i="11"/>
  <c r="Q12" i="11"/>
  <c r="Y12" i="11" s="1"/>
  <c r="C12" i="10"/>
  <c r="B12" i="10"/>
  <c r="B53" i="14"/>
  <c r="F55" i="6"/>
  <c r="Q55" i="6" s="1"/>
  <c r="F10" i="6"/>
  <c r="Q10" i="6" s="1"/>
  <c r="B8" i="14"/>
  <c r="C14" i="5"/>
  <c r="C47" i="5"/>
  <c r="C24" i="5"/>
  <c r="C26" i="5"/>
  <c r="C15" i="5"/>
  <c r="C16" i="5"/>
  <c r="B48" i="14"/>
  <c r="F50" i="6"/>
  <c r="Q50" i="6"/>
  <c r="T50" i="6" s="1"/>
  <c r="T51" i="6" s="1"/>
  <c r="T52" i="6" s="1"/>
  <c r="T53" i="6" s="1"/>
  <c r="T54" i="6" s="1"/>
  <c r="A46" i="11"/>
  <c r="I46" i="11"/>
  <c r="Q46" i="11" s="1"/>
  <c r="Y46" i="11" s="1"/>
  <c r="C46" i="10"/>
  <c r="B57" i="14"/>
  <c r="F59" i="6"/>
  <c r="Q59" i="6" s="1"/>
  <c r="B25" i="14"/>
  <c r="F27" i="6"/>
  <c r="Q27" i="6" s="1"/>
  <c r="K26" i="5"/>
  <c r="K25" i="5"/>
  <c r="K24" i="5"/>
  <c r="A18" i="11"/>
  <c r="I18" i="11" s="1"/>
  <c r="Q18" i="11" s="1"/>
  <c r="Y18" i="11" s="1"/>
  <c r="C39" i="5"/>
  <c r="C36" i="5"/>
  <c r="C38" i="5"/>
  <c r="C37" i="5"/>
  <c r="D26" i="5"/>
  <c r="D38" i="5"/>
  <c r="D39" i="5"/>
  <c r="D37" i="5"/>
  <c r="D36" i="5"/>
  <c r="U50" i="6"/>
  <c r="U51" i="6" s="1"/>
  <c r="U52" i="6" s="1"/>
  <c r="U53" i="6" s="1"/>
  <c r="U54" i="6" s="1"/>
  <c r="S50" i="6"/>
  <c r="S51" i="6" s="1"/>
  <c r="S52" i="6" s="1"/>
  <c r="S53" i="6" s="1"/>
  <c r="S54" i="6" s="1"/>
  <c r="R50" i="6"/>
  <c r="R51" i="6" s="1"/>
  <c r="R52" i="6" s="1"/>
  <c r="R53" i="6" s="1"/>
  <c r="R54" i="6" s="1"/>
  <c r="D35" i="5"/>
  <c r="D34" i="5"/>
  <c r="D55" i="5"/>
  <c r="D53" i="5"/>
  <c r="D52" i="5"/>
  <c r="D13" i="5"/>
  <c r="D47" i="5"/>
  <c r="D15" i="5"/>
  <c r="D16" i="5" s="1"/>
  <c r="D12" i="5"/>
  <c r="D46" i="5"/>
  <c r="D23" i="5"/>
  <c r="D31" i="5"/>
  <c r="D8" i="5"/>
  <c r="D43" i="5"/>
  <c r="P36" i="25"/>
  <c r="P13" i="25"/>
  <c r="P34" i="25"/>
  <c r="P29" i="25"/>
  <c r="P10" i="25"/>
  <c r="E18" i="5" s="1"/>
  <c r="P21" i="25"/>
  <c r="P11" i="25"/>
  <c r="P32" i="25"/>
  <c r="E56" i="5"/>
  <c r="P20" i="25"/>
  <c r="P27" i="25"/>
  <c r="E48" i="5"/>
  <c r="P37" i="25"/>
  <c r="E59" i="5"/>
  <c r="P17" i="25"/>
  <c r="P23" i="25"/>
  <c r="P30" i="25"/>
  <c r="P16" i="25"/>
  <c r="E21" i="5" s="1"/>
  <c r="P9" i="25"/>
  <c r="P18" i="25"/>
  <c r="E26" i="5" s="1"/>
  <c r="P35" i="25"/>
  <c r="P31" i="25"/>
  <c r="E57" i="5"/>
  <c r="P39" i="25"/>
  <c r="E60" i="5" s="1"/>
  <c r="Q7" i="25"/>
  <c r="P33" i="25"/>
  <c r="P19" i="25"/>
  <c r="P12" i="25"/>
  <c r="P26" i="25"/>
  <c r="P38" i="25"/>
  <c r="P8" i="25"/>
  <c r="E8" i="5" s="1"/>
  <c r="P24" i="25"/>
  <c r="E38" i="5" s="1"/>
  <c r="P25" i="25"/>
  <c r="P15" i="25"/>
  <c r="E20" i="5"/>
  <c r="P14" i="25"/>
  <c r="P22" i="25"/>
  <c r="E41" i="5"/>
  <c r="E40" i="5"/>
  <c r="E61" i="5"/>
  <c r="Q15" i="25"/>
  <c r="F20" i="5"/>
  <c r="Q14" i="25"/>
  <c r="Q26" i="25"/>
  <c r="Q31" i="25"/>
  <c r="F57" i="5"/>
  <c r="Q34" i="25"/>
  <c r="Q12" i="25"/>
  <c r="Q13" i="25"/>
  <c r="F19" i="5"/>
  <c r="Q27" i="25"/>
  <c r="F48" i="5" s="1"/>
  <c r="Q37" i="25"/>
  <c r="F59" i="5"/>
  <c r="Q30" i="25"/>
  <c r="Q8" i="25"/>
  <c r="Q38" i="25"/>
  <c r="Q35" i="25"/>
  <c r="Q39" i="25"/>
  <c r="F58" i="5" s="1"/>
  <c r="Q36" i="25"/>
  <c r="Q11" i="25"/>
  <c r="Q32" i="25"/>
  <c r="F56" i="5"/>
  <c r="Q29" i="25"/>
  <c r="F54" i="5" s="1"/>
  <c r="Q25" i="25"/>
  <c r="Q21" i="25"/>
  <c r="F34" i="5" s="1"/>
  <c r="Q9" i="25"/>
  <c r="Q10" i="25"/>
  <c r="Q19" i="25"/>
  <c r="Q23" i="25"/>
  <c r="Q22" i="25"/>
  <c r="F45" i="5" s="1"/>
  <c r="Q20" i="25"/>
  <c r="Q17" i="25"/>
  <c r="F22" i="5" s="1"/>
  <c r="R7" i="25"/>
  <c r="R12" i="25" s="1"/>
  <c r="Q24" i="25"/>
  <c r="Q16" i="25"/>
  <c r="F21" i="5" s="1"/>
  <c r="Q18" i="25"/>
  <c r="E37" i="5"/>
  <c r="E36" i="5"/>
  <c r="E39" i="5"/>
  <c r="E14" i="5"/>
  <c r="E47" i="5"/>
  <c r="E11" i="5"/>
  <c r="E46" i="5"/>
  <c r="E15" i="5"/>
  <c r="E16" i="5" s="1"/>
  <c r="E12" i="5"/>
  <c r="E22" i="5"/>
  <c r="E53" i="5"/>
  <c r="E54" i="5"/>
  <c r="E51" i="5"/>
  <c r="E55" i="5"/>
  <c r="E52" i="5"/>
  <c r="E43" i="5"/>
  <c r="E45" i="5"/>
  <c r="E33" i="5"/>
  <c r="E32" i="5"/>
  <c r="E31" i="5"/>
  <c r="E30" i="5"/>
  <c r="E17" i="5"/>
  <c r="F35" i="5"/>
  <c r="F30" i="5"/>
  <c r="F32" i="5"/>
  <c r="F17" i="5"/>
  <c r="F41" i="5"/>
  <c r="F40" i="5"/>
  <c r="F61" i="5" s="1"/>
  <c r="F8" i="5"/>
  <c r="F51" i="5"/>
  <c r="F53" i="5"/>
  <c r="F52" i="5"/>
  <c r="F55" i="5"/>
  <c r="F43" i="5"/>
  <c r="F47" i="5"/>
  <c r="F14" i="5"/>
  <c r="F11" i="5"/>
  <c r="F12" i="5"/>
  <c r="F15" i="5"/>
  <c r="F16" i="5" s="1"/>
  <c r="F46" i="5"/>
  <c r="F26" i="5"/>
  <c r="F25" i="5"/>
  <c r="F24" i="5"/>
  <c r="S7" i="25"/>
  <c r="S34" i="25" s="1"/>
  <c r="R17" i="25"/>
  <c r="R34" i="25"/>
  <c r="R31" i="25"/>
  <c r="G57" i="5" s="1"/>
  <c r="R19" i="25"/>
  <c r="R9" i="25"/>
  <c r="G15" i="5" s="1"/>
  <c r="G16" i="5" s="1"/>
  <c r="R18" i="25"/>
  <c r="G25" i="5" s="1"/>
  <c r="R37" i="25"/>
  <c r="G59" i="5" s="1"/>
  <c r="R15" i="25"/>
  <c r="G20" i="5"/>
  <c r="R10" i="25"/>
  <c r="G18" i="5"/>
  <c r="R29" i="25"/>
  <c r="G52" i="5" s="1"/>
  <c r="R14" i="25"/>
  <c r="R24" i="25"/>
  <c r="G37" i="5" s="1"/>
  <c r="R27" i="25"/>
  <c r="G48" i="5"/>
  <c r="R11" i="25"/>
  <c r="R8" i="25"/>
  <c r="R20" i="25"/>
  <c r="G33" i="5" s="1"/>
  <c r="R32" i="25"/>
  <c r="G56" i="5"/>
  <c r="R13" i="25"/>
  <c r="R16" i="25"/>
  <c r="G21" i="5"/>
  <c r="R28" i="25"/>
  <c r="R36" i="25"/>
  <c r="R25" i="25"/>
  <c r="R39" i="25"/>
  <c r="G60" i="5" s="1"/>
  <c r="R35" i="25"/>
  <c r="R38" i="25"/>
  <c r="R23" i="25"/>
  <c r="R21" i="25"/>
  <c r="R26" i="25"/>
  <c r="G43" i="5" s="1"/>
  <c r="F36" i="5"/>
  <c r="F38" i="5"/>
  <c r="F37" i="5"/>
  <c r="F39" i="5"/>
  <c r="F60" i="5"/>
  <c r="G39" i="5"/>
  <c r="G47" i="5"/>
  <c r="G14" i="5"/>
  <c r="G12" i="5"/>
  <c r="G46" i="5"/>
  <c r="G11" i="5"/>
  <c r="S25" i="25"/>
  <c r="S26" i="25"/>
  <c r="S32" i="25"/>
  <c r="H56" i="5" s="1"/>
  <c r="S36" i="25"/>
  <c r="S23" i="25"/>
  <c r="T7" i="25"/>
  <c r="T32" i="25" s="1"/>
  <c r="S38" i="25"/>
  <c r="S20" i="25"/>
  <c r="H17" i="5" s="1"/>
  <c r="S31" i="25"/>
  <c r="H57" i="5" s="1"/>
  <c r="S21" i="25"/>
  <c r="S19" i="25"/>
  <c r="H29" i="5" s="1"/>
  <c r="S39" i="25"/>
  <c r="H60" i="5" s="1"/>
  <c r="S13" i="25"/>
  <c r="S14" i="25"/>
  <c r="S29" i="25"/>
  <c r="S15" i="25"/>
  <c r="H20" i="5" s="1"/>
  <c r="S18" i="25"/>
  <c r="H25" i="5" s="1"/>
  <c r="S16" i="25"/>
  <c r="H21" i="5"/>
  <c r="S9" i="25"/>
  <c r="H11" i="5" s="1"/>
  <c r="S24" i="25"/>
  <c r="H37" i="5" s="1"/>
  <c r="S12" i="25"/>
  <c r="S10" i="25"/>
  <c r="H18" i="5" s="1"/>
  <c r="G35" i="5"/>
  <c r="G34" i="5"/>
  <c r="G28" i="5"/>
  <c r="G26" i="5"/>
  <c r="G24" i="5"/>
  <c r="G40" i="5"/>
  <c r="G61" i="5"/>
  <c r="G30" i="5"/>
  <c r="G31" i="5"/>
  <c r="G32" i="5"/>
  <c r="G17" i="5"/>
  <c r="G58" i="5"/>
  <c r="G8" i="5"/>
  <c r="G9" i="5"/>
  <c r="G22" i="5"/>
  <c r="H27" i="5"/>
  <c r="H62" i="5" s="1"/>
  <c r="H28" i="5"/>
  <c r="H55" i="5"/>
  <c r="H51" i="5"/>
  <c r="H35" i="5"/>
  <c r="H34" i="5"/>
  <c r="H26" i="5"/>
  <c r="H24" i="5"/>
  <c r="H58" i="5"/>
  <c r="H40" i="5"/>
  <c r="H61" i="5" s="1"/>
  <c r="H33" i="5"/>
  <c r="H32" i="5"/>
  <c r="H30" i="5"/>
  <c r="H31" i="5"/>
  <c r="H14" i="5"/>
  <c r="H47" i="5"/>
  <c r="H13" i="5"/>
  <c r="H46" i="5"/>
  <c r="H12" i="5"/>
  <c r="H15" i="5"/>
  <c r="H16" i="5"/>
  <c r="H43" i="5"/>
  <c r="T20" i="25"/>
  <c r="I33" i="5" s="1"/>
  <c r="T9" i="25"/>
  <c r="I46" i="5" s="1"/>
  <c r="T11" i="25"/>
  <c r="T24" i="25"/>
  <c r="I37" i="5" s="1"/>
  <c r="T16" i="25"/>
  <c r="I21" i="5"/>
  <c r="T13" i="25"/>
  <c r="I19" i="5"/>
  <c r="T19" i="25"/>
  <c r="I56" i="5"/>
  <c r="T12" i="25"/>
  <c r="T17" i="25"/>
  <c r="I22" i="5" s="1"/>
  <c r="T10" i="25"/>
  <c r="T29" i="25"/>
  <c r="I52" i="5" s="1"/>
  <c r="T25" i="25"/>
  <c r="T23" i="25"/>
  <c r="T22" i="25"/>
  <c r="I44" i="5" s="1"/>
  <c r="T37" i="25"/>
  <c r="I59" i="5" s="1"/>
  <c r="T35" i="25"/>
  <c r="T36" i="25"/>
  <c r="T39" i="25"/>
  <c r="I58" i="5" s="1"/>
  <c r="T21" i="25"/>
  <c r="U7" i="25"/>
  <c r="U31" i="25" s="1"/>
  <c r="J57" i="5" s="1"/>
  <c r="T30" i="25"/>
  <c r="T31" i="25"/>
  <c r="I57" i="5" s="1"/>
  <c r="T38" i="25"/>
  <c r="T8" i="25"/>
  <c r="I10" i="5" s="1"/>
  <c r="T18" i="25"/>
  <c r="I25" i="5" s="1"/>
  <c r="T26" i="25"/>
  <c r="I42" i="5" s="1"/>
  <c r="T34" i="25"/>
  <c r="I9" i="5"/>
  <c r="I8" i="5"/>
  <c r="I23" i="5"/>
  <c r="I47" i="5"/>
  <c r="I13" i="5"/>
  <c r="I14" i="5"/>
  <c r="I11" i="5"/>
  <c r="I12" i="5"/>
  <c r="I15" i="5"/>
  <c r="I16" i="5"/>
  <c r="I32" i="5"/>
  <c r="I17" i="5"/>
  <c r="U11" i="25"/>
  <c r="U38" i="25"/>
  <c r="U24" i="25"/>
  <c r="J36" i="5" s="1"/>
  <c r="U18" i="25"/>
  <c r="J24" i="5" s="1"/>
  <c r="U8" i="25"/>
  <c r="J8" i="5" s="1"/>
  <c r="U36" i="25"/>
  <c r="U34" i="25"/>
  <c r="U32" i="25"/>
  <c r="J56" i="5" s="1"/>
  <c r="U29" i="25"/>
  <c r="J55" i="5" s="1"/>
  <c r="U13" i="25"/>
  <c r="J19" i="5" s="1"/>
  <c r="U33" i="25"/>
  <c r="I45" i="5"/>
  <c r="I27" i="5"/>
  <c r="I62" i="5" s="1"/>
  <c r="I28" i="5"/>
  <c r="I29" i="5"/>
  <c r="I38" i="5"/>
  <c r="I39" i="5"/>
  <c r="I36" i="5"/>
  <c r="I43" i="5"/>
  <c r="I26" i="5"/>
  <c r="I24" i="5"/>
  <c r="I35" i="5"/>
  <c r="I34" i="5"/>
  <c r="I40" i="5"/>
  <c r="I61" i="5" s="1"/>
  <c r="I41" i="5"/>
  <c r="I60" i="5"/>
  <c r="J26" i="5"/>
  <c r="J25" i="5"/>
  <c r="J39" i="5"/>
  <c r="J37" i="5"/>
  <c r="U10" i="6" l="1"/>
  <c r="R10" i="6"/>
  <c r="S10" i="6"/>
  <c r="T10" i="6"/>
  <c r="T26" i="6"/>
  <c r="R26" i="6"/>
  <c r="U26" i="6"/>
  <c r="S26" i="6"/>
  <c r="S59" i="6"/>
  <c r="T59" i="6"/>
  <c r="U59" i="6"/>
  <c r="R59" i="6"/>
  <c r="I59" i="10"/>
  <c r="I28" i="10"/>
  <c r="J38" i="5"/>
  <c r="U22" i="25"/>
  <c r="U27" i="25"/>
  <c r="J48" i="5" s="1"/>
  <c r="U30" i="25"/>
  <c r="G50" i="5"/>
  <c r="G49" i="5"/>
  <c r="E28" i="5"/>
  <c r="E27" i="5"/>
  <c r="E62" i="5" s="1"/>
  <c r="E29" i="5"/>
  <c r="D54" i="5"/>
  <c r="D51" i="5"/>
  <c r="B33" i="10"/>
  <c r="C33" i="10"/>
  <c r="A19" i="11"/>
  <c r="I19" i="11" s="1"/>
  <c r="Q19" i="11" s="1"/>
  <c r="Y19" i="11" s="1"/>
  <c r="C19" i="10"/>
  <c r="B19" i="10"/>
  <c r="R13" i="6"/>
  <c r="T56" i="6"/>
  <c r="R56" i="6"/>
  <c r="U56" i="6"/>
  <c r="S56" i="6"/>
  <c r="U19" i="25"/>
  <c r="U39" i="25"/>
  <c r="U55" i="6"/>
  <c r="R55" i="6"/>
  <c r="S55" i="6"/>
  <c r="T55" i="6"/>
  <c r="A26" i="11"/>
  <c r="I26" i="11" s="1"/>
  <c r="Q26" i="11" s="1"/>
  <c r="Y26" i="11" s="1"/>
  <c r="A37" i="11"/>
  <c r="I37" i="11" s="1"/>
  <c r="Q37" i="11" s="1"/>
  <c r="Y37" i="11" s="1"/>
  <c r="B37" i="10"/>
  <c r="C37" i="10"/>
  <c r="U10" i="25"/>
  <c r="I30" i="5"/>
  <c r="G53" i="5"/>
  <c r="F31" i="5"/>
  <c r="F33" i="5"/>
  <c r="U27" i="6"/>
  <c r="R27" i="6"/>
  <c r="S27" i="6"/>
  <c r="T27" i="6"/>
  <c r="C33" i="5"/>
  <c r="C32" i="5"/>
  <c r="C17" i="5"/>
  <c r="G55" i="5"/>
  <c r="D28" i="5"/>
  <c r="D27" i="5"/>
  <c r="D62" i="5" s="1"/>
  <c r="U35" i="6"/>
  <c r="S35" i="6"/>
  <c r="R35" i="6"/>
  <c r="U21" i="6"/>
  <c r="R21" i="6"/>
  <c r="S21" i="6"/>
  <c r="T21" i="6"/>
  <c r="C58" i="5"/>
  <c r="C60" i="5"/>
  <c r="U45" i="6"/>
  <c r="R45" i="6"/>
  <c r="S45" i="6"/>
  <c r="T45" i="6"/>
  <c r="V33" i="25"/>
  <c r="M33" i="25"/>
  <c r="N33" i="25"/>
  <c r="R33" i="25"/>
  <c r="W33" i="25"/>
  <c r="S33" i="25"/>
  <c r="Q33" i="25"/>
  <c r="T33" i="25"/>
  <c r="V39" i="25"/>
  <c r="W39" i="25"/>
  <c r="M39" i="25"/>
  <c r="O39" i="25"/>
  <c r="B23" i="5"/>
  <c r="K23" i="5"/>
  <c r="F23" i="5"/>
  <c r="A23" i="10"/>
  <c r="C23" i="5"/>
  <c r="G23" i="5"/>
  <c r="E23" i="5"/>
  <c r="B13" i="5"/>
  <c r="A13" i="10"/>
  <c r="K13" i="5"/>
  <c r="G13" i="5"/>
  <c r="F13" i="5"/>
  <c r="C13" i="5"/>
  <c r="E13" i="5"/>
  <c r="U23" i="25"/>
  <c r="U25" i="25"/>
  <c r="U12" i="25"/>
  <c r="U26" i="25"/>
  <c r="J52" i="5"/>
  <c r="U14" i="25"/>
  <c r="U35" i="25"/>
  <c r="I31" i="5"/>
  <c r="H36" i="5"/>
  <c r="F58" i="6"/>
  <c r="Q58" i="6" s="1"/>
  <c r="B15" i="14"/>
  <c r="F17" i="6"/>
  <c r="Q17" i="6" s="1"/>
  <c r="V28" i="25"/>
  <c r="M28" i="25"/>
  <c r="W28" i="25"/>
  <c r="N28" i="25"/>
  <c r="T28" i="25"/>
  <c r="P28" i="25"/>
  <c r="O28" i="25"/>
  <c r="Q28" i="25"/>
  <c r="S28" i="25"/>
  <c r="U28" i="25"/>
  <c r="M34" i="25"/>
  <c r="W34" i="25"/>
  <c r="O34" i="25"/>
  <c r="V34" i="25"/>
  <c r="N34" i="25"/>
  <c r="D12" i="10"/>
  <c r="D13" i="10" s="1"/>
  <c r="D14" i="10"/>
  <c r="D15" i="10" s="1"/>
  <c r="D16" i="10" s="1"/>
  <c r="D17" i="10" s="1"/>
  <c r="D18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19" i="5"/>
  <c r="E19" i="5"/>
  <c r="H19" i="5"/>
  <c r="C19" i="5"/>
  <c r="G19" i="5"/>
  <c r="B10" i="5"/>
  <c r="A10" i="10"/>
  <c r="C10" i="5"/>
  <c r="K10" i="5"/>
  <c r="E10" i="5"/>
  <c r="F10" i="5"/>
  <c r="G10" i="5"/>
  <c r="D10" i="5"/>
  <c r="A44" i="10"/>
  <c r="E44" i="5"/>
  <c r="B44" i="5"/>
  <c r="K44" i="5"/>
  <c r="F44" i="5"/>
  <c r="D44" i="5"/>
  <c r="J54" i="5"/>
  <c r="I53" i="5"/>
  <c r="U15" i="25"/>
  <c r="J20" i="5" s="1"/>
  <c r="U21" i="25"/>
  <c r="H38" i="5"/>
  <c r="E58" i="5"/>
  <c r="F29" i="5"/>
  <c r="F28" i="5"/>
  <c r="F27" i="5"/>
  <c r="F62" i="5" s="1"/>
  <c r="D29" i="5"/>
  <c r="U38" i="6"/>
  <c r="R38" i="6"/>
  <c r="S38" i="6"/>
  <c r="T38" i="6"/>
  <c r="B18" i="10"/>
  <c r="C18" i="10"/>
  <c r="F42" i="6"/>
  <c r="Q42" i="6" s="1"/>
  <c r="B40" i="14"/>
  <c r="B18" i="14"/>
  <c r="F20" i="6"/>
  <c r="Q20" i="6" s="1"/>
  <c r="A32" i="11"/>
  <c r="I32" i="11" s="1"/>
  <c r="Q32" i="11" s="1"/>
  <c r="Y32" i="11" s="1"/>
  <c r="B32" i="10"/>
  <c r="C32" i="10"/>
  <c r="K18" i="5"/>
  <c r="F18" i="5"/>
  <c r="C18" i="5"/>
  <c r="I18" i="5"/>
  <c r="J18" i="5"/>
  <c r="G51" i="5"/>
  <c r="G54" i="5"/>
  <c r="J51" i="5"/>
  <c r="J53" i="5"/>
  <c r="I55" i="5"/>
  <c r="U16" i="25"/>
  <c r="J21" i="5" s="1"/>
  <c r="U37" i="25"/>
  <c r="J59" i="5" s="1"/>
  <c r="U20" i="25"/>
  <c r="H39" i="5"/>
  <c r="G36" i="5"/>
  <c r="F42" i="5"/>
  <c r="B42" i="5"/>
  <c r="E42" i="5"/>
  <c r="D42" i="5"/>
  <c r="H42" i="5"/>
  <c r="G42" i="5"/>
  <c r="A42" i="10"/>
  <c r="C42" i="5"/>
  <c r="K42" i="5"/>
  <c r="A9" i="10"/>
  <c r="B9" i="5"/>
  <c r="K9" i="5"/>
  <c r="C9" i="5"/>
  <c r="D9" i="5"/>
  <c r="E9" i="5"/>
  <c r="F9" i="5"/>
  <c r="K53" i="5"/>
  <c r="A53" i="10"/>
  <c r="B53" i="5"/>
  <c r="H53" i="5"/>
  <c r="C53" i="5"/>
  <c r="G27" i="5"/>
  <c r="G62" i="5" s="1"/>
  <c r="G29" i="5"/>
  <c r="E35" i="5"/>
  <c r="E34" i="5"/>
  <c r="T37" i="6"/>
  <c r="U37" i="6"/>
  <c r="R37" i="6"/>
  <c r="S37" i="6"/>
  <c r="T25" i="6"/>
  <c r="U25" i="6"/>
  <c r="R25" i="6"/>
  <c r="S25" i="6"/>
  <c r="F11" i="6"/>
  <c r="Q11" i="6" s="1"/>
  <c r="B9" i="14"/>
  <c r="A37" i="14"/>
  <c r="E37" i="3"/>
  <c r="H38" i="10"/>
  <c r="AM37" i="3"/>
  <c r="B47" i="14"/>
  <c r="F49" i="6"/>
  <c r="Q49" i="6" s="1"/>
  <c r="K41" i="5"/>
  <c r="A41" i="10"/>
  <c r="B41" i="5"/>
  <c r="G41" i="5"/>
  <c r="C41" i="5"/>
  <c r="H41" i="5"/>
  <c r="C30" i="10"/>
  <c r="B30" i="10"/>
  <c r="J9" i="5"/>
  <c r="I54" i="5"/>
  <c r="J10" i="5"/>
  <c r="I51" i="5"/>
  <c r="U17" i="25"/>
  <c r="J22" i="5" s="1"/>
  <c r="U9" i="25"/>
  <c r="H54" i="5"/>
  <c r="H52" i="5"/>
  <c r="G38" i="5"/>
  <c r="D25" i="5"/>
  <c r="A49" i="11"/>
  <c r="I49" i="11" s="1"/>
  <c r="Q49" i="11" s="1"/>
  <c r="Y49" i="11" s="1"/>
  <c r="B49" i="10"/>
  <c r="C49" i="10"/>
  <c r="T13" i="6"/>
  <c r="B52" i="14"/>
  <c r="D32" i="5"/>
  <c r="D17" i="5"/>
  <c r="D33" i="5"/>
  <c r="T36" i="6"/>
  <c r="U36" i="6"/>
  <c r="R36" i="6"/>
  <c r="S36" i="6"/>
  <c r="J59" i="10"/>
  <c r="J28" i="10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T14" i="25"/>
  <c r="T27" i="25"/>
  <c r="I48" i="5" s="1"/>
  <c r="S11" i="25"/>
  <c r="S22" i="25"/>
  <c r="S35" i="25"/>
  <c r="S37" i="25"/>
  <c r="H59" i="5" s="1"/>
  <c r="R22" i="25"/>
  <c r="G45" i="5" s="1"/>
  <c r="R30" i="25"/>
  <c r="D14" i="5"/>
  <c r="R47" i="6"/>
  <c r="T47" i="6"/>
  <c r="U47" i="6"/>
  <c r="F40" i="6"/>
  <c r="Q40" i="6" s="1"/>
  <c r="B38" i="14"/>
  <c r="K40" i="5"/>
  <c r="K61" i="5" s="1"/>
  <c r="B40" i="5"/>
  <c r="B61" i="5" s="1"/>
  <c r="A40" i="10"/>
  <c r="A52" i="10"/>
  <c r="K52" i="5"/>
  <c r="B31" i="5"/>
  <c r="A31" i="10"/>
  <c r="F60" i="6"/>
  <c r="Q60" i="6" s="1"/>
  <c r="B58" i="14"/>
  <c r="M24" i="25"/>
  <c r="W24" i="25"/>
  <c r="E25" i="5"/>
  <c r="T33" i="6"/>
  <c r="R33" i="6"/>
  <c r="V24" i="25"/>
  <c r="M13" i="25"/>
  <c r="B19" i="5" s="1"/>
  <c r="W13" i="25"/>
  <c r="V13" i="25"/>
  <c r="K19" i="5" s="1"/>
  <c r="F53" i="6"/>
  <c r="Q53" i="6" s="1"/>
  <c r="B51" i="14"/>
  <c r="A51" i="10"/>
  <c r="K51" i="5"/>
  <c r="E24" i="5"/>
  <c r="F18" i="6"/>
  <c r="Q18" i="6" s="1"/>
  <c r="B16" i="14"/>
  <c r="E13" i="3"/>
  <c r="H14" i="10"/>
  <c r="S17" i="25"/>
  <c r="S8" i="25"/>
  <c r="T22" i="6"/>
  <c r="F43" i="6"/>
  <c r="Q43" i="6" s="1"/>
  <c r="B41" i="14"/>
  <c r="AM52" i="3"/>
  <c r="A52" i="14"/>
  <c r="H53" i="10"/>
  <c r="B59" i="5"/>
  <c r="A59" i="10"/>
  <c r="B14" i="10"/>
  <c r="C14" i="10"/>
  <c r="B16" i="10"/>
  <c r="A16" i="11"/>
  <c r="I16" i="11" s="1"/>
  <c r="Q16" i="11" s="1"/>
  <c r="Y16" i="11" s="1"/>
  <c r="C16" i="10"/>
  <c r="T15" i="25"/>
  <c r="I20" i="5" s="1"/>
  <c r="S27" i="25"/>
  <c r="H48" i="5" s="1"/>
  <c r="S30" i="25"/>
  <c r="U31" i="6"/>
  <c r="R31" i="6"/>
  <c r="S31" i="6"/>
  <c r="A35" i="10"/>
  <c r="K35" i="5"/>
  <c r="K12" i="5"/>
  <c r="A61" i="11"/>
  <c r="I61" i="11" s="1"/>
  <c r="Q61" i="11" s="1"/>
  <c r="Y61" i="11" s="1"/>
  <c r="B61" i="10"/>
  <c r="T30" i="6"/>
  <c r="S30" i="6"/>
  <c r="U30" i="6"/>
  <c r="B34" i="5"/>
  <c r="K37" i="5"/>
  <c r="B37" i="5"/>
  <c r="R30" i="6"/>
  <c r="F23" i="6"/>
  <c r="Q23" i="6" s="1"/>
  <c r="B21" i="14"/>
  <c r="E44" i="3"/>
  <c r="AM44" i="3"/>
  <c r="A44" i="14"/>
  <c r="H45" i="10"/>
  <c r="K56" i="5"/>
  <c r="A56" i="10"/>
  <c r="K36" i="5"/>
  <c r="A36" i="10"/>
  <c r="R22" i="6"/>
  <c r="K55" i="5"/>
  <c r="B21" i="5"/>
  <c r="K21" i="5"/>
  <c r="A45" i="10"/>
  <c r="K45" i="5"/>
  <c r="X7" i="25"/>
  <c r="A38" i="14"/>
  <c r="AM26" i="3"/>
  <c r="A14" i="14"/>
  <c r="H46" i="10"/>
  <c r="I46" i="10" s="1"/>
  <c r="E26" i="3"/>
  <c r="A41" i="14"/>
  <c r="AM17" i="3"/>
  <c r="H48" i="10"/>
  <c r="W36" i="25"/>
  <c r="W9" i="25"/>
  <c r="W12" i="25"/>
  <c r="W14" i="25"/>
  <c r="M21" i="25"/>
  <c r="B35" i="5" s="1"/>
  <c r="A18" i="14"/>
  <c r="A30" i="14"/>
  <c r="AM58" i="3"/>
  <c r="H59" i="10"/>
  <c r="E30" i="3"/>
  <c r="AM30" i="3"/>
  <c r="A45" i="14"/>
  <c r="G7" i="27"/>
  <c r="G9" i="27"/>
  <c r="G8" i="27"/>
  <c r="E24" i="27"/>
  <c r="G24" i="27" s="1"/>
  <c r="B56" i="10" l="1"/>
  <c r="A56" i="11"/>
  <c r="I56" i="11" s="1"/>
  <c r="Q56" i="11" s="1"/>
  <c r="Y56" i="11" s="1"/>
  <c r="C56" i="10"/>
  <c r="A52" i="11"/>
  <c r="I52" i="11" s="1"/>
  <c r="Q52" i="11" s="1"/>
  <c r="Y52" i="11" s="1"/>
  <c r="C52" i="10"/>
  <c r="B52" i="10"/>
  <c r="J12" i="5"/>
  <c r="J13" i="5"/>
  <c r="J14" i="5"/>
  <c r="J47" i="5"/>
  <c r="J11" i="5"/>
  <c r="J15" i="5"/>
  <c r="J16" i="5" s="1"/>
  <c r="J46" i="5"/>
  <c r="A41" i="11"/>
  <c r="I41" i="11" s="1"/>
  <c r="Q41" i="11" s="1"/>
  <c r="Y41" i="11" s="1"/>
  <c r="B41" i="10"/>
  <c r="C41" i="10"/>
  <c r="C42" i="10"/>
  <c r="B42" i="10"/>
  <c r="A42" i="11"/>
  <c r="I42" i="11" s="1"/>
  <c r="Q42" i="11" s="1"/>
  <c r="Y42" i="11" s="1"/>
  <c r="B49" i="5"/>
  <c r="B50" i="5"/>
  <c r="J40" i="5"/>
  <c r="J61" i="5" s="1"/>
  <c r="J41" i="5"/>
  <c r="J29" i="5"/>
  <c r="J28" i="5"/>
  <c r="J27" i="5"/>
  <c r="J62" i="5" s="1"/>
  <c r="U43" i="6"/>
  <c r="T43" i="6"/>
  <c r="S43" i="6"/>
  <c r="R43" i="6"/>
  <c r="H44" i="5"/>
  <c r="H45" i="5"/>
  <c r="U49" i="6"/>
  <c r="R49" i="6"/>
  <c r="S49" i="6"/>
  <c r="T49" i="6"/>
  <c r="H50" i="5"/>
  <c r="H49" i="5"/>
  <c r="U17" i="6"/>
  <c r="R17" i="6"/>
  <c r="S17" i="6"/>
  <c r="T17" i="6"/>
  <c r="A51" i="11"/>
  <c r="I51" i="11" s="1"/>
  <c r="Q51" i="11" s="1"/>
  <c r="Y51" i="11" s="1"/>
  <c r="B51" i="10"/>
  <c r="C51" i="10"/>
  <c r="B44" i="10"/>
  <c r="A44" i="11"/>
  <c r="I44" i="11" s="1"/>
  <c r="Q44" i="11" s="1"/>
  <c r="Y44" i="11" s="1"/>
  <c r="C44" i="10"/>
  <c r="F50" i="5"/>
  <c r="F49" i="5"/>
  <c r="H8" i="5"/>
  <c r="H10" i="5"/>
  <c r="H9" i="5"/>
  <c r="S42" i="6"/>
  <c r="U42" i="6"/>
  <c r="T42" i="6"/>
  <c r="R42" i="6"/>
  <c r="D49" i="5"/>
  <c r="D50" i="5"/>
  <c r="U58" i="6"/>
  <c r="R58" i="6"/>
  <c r="S58" i="6"/>
  <c r="T58" i="6"/>
  <c r="A45" i="11"/>
  <c r="I45" i="11" s="1"/>
  <c r="Q45" i="11" s="1"/>
  <c r="Y45" i="11" s="1"/>
  <c r="B45" i="10"/>
  <c r="C45" i="10"/>
  <c r="B44" i="14"/>
  <c r="F46" i="6"/>
  <c r="Q46" i="6" s="1"/>
  <c r="H22" i="5"/>
  <c r="H23" i="5"/>
  <c r="B36" i="5"/>
  <c r="B38" i="5"/>
  <c r="B39" i="5"/>
  <c r="U40" i="6"/>
  <c r="R40" i="6"/>
  <c r="S40" i="6"/>
  <c r="T40" i="6"/>
  <c r="J35" i="5"/>
  <c r="J34" i="5"/>
  <c r="E50" i="5"/>
  <c r="E49" i="5"/>
  <c r="D58" i="5"/>
  <c r="D60" i="5"/>
  <c r="J49" i="5"/>
  <c r="J50" i="5"/>
  <c r="X36" i="25"/>
  <c r="X20" i="25"/>
  <c r="X29" i="25"/>
  <c r="X16" i="25"/>
  <c r="X25" i="25"/>
  <c r="X38" i="25"/>
  <c r="X12" i="25"/>
  <c r="X21" i="25"/>
  <c r="X9" i="25"/>
  <c r="X8" i="25"/>
  <c r="X10" i="25"/>
  <c r="X23" i="25"/>
  <c r="X18" i="25"/>
  <c r="Y7" i="25"/>
  <c r="X30" i="25"/>
  <c r="X37" i="25"/>
  <c r="X26" i="25"/>
  <c r="X11" i="25"/>
  <c r="X14" i="25"/>
  <c r="X34" i="25"/>
  <c r="X35" i="25"/>
  <c r="X22" i="25"/>
  <c r="X17" i="25"/>
  <c r="X31" i="25"/>
  <c r="X15" i="25"/>
  <c r="X32" i="25"/>
  <c r="X27" i="25"/>
  <c r="X13" i="25"/>
  <c r="X24" i="25"/>
  <c r="B37" i="14"/>
  <c r="F39" i="6"/>
  <c r="Q39" i="6" s="1"/>
  <c r="D34" i="10"/>
  <c r="D35" i="10" s="1"/>
  <c r="D36" i="10" s="1"/>
  <c r="D37" i="10" s="1"/>
  <c r="D38" i="10" s="1"/>
  <c r="D39" i="10" s="1"/>
  <c r="D40" i="10" s="1"/>
  <c r="D19" i="10"/>
  <c r="I50" i="5"/>
  <c r="I49" i="5"/>
  <c r="X39" i="25"/>
  <c r="B23" i="10"/>
  <c r="A23" i="11"/>
  <c r="I23" i="11" s="1"/>
  <c r="Q23" i="11" s="1"/>
  <c r="Y23" i="11" s="1"/>
  <c r="C23" i="10"/>
  <c r="U23" i="6"/>
  <c r="S23" i="6"/>
  <c r="T23" i="6"/>
  <c r="R23" i="6"/>
  <c r="B13" i="14"/>
  <c r="F15" i="6"/>
  <c r="Q15" i="6" s="1"/>
  <c r="C50" i="5"/>
  <c r="C49" i="5"/>
  <c r="C13" i="10"/>
  <c r="A13" i="11"/>
  <c r="I13" i="11" s="1"/>
  <c r="Q13" i="11" s="1"/>
  <c r="Y13" i="11" s="1"/>
  <c r="B13" i="10"/>
  <c r="A35" i="11"/>
  <c r="I35" i="11" s="1"/>
  <c r="Q35" i="11" s="1"/>
  <c r="Y35" i="11" s="1"/>
  <c r="B35" i="10"/>
  <c r="C35" i="10"/>
  <c r="A59" i="11"/>
  <c r="I59" i="11" s="1"/>
  <c r="Q59" i="11" s="1"/>
  <c r="Y59" i="11" s="1"/>
  <c r="B59" i="10"/>
  <c r="C59" i="10"/>
  <c r="X28" i="25"/>
  <c r="B58" i="5"/>
  <c r="B60" i="5"/>
  <c r="J44" i="5"/>
  <c r="J45" i="5"/>
  <c r="U20" i="6"/>
  <c r="R20" i="6"/>
  <c r="T20" i="6"/>
  <c r="S20" i="6"/>
  <c r="K49" i="5"/>
  <c r="K50" i="5"/>
  <c r="B30" i="14"/>
  <c r="F32" i="6"/>
  <c r="Q32" i="6" s="1"/>
  <c r="U18" i="6"/>
  <c r="T18" i="6"/>
  <c r="R18" i="6"/>
  <c r="S18" i="6"/>
  <c r="A31" i="11"/>
  <c r="I31" i="11" s="1"/>
  <c r="Q31" i="11" s="1"/>
  <c r="Y31" i="11" s="1"/>
  <c r="C31" i="10"/>
  <c r="B31" i="10"/>
  <c r="U11" i="6"/>
  <c r="R11" i="6"/>
  <c r="T11" i="6"/>
  <c r="S11" i="6"/>
  <c r="B9" i="10"/>
  <c r="A9" i="11"/>
  <c r="I9" i="11" s="1"/>
  <c r="Q9" i="11" s="1"/>
  <c r="Y9" i="11" s="1"/>
  <c r="C9" i="10"/>
  <c r="J33" i="5"/>
  <c r="J32" i="5"/>
  <c r="J30" i="5"/>
  <c r="J31" i="5"/>
  <c r="J17" i="5"/>
  <c r="J23" i="5"/>
  <c r="C40" i="10"/>
  <c r="B40" i="10"/>
  <c r="A40" i="11"/>
  <c r="I40" i="11" s="1"/>
  <c r="Q40" i="11" s="1"/>
  <c r="Y40" i="11" s="1"/>
  <c r="B53" i="10"/>
  <c r="C53" i="10"/>
  <c r="A53" i="11"/>
  <c r="I53" i="11" s="1"/>
  <c r="Q53" i="11" s="1"/>
  <c r="Y53" i="11" s="1"/>
  <c r="F28" i="6"/>
  <c r="Q28" i="6" s="1"/>
  <c r="B26" i="14"/>
  <c r="A36" i="11"/>
  <c r="I36" i="11" s="1"/>
  <c r="Q36" i="11" s="1"/>
  <c r="Y36" i="11" s="1"/>
  <c r="C36" i="10"/>
  <c r="B36" i="10"/>
  <c r="X19" i="25"/>
  <c r="K39" i="5"/>
  <c r="K38" i="5"/>
  <c r="G44" i="5"/>
  <c r="B10" i="10"/>
  <c r="A10" i="11"/>
  <c r="I10" i="11" s="1"/>
  <c r="Q10" i="11" s="1"/>
  <c r="Y10" i="11" s="1"/>
  <c r="C10" i="10"/>
  <c r="J43" i="5"/>
  <c r="J42" i="5"/>
  <c r="K58" i="5"/>
  <c r="K60" i="5"/>
  <c r="X33" i="25"/>
  <c r="I29" i="10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17" i="10"/>
  <c r="J60" i="5"/>
  <c r="J58" i="5"/>
  <c r="S32" i="6" l="1"/>
  <c r="T32" i="6"/>
  <c r="U32" i="6"/>
  <c r="R32" i="6"/>
  <c r="U15" i="6"/>
  <c r="T15" i="6"/>
  <c r="S15" i="6"/>
  <c r="R15" i="6"/>
  <c r="U39" i="6"/>
  <c r="R39" i="6"/>
  <c r="S39" i="6"/>
  <c r="T39" i="6"/>
  <c r="R46" i="6"/>
  <c r="T46" i="6"/>
  <c r="S46" i="6"/>
  <c r="U46" i="6"/>
  <c r="D61" i="10"/>
  <c r="D41" i="10"/>
  <c r="Y9" i="25"/>
  <c r="Y37" i="25"/>
  <c r="Y38" i="25"/>
  <c r="Y14" i="25"/>
  <c r="Z7" i="25"/>
  <c r="Y30" i="25"/>
  <c r="Y10" i="25"/>
  <c r="Y22" i="25"/>
  <c r="Y32" i="25"/>
  <c r="Y20" i="25"/>
  <c r="Y8" i="25"/>
  <c r="Y36" i="25"/>
  <c r="Y18" i="25"/>
  <c r="Y21" i="25"/>
  <c r="Y29" i="25"/>
  <c r="Y26" i="25"/>
  <c r="Y19" i="25"/>
  <c r="Y23" i="25"/>
  <c r="Y11" i="25"/>
  <c r="Y17" i="25"/>
  <c r="Y31" i="25"/>
  <c r="Y15" i="25"/>
  <c r="Y12" i="25"/>
  <c r="Y16" i="25"/>
  <c r="Y34" i="25"/>
  <c r="Y25" i="25"/>
  <c r="Y35" i="25"/>
  <c r="Y27" i="25"/>
  <c r="Y28" i="25"/>
  <c r="Y33" i="25"/>
  <c r="Y39" i="25"/>
  <c r="Y24" i="25"/>
  <c r="Y13" i="25"/>
  <c r="T28" i="6"/>
  <c r="T60" i="6" s="1"/>
  <c r="U28" i="6"/>
  <c r="U60" i="6" s="1"/>
  <c r="R28" i="6"/>
  <c r="R60" i="6" s="1"/>
  <c r="S28" i="6"/>
  <c r="S60" i="6" s="1"/>
  <c r="Z29" i="25" l="1"/>
  <c r="Z30" i="25"/>
  <c r="Z25" i="25"/>
  <c r="Z23" i="25"/>
  <c r="Z16" i="25"/>
  <c r="Z21" i="25"/>
  <c r="Z26" i="25"/>
  <c r="Z17" i="25"/>
  <c r="Z20" i="25"/>
  <c r="Z9" i="25"/>
  <c r="Z22" i="25"/>
  <c r="Z37" i="25"/>
  <c r="Z34" i="25"/>
  <c r="Z38" i="25"/>
  <c r="Z27" i="25"/>
  <c r="Z36" i="25"/>
  <c r="Z15" i="25"/>
  <c r="Z18" i="25"/>
  <c r="Z12" i="25"/>
  <c r="Z11" i="25"/>
  <c r="Z19" i="25"/>
  <c r="Z14" i="25"/>
  <c r="Z31" i="25"/>
  <c r="Z32" i="25"/>
  <c r="Z8" i="25"/>
  <c r="Z35" i="25"/>
  <c r="Z39" i="25"/>
  <c r="Z28" i="25"/>
  <c r="Z10" i="25"/>
  <c r="Z33" i="25"/>
  <c r="Z13" i="25"/>
  <c r="Z24" i="25"/>
  <c r="D62" i="10"/>
  <c r="D42" i="10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I12" authorId="0" shapeId="0" xr:uid="{5FFAE790-ACBD-401C-86FB-1951FB46A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3" authorId="0" shapeId="0" xr:uid="{EE491324-631F-4560-B14B-40B2063914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4" authorId="0" shapeId="0" xr:uid="{108C98A0-3BCE-4DCF-9C3D-F5F904F259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5" authorId="0" shapeId="0" xr:uid="{5EA849D4-ECE0-482E-99C0-D98C6263031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  <comment ref="I16" authorId="0" shapeId="0" xr:uid="{C7E78100-C352-44DB-AB8F-E7201E4346E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0.2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<sst xmlns="http://schemas.openxmlformats.org/spreadsheetml/2006/main" count="2082" uniqueCount="742">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</sst>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43" fontId="0" fillId="0" borderId="0" xfId="0" applyNumberFormat="1"/>
    <xf numFmtId="0" fontId="0" fillId="0" borderId="0" xfId="0"/>
    <xf numFmtId="169" fontId="0" fillId="0" borderId="0" xfId="0" applyNumberFormat="1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 quotePrefix="1"/>
    <xf numFmtId="169" fontId="0" fillId="0" borderId="0" xfId="5" applyNumberFormat="1" applyFont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6">
    <cellStyle name="Comma" xfId="1" builtinId="3"/>
    <cellStyle name="Comma 2" xfId="3" xr:uid="{FFE3B1CE-55B5-4923-8F68-C70334D9802A}"/>
    <cellStyle name="Comma 3" xfId="5" xr:uid="{D6107CC6-31F9-46E5-8283-5EDE17DFC44B}"/>
    <cellStyle name="Normal" xfId="0" builtinId="0"/>
    <cellStyle name="Normal 3" xfId="2" xr:uid="{00000000-0005-0000-0000-000002000000}"/>
    <cellStyle name="Percent" xfId="4" builtinId="5"/>
  </cellStyles>
  <dxfs count="2"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_04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605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403</v>
      </c>
      <c r="I10" t="s">
        <v>463</v>
      </c>
      <c r="O10" t="s">
        <v>190</v>
      </c>
      <c r="P10" t="s">
        <v>481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414</v>
      </c>
      <c r="B11" t="s">
        <v>431</v>
      </c>
      <c r="D11" s="35" t="s">
        <v>417</v>
      </c>
      <c r="E11" t="s">
        <v>431</v>
      </c>
      <c r="H11" t="s">
        <v>404</v>
      </c>
      <c r="I11" t="s">
        <v>464</v>
      </c>
      <c r="O11" t="s">
        <v>191</v>
      </c>
      <c r="P11" t="s">
        <v>483</v>
      </c>
      <c r="T11" t="s">
        <v>424</v>
      </c>
      <c r="U11" t="s">
        <v>425</v>
      </c>
      <c r="V11" t="s">
        <v>432</v>
      </c>
    </row>
    <row r="12" spans="1:22" x14ac:dyDescent="0.25">
      <c r="A12" s="35" t="s">
        <v>415</v>
      </c>
      <c r="B12" t="s">
        <v>430</v>
      </c>
      <c r="D12" s="35" t="s">
        <v>418</v>
      </c>
      <c r="E12" t="s">
        <v>430</v>
      </c>
      <c r="H12" t="s">
        <v>405</v>
      </c>
      <c r="I12" t="s">
        <v>465</v>
      </c>
      <c r="O12" t="s">
        <v>192</v>
      </c>
      <c r="P12" t="s">
        <v>482</v>
      </c>
      <c r="T12" t="s">
        <v>414</v>
      </c>
      <c r="U12" t="s">
        <v>417</v>
      </c>
      <c r="V12" t="s">
        <v>431</v>
      </c>
    </row>
    <row r="13" spans="1:22" x14ac:dyDescent="0.25">
      <c r="A13" s="35" t="s">
        <v>9</v>
      </c>
      <c r="B13" t="s">
        <v>66</v>
      </c>
      <c r="D13" s="35" t="s">
        <v>562</v>
      </c>
      <c r="E13" t="s">
        <v>629</v>
      </c>
      <c r="H13" t="s">
        <v>406</v>
      </c>
      <c r="I13" t="s">
        <v>466</v>
      </c>
      <c r="O13" t="s">
        <v>46</v>
      </c>
      <c r="P13" t="s">
        <v>81</v>
      </c>
      <c r="T13" t="s">
        <v>415</v>
      </c>
      <c r="U13" t="s">
        <v>418</v>
      </c>
      <c r="V13" t="s">
        <v>430</v>
      </c>
    </row>
    <row r="14" spans="1:22" x14ac:dyDescent="0.25">
      <c r="A14" s="35" t="s">
        <v>602</v>
      </c>
      <c r="B14" t="s">
        <v>606</v>
      </c>
      <c r="D14" s="35" t="s">
        <v>563</v>
      </c>
      <c r="E14" t="s">
        <v>630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603</v>
      </c>
      <c r="B15" t="s">
        <v>607</v>
      </c>
      <c r="D15" s="35" t="s">
        <v>604</v>
      </c>
      <c r="E15" t="s">
        <v>631</v>
      </c>
      <c r="H15" t="s">
        <v>426</v>
      </c>
      <c r="I15" t="s">
        <v>462</v>
      </c>
      <c r="O15" t="s">
        <v>59</v>
      </c>
      <c r="P15" t="s">
        <v>85</v>
      </c>
      <c r="T15" t="s">
        <v>339</v>
      </c>
      <c r="U15" t="s">
        <v>338</v>
      </c>
      <c r="V15" t="s">
        <v>340</v>
      </c>
    </row>
    <row r="16" spans="1:22" x14ac:dyDescent="0.25">
      <c r="A16" s="35" t="s">
        <v>578</v>
      </c>
      <c r="B16" t="s">
        <v>67</v>
      </c>
      <c r="D16" s="35" t="s">
        <v>580</v>
      </c>
      <c r="E16" t="s">
        <v>67</v>
      </c>
      <c r="O16" t="s">
        <v>57</v>
      </c>
      <c r="P16" t="s">
        <v>83</v>
      </c>
      <c r="T16" t="s">
        <v>420</v>
      </c>
      <c r="U16" t="s">
        <v>423</v>
      </c>
      <c r="V16" t="s">
        <v>429</v>
      </c>
    </row>
    <row r="17" spans="1:22" x14ac:dyDescent="0.25">
      <c r="A17" s="35" t="s">
        <v>339</v>
      </c>
      <c r="B17" t="s">
        <v>340</v>
      </c>
      <c r="D17" s="35" t="s">
        <v>338</v>
      </c>
      <c r="E17" t="s">
        <v>340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420</v>
      </c>
      <c r="B18" t="s">
        <v>429</v>
      </c>
      <c r="D18" s="35" t="s">
        <v>423</v>
      </c>
      <c r="E18" t="s">
        <v>429</v>
      </c>
      <c r="H18" t="s">
        <v>47</v>
      </c>
      <c r="I18" t="s">
        <v>468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591</v>
      </c>
      <c r="B19" t="s">
        <v>608</v>
      </c>
      <c r="D19" s="35" t="s">
        <v>601</v>
      </c>
      <c r="E19" t="s">
        <v>608</v>
      </c>
      <c r="H19" t="s">
        <v>48</v>
      </c>
      <c r="I19" t="s">
        <v>469</v>
      </c>
      <c r="O19" t="s">
        <v>61</v>
      </c>
      <c r="P19" t="s">
        <v>87</v>
      </c>
      <c r="T19" t="s">
        <v>359</v>
      </c>
      <c r="U19" t="s">
        <v>381</v>
      </c>
      <c r="V19" t="s">
        <v>433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470</v>
      </c>
      <c r="O20" t="s">
        <v>62</v>
      </c>
      <c r="P20" t="s">
        <v>88</v>
      </c>
      <c r="T20" t="s">
        <v>12</v>
      </c>
      <c r="U20" t="s">
        <v>30</v>
      </c>
      <c r="V20" t="s">
        <v>434</v>
      </c>
    </row>
    <row r="21" spans="1:22" x14ac:dyDescent="0.25">
      <c r="A21" s="35" t="s">
        <v>359</v>
      </c>
      <c r="B21" t="s">
        <v>433</v>
      </c>
      <c r="D21" s="35" t="s">
        <v>381</v>
      </c>
      <c r="E21" t="s">
        <v>433</v>
      </c>
      <c r="H21" t="s">
        <v>50</v>
      </c>
      <c r="I21" t="s">
        <v>471</v>
      </c>
      <c r="O21" t="s">
        <v>63</v>
      </c>
      <c r="P21" t="s">
        <v>89</v>
      </c>
      <c r="T21" t="s">
        <v>360</v>
      </c>
      <c r="U21" t="s">
        <v>382</v>
      </c>
      <c r="V21" t="s">
        <v>435</v>
      </c>
    </row>
    <row r="22" spans="1:22" x14ac:dyDescent="0.25">
      <c r="A22" s="35" t="s">
        <v>12</v>
      </c>
      <c r="B22" t="s">
        <v>434</v>
      </c>
      <c r="D22" s="35" t="s">
        <v>30</v>
      </c>
      <c r="E22" t="s">
        <v>434</v>
      </c>
      <c r="H22" t="s">
        <v>51</v>
      </c>
      <c r="I22" t="s">
        <v>472</v>
      </c>
      <c r="T22" t="s">
        <v>361</v>
      </c>
      <c r="U22" t="s">
        <v>383</v>
      </c>
      <c r="V22" t="s">
        <v>436</v>
      </c>
    </row>
    <row r="23" spans="1:22" x14ac:dyDescent="0.25">
      <c r="A23" s="35" t="s">
        <v>360</v>
      </c>
      <c r="B23" t="s">
        <v>435</v>
      </c>
      <c r="D23" s="35" t="s">
        <v>382</v>
      </c>
      <c r="E23" t="s">
        <v>435</v>
      </c>
      <c r="H23" t="s">
        <v>52</v>
      </c>
      <c r="I23" t="s">
        <v>473</v>
      </c>
      <c r="O23" s="3" t="s">
        <v>484</v>
      </c>
      <c r="T23" t="s">
        <v>362</v>
      </c>
      <c r="U23" t="s">
        <v>384</v>
      </c>
      <c r="V23" t="s">
        <v>437</v>
      </c>
    </row>
    <row r="24" spans="1:22" x14ac:dyDescent="0.25">
      <c r="A24" s="35" t="s">
        <v>361</v>
      </c>
      <c r="B24" t="s">
        <v>436</v>
      </c>
      <c r="D24" s="35" t="s">
        <v>383</v>
      </c>
      <c r="E24" t="s">
        <v>436</v>
      </c>
      <c r="H24" t="s">
        <v>53</v>
      </c>
      <c r="I24" t="s">
        <v>474</v>
      </c>
      <c r="O24" t="s">
        <v>352</v>
      </c>
      <c r="P24" t="s">
        <v>485</v>
      </c>
      <c r="T24" t="s">
        <v>363</v>
      </c>
      <c r="U24" t="s">
        <v>385</v>
      </c>
      <c r="V24" t="s">
        <v>438</v>
      </c>
    </row>
    <row r="25" spans="1:22" x14ac:dyDescent="0.25">
      <c r="A25" s="35" t="s">
        <v>362</v>
      </c>
      <c r="B25" t="s">
        <v>437</v>
      </c>
      <c r="D25" s="35" t="s">
        <v>384</v>
      </c>
      <c r="E25" t="s">
        <v>437</v>
      </c>
      <c r="H25" t="s">
        <v>54</v>
      </c>
      <c r="I25" t="s">
        <v>475</v>
      </c>
      <c r="O25" t="s">
        <v>353</v>
      </c>
      <c r="P25" t="s">
        <v>486</v>
      </c>
      <c r="T25" t="s">
        <v>364</v>
      </c>
      <c r="U25" t="s">
        <v>386</v>
      </c>
      <c r="V25" t="s">
        <v>439</v>
      </c>
    </row>
    <row r="26" spans="1:22" x14ac:dyDescent="0.25">
      <c r="A26" s="35" t="s">
        <v>363</v>
      </c>
      <c r="B26" t="s">
        <v>438</v>
      </c>
      <c r="D26" s="35" t="s">
        <v>385</v>
      </c>
      <c r="E26" t="s">
        <v>438</v>
      </c>
      <c r="H26" t="s">
        <v>55</v>
      </c>
      <c r="I26" t="s">
        <v>476</v>
      </c>
      <c r="O26" t="s">
        <v>354</v>
      </c>
      <c r="P26" t="s">
        <v>487</v>
      </c>
      <c r="T26" t="s">
        <v>365</v>
      </c>
      <c r="U26" t="s">
        <v>387</v>
      </c>
      <c r="V26" t="s">
        <v>440</v>
      </c>
    </row>
    <row r="27" spans="1:22" x14ac:dyDescent="0.25">
      <c r="A27" s="35" t="s">
        <v>364</v>
      </c>
      <c r="B27" t="s">
        <v>439</v>
      </c>
      <c r="D27" s="35" t="s">
        <v>386</v>
      </c>
      <c r="E27" t="s">
        <v>439</v>
      </c>
      <c r="H27" t="s">
        <v>407</v>
      </c>
      <c r="I27" t="s">
        <v>477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365</v>
      </c>
      <c r="B28" t="s">
        <v>440</v>
      </c>
      <c r="D28" s="35" t="s">
        <v>387</v>
      </c>
      <c r="E28" t="s">
        <v>440</v>
      </c>
      <c r="H28" t="s">
        <v>408</v>
      </c>
      <c r="I28" t="s">
        <v>478</v>
      </c>
      <c r="T28" t="s">
        <v>330</v>
      </c>
      <c r="U28" t="s">
        <v>31</v>
      </c>
      <c r="V28" t="s">
        <v>341</v>
      </c>
    </row>
    <row r="29" spans="1:22" x14ac:dyDescent="0.25">
      <c r="A29" s="35" t="s">
        <v>330</v>
      </c>
      <c r="B29" t="s">
        <v>341</v>
      </c>
      <c r="D29" s="35" t="s">
        <v>31</v>
      </c>
      <c r="E29" t="s">
        <v>632</v>
      </c>
      <c r="H29" t="s">
        <v>409</v>
      </c>
      <c r="I29" t="s">
        <v>467</v>
      </c>
      <c r="T29" t="s">
        <v>331</v>
      </c>
      <c r="U29" t="s">
        <v>31</v>
      </c>
      <c r="V29" t="s">
        <v>342</v>
      </c>
    </row>
    <row r="30" spans="1:22" x14ac:dyDescent="0.25">
      <c r="A30" s="35" t="s">
        <v>331</v>
      </c>
      <c r="B30" t="s">
        <v>342</v>
      </c>
      <c r="D30" s="35" t="s">
        <v>581</v>
      </c>
      <c r="E30" t="s">
        <v>634</v>
      </c>
      <c r="H30" t="s">
        <v>410</v>
      </c>
      <c r="I30" t="s">
        <v>479</v>
      </c>
      <c r="T30" t="s">
        <v>332</v>
      </c>
      <c r="U30" t="s">
        <v>31</v>
      </c>
      <c r="V30" t="s">
        <v>343</v>
      </c>
    </row>
    <row r="31" spans="1:22" x14ac:dyDescent="0.25">
      <c r="A31" s="35" t="s">
        <v>332</v>
      </c>
      <c r="B31" t="s">
        <v>343</v>
      </c>
      <c r="D31" s="35" t="s">
        <v>582</v>
      </c>
      <c r="E31" t="s">
        <v>633</v>
      </c>
      <c r="H31" t="s">
        <v>411</v>
      </c>
      <c r="I31" t="s">
        <v>480</v>
      </c>
      <c r="T31" t="s">
        <v>333</v>
      </c>
      <c r="U31" t="s">
        <v>31</v>
      </c>
      <c r="V31" t="s">
        <v>344</v>
      </c>
    </row>
    <row r="32" spans="1:22" x14ac:dyDescent="0.25">
      <c r="A32" s="35" t="s">
        <v>333</v>
      </c>
      <c r="B32" t="s">
        <v>344</v>
      </c>
      <c r="D32" s="35" t="s">
        <v>388</v>
      </c>
      <c r="E32" t="s">
        <v>441</v>
      </c>
      <c r="T32" t="s">
        <v>366</v>
      </c>
      <c r="U32" t="s">
        <v>388</v>
      </c>
      <c r="V32" t="s">
        <v>441</v>
      </c>
    </row>
    <row r="33" spans="1:22" x14ac:dyDescent="0.25">
      <c r="A33" s="35" t="s">
        <v>366</v>
      </c>
      <c r="B33" t="s">
        <v>441</v>
      </c>
      <c r="D33" s="35" t="s">
        <v>389</v>
      </c>
      <c r="E33" t="s">
        <v>70</v>
      </c>
      <c r="T33" t="s">
        <v>367</v>
      </c>
      <c r="U33" t="s">
        <v>389</v>
      </c>
      <c r="V33" t="s">
        <v>70</v>
      </c>
    </row>
    <row r="34" spans="1:22" x14ac:dyDescent="0.25">
      <c r="A34" s="35" t="s">
        <v>367</v>
      </c>
      <c r="B34" t="s">
        <v>70</v>
      </c>
      <c r="D34" s="35" t="s">
        <v>390</v>
      </c>
      <c r="E34" t="s">
        <v>442</v>
      </c>
      <c r="T34" t="s">
        <v>368</v>
      </c>
      <c r="U34" t="s">
        <v>390</v>
      </c>
      <c r="V34" t="s">
        <v>442</v>
      </c>
    </row>
    <row r="35" spans="1:22" x14ac:dyDescent="0.25">
      <c r="A35" s="35" t="s">
        <v>368</v>
      </c>
      <c r="B35" t="s">
        <v>442</v>
      </c>
      <c r="D35" s="35" t="s">
        <v>391</v>
      </c>
      <c r="E35" t="s">
        <v>443</v>
      </c>
      <c r="T35" t="s">
        <v>369</v>
      </c>
      <c r="U35" t="s">
        <v>391</v>
      </c>
      <c r="V35" t="s">
        <v>443</v>
      </c>
    </row>
    <row r="36" spans="1:22" x14ac:dyDescent="0.25">
      <c r="A36" s="35" t="s">
        <v>369</v>
      </c>
      <c r="B36" t="s">
        <v>443</v>
      </c>
      <c r="D36" s="35" t="s">
        <v>392</v>
      </c>
      <c r="E36" t="s">
        <v>444</v>
      </c>
      <c r="T36" t="s">
        <v>370</v>
      </c>
      <c r="U36" t="s">
        <v>392</v>
      </c>
      <c r="V36" t="s">
        <v>444</v>
      </c>
    </row>
    <row r="37" spans="1:22" x14ac:dyDescent="0.25">
      <c r="A37" s="35" t="s">
        <v>370</v>
      </c>
      <c r="B37" t="s">
        <v>444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393</v>
      </c>
      <c r="E38" t="s">
        <v>445</v>
      </c>
      <c r="T38" t="s">
        <v>371</v>
      </c>
      <c r="U38" t="s">
        <v>393</v>
      </c>
      <c r="V38" t="s">
        <v>445</v>
      </c>
    </row>
    <row r="39" spans="1:22" x14ac:dyDescent="0.25">
      <c r="A39" s="35" t="s">
        <v>371</v>
      </c>
      <c r="B39" t="s">
        <v>445</v>
      </c>
      <c r="D39" s="35" t="s">
        <v>394</v>
      </c>
      <c r="E39" t="s">
        <v>446</v>
      </c>
      <c r="T39" t="s">
        <v>372</v>
      </c>
      <c r="U39" t="s">
        <v>394</v>
      </c>
      <c r="V39" t="s">
        <v>446</v>
      </c>
    </row>
    <row r="40" spans="1:22" x14ac:dyDescent="0.25">
      <c r="A40" s="35" t="s">
        <v>372</v>
      </c>
      <c r="B40" t="s">
        <v>446</v>
      </c>
      <c r="D40" s="35" t="s">
        <v>395</v>
      </c>
      <c r="E40" t="s">
        <v>447</v>
      </c>
      <c r="T40" t="s">
        <v>373</v>
      </c>
      <c r="U40" t="s">
        <v>395</v>
      </c>
      <c r="V40" t="s">
        <v>447</v>
      </c>
    </row>
    <row r="41" spans="1:22" x14ac:dyDescent="0.25">
      <c r="A41" s="35" t="s">
        <v>373</v>
      </c>
      <c r="B41" t="s">
        <v>447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396</v>
      </c>
      <c r="E42" t="s">
        <v>448</v>
      </c>
      <c r="T42" t="s">
        <v>374</v>
      </c>
      <c r="U42" t="s">
        <v>396</v>
      </c>
      <c r="V42" t="s">
        <v>448</v>
      </c>
    </row>
    <row r="43" spans="1:22" x14ac:dyDescent="0.25">
      <c r="A43" s="35" t="s">
        <v>374</v>
      </c>
      <c r="B43" t="s">
        <v>448</v>
      </c>
      <c r="D43" s="35" t="s">
        <v>397</v>
      </c>
      <c r="E43" t="s">
        <v>449</v>
      </c>
      <c r="T43" t="s">
        <v>375</v>
      </c>
      <c r="U43" t="s">
        <v>397</v>
      </c>
      <c r="V43" t="s">
        <v>449</v>
      </c>
    </row>
    <row r="44" spans="1:22" x14ac:dyDescent="0.25">
      <c r="A44" s="35" t="s">
        <v>375</v>
      </c>
      <c r="B44" t="s">
        <v>449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398</v>
      </c>
      <c r="E45" t="s">
        <v>450</v>
      </c>
      <c r="T45" t="s">
        <v>376</v>
      </c>
      <c r="U45" t="s">
        <v>398</v>
      </c>
      <c r="V45" t="s">
        <v>450</v>
      </c>
    </row>
    <row r="46" spans="1:22" x14ac:dyDescent="0.25">
      <c r="A46" s="35" t="s">
        <v>376</v>
      </c>
      <c r="B46" t="s">
        <v>450</v>
      </c>
      <c r="D46" s="35" t="s">
        <v>399</v>
      </c>
      <c r="E46" t="s">
        <v>451</v>
      </c>
      <c r="T46" t="s">
        <v>377</v>
      </c>
      <c r="U46" t="s">
        <v>399</v>
      </c>
      <c r="V46" t="s">
        <v>451</v>
      </c>
    </row>
    <row r="47" spans="1:22" x14ac:dyDescent="0.25">
      <c r="A47" s="35" t="s">
        <v>377</v>
      </c>
      <c r="B47" t="s">
        <v>451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416</v>
      </c>
      <c r="U48" t="s">
        <v>419</v>
      </c>
      <c r="V48" t="s">
        <v>452</v>
      </c>
    </row>
    <row r="49" spans="1:22" x14ac:dyDescent="0.25">
      <c r="A49" s="35" t="s">
        <v>556</v>
      </c>
      <c r="B49" t="s">
        <v>345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335</v>
      </c>
      <c r="B50" t="s">
        <v>346</v>
      </c>
      <c r="D50" s="35" t="s">
        <v>38</v>
      </c>
      <c r="E50" t="s">
        <v>77</v>
      </c>
      <c r="T50" t="s">
        <v>334</v>
      </c>
      <c r="U50" t="s">
        <v>36</v>
      </c>
      <c r="V50" t="s">
        <v>345</v>
      </c>
    </row>
    <row r="51" spans="1:22" x14ac:dyDescent="0.25">
      <c r="A51" s="35" t="s">
        <v>421</v>
      </c>
      <c r="B51" t="s">
        <v>453</v>
      </c>
      <c r="D51" s="35" t="s">
        <v>39</v>
      </c>
      <c r="E51" t="s">
        <v>455</v>
      </c>
      <c r="T51" t="s">
        <v>335</v>
      </c>
      <c r="U51" t="s">
        <v>36</v>
      </c>
      <c r="V51" t="s">
        <v>346</v>
      </c>
    </row>
    <row r="52" spans="1:22" x14ac:dyDescent="0.25">
      <c r="A52" s="35" t="s">
        <v>557</v>
      </c>
      <c r="B52" t="s">
        <v>609</v>
      </c>
      <c r="D52" s="35" t="s">
        <v>400</v>
      </c>
      <c r="E52" t="s">
        <v>456</v>
      </c>
      <c r="T52" t="s">
        <v>421</v>
      </c>
      <c r="U52" t="s">
        <v>36</v>
      </c>
      <c r="V52" t="s">
        <v>453</v>
      </c>
    </row>
    <row r="53" spans="1:22" x14ac:dyDescent="0.25">
      <c r="A53" s="35" t="s">
        <v>558</v>
      </c>
      <c r="B53" t="s">
        <v>610</v>
      </c>
      <c r="D53" s="35" t="s">
        <v>583</v>
      </c>
      <c r="E53" t="s">
        <v>622</v>
      </c>
      <c r="T53" t="s">
        <v>336</v>
      </c>
      <c r="U53" t="s">
        <v>36</v>
      </c>
      <c r="V53" t="s">
        <v>347</v>
      </c>
    </row>
    <row r="54" spans="1:22" x14ac:dyDescent="0.25">
      <c r="A54" s="35" t="s">
        <v>559</v>
      </c>
      <c r="B54" t="s">
        <v>611</v>
      </c>
      <c r="D54" s="35" t="s">
        <v>584</v>
      </c>
      <c r="E54" t="s">
        <v>623</v>
      </c>
      <c r="T54" t="s">
        <v>422</v>
      </c>
      <c r="U54" t="s">
        <v>36</v>
      </c>
      <c r="V54" t="s">
        <v>454</v>
      </c>
    </row>
    <row r="55" spans="1:22" x14ac:dyDescent="0.25">
      <c r="A55" s="35" t="s">
        <v>422</v>
      </c>
      <c r="B55" t="s">
        <v>454</v>
      </c>
      <c r="D55" s="35" t="s">
        <v>585</v>
      </c>
      <c r="E55" t="s">
        <v>624</v>
      </c>
      <c r="T55" t="s">
        <v>337</v>
      </c>
      <c r="U55" t="s">
        <v>36</v>
      </c>
      <c r="V55" t="s">
        <v>348</v>
      </c>
    </row>
    <row r="56" spans="1:22" x14ac:dyDescent="0.25">
      <c r="A56" s="35" t="s">
        <v>337</v>
      </c>
      <c r="B56" t="s">
        <v>348</v>
      </c>
      <c r="D56" s="35" t="s">
        <v>586</v>
      </c>
      <c r="E56" t="s">
        <v>625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560</v>
      </c>
      <c r="B57" t="s">
        <v>612</v>
      </c>
      <c r="D57" s="35" t="s">
        <v>587</v>
      </c>
      <c r="E57" t="s">
        <v>626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588</v>
      </c>
      <c r="E58" t="s">
        <v>627</v>
      </c>
      <c r="T58" t="s">
        <v>21</v>
      </c>
      <c r="U58" t="s">
        <v>39</v>
      </c>
      <c r="V58" t="s">
        <v>455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458</v>
      </c>
      <c r="T59" t="s">
        <v>378</v>
      </c>
      <c r="U59" t="s">
        <v>400</v>
      </c>
      <c r="V59" t="s">
        <v>456</v>
      </c>
    </row>
    <row r="60" spans="1:22" x14ac:dyDescent="0.25">
      <c r="A60" s="35" t="s">
        <v>21</v>
      </c>
      <c r="B60" t="s">
        <v>455</v>
      </c>
      <c r="D60" s="35" t="s">
        <v>42</v>
      </c>
      <c r="E60" t="s">
        <v>459</v>
      </c>
      <c r="T60" t="s">
        <v>22</v>
      </c>
      <c r="U60" t="s">
        <v>40</v>
      </c>
      <c r="V60" t="s">
        <v>457</v>
      </c>
    </row>
    <row r="61" spans="1:22" x14ac:dyDescent="0.25">
      <c r="A61" s="35" t="s">
        <v>378</v>
      </c>
      <c r="B61" t="s">
        <v>456</v>
      </c>
      <c r="D61" s="35" t="s">
        <v>401</v>
      </c>
      <c r="E61" t="s">
        <v>460</v>
      </c>
      <c r="T61" t="s">
        <v>23</v>
      </c>
      <c r="U61" t="s">
        <v>41</v>
      </c>
      <c r="V61" t="s">
        <v>458</v>
      </c>
    </row>
    <row r="62" spans="1:22" x14ac:dyDescent="0.25">
      <c r="A62" s="35" t="s">
        <v>579</v>
      </c>
      <c r="B62" t="s">
        <v>457</v>
      </c>
      <c r="D62" s="35" t="s">
        <v>43</v>
      </c>
      <c r="E62" t="s">
        <v>78</v>
      </c>
      <c r="T62" t="s">
        <v>24</v>
      </c>
      <c r="U62" t="s">
        <v>42</v>
      </c>
      <c r="V62" t="s">
        <v>459</v>
      </c>
    </row>
    <row r="63" spans="1:22" x14ac:dyDescent="0.25">
      <c r="A63" s="35" t="s">
        <v>592</v>
      </c>
      <c r="B63" t="s">
        <v>613</v>
      </c>
      <c r="D63" s="35" t="s">
        <v>402</v>
      </c>
      <c r="E63" t="s">
        <v>461</v>
      </c>
      <c r="T63" t="s">
        <v>379</v>
      </c>
      <c r="U63" t="s">
        <v>401</v>
      </c>
      <c r="V63" t="s">
        <v>460</v>
      </c>
    </row>
    <row r="64" spans="1:22" x14ac:dyDescent="0.25">
      <c r="A64" s="35" t="s">
        <v>593</v>
      </c>
      <c r="B64" t="s">
        <v>614</v>
      </c>
      <c r="D64" s="35" t="s">
        <v>564</v>
      </c>
      <c r="E64" t="s">
        <v>628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594</v>
      </c>
      <c r="B65" t="s">
        <v>615</v>
      </c>
      <c r="F65" s="35"/>
      <c r="T65" t="s">
        <v>380</v>
      </c>
      <c r="U65" t="s">
        <v>402</v>
      </c>
      <c r="V65" t="s">
        <v>461</v>
      </c>
    </row>
    <row r="66" spans="1:22" x14ac:dyDescent="0.25">
      <c r="A66" s="35" t="s">
        <v>595</v>
      </c>
      <c r="B66" t="s">
        <v>616</v>
      </c>
      <c r="F66" s="35"/>
    </row>
    <row r="67" spans="1:22" x14ac:dyDescent="0.25">
      <c r="A67" s="35" t="s">
        <v>596</v>
      </c>
      <c r="B67" t="s">
        <v>617</v>
      </c>
      <c r="F67" s="35"/>
    </row>
    <row r="68" spans="1:22" x14ac:dyDescent="0.25">
      <c r="A68" s="35" t="s">
        <v>597</v>
      </c>
      <c r="B68" t="s">
        <v>618</v>
      </c>
      <c r="F68" s="35"/>
    </row>
    <row r="69" spans="1:22" x14ac:dyDescent="0.25">
      <c r="A69" s="35" t="s">
        <v>598</v>
      </c>
      <c r="B69" t="s">
        <v>619</v>
      </c>
      <c r="F69" s="35"/>
    </row>
    <row r="70" spans="1:22" x14ac:dyDescent="0.25">
      <c r="A70" s="35" t="s">
        <v>599</v>
      </c>
      <c r="B70" t="s">
        <v>620</v>
      </c>
      <c r="F70" s="35"/>
    </row>
    <row r="71" spans="1:22" x14ac:dyDescent="0.25">
      <c r="A71" s="35" t="s">
        <v>600</v>
      </c>
      <c r="B71" t="s">
        <v>621</v>
      </c>
      <c r="F71" s="35"/>
    </row>
    <row r="72" spans="1:22" x14ac:dyDescent="0.25">
      <c r="A72" s="35" t="s">
        <v>23</v>
      </c>
      <c r="B72" t="s">
        <v>458</v>
      </c>
      <c r="F72" s="35"/>
    </row>
    <row r="73" spans="1:22" x14ac:dyDescent="0.25">
      <c r="A73" s="35" t="s">
        <v>24</v>
      </c>
      <c r="B73" t="s">
        <v>459</v>
      </c>
      <c r="F73" s="35"/>
    </row>
    <row r="74" spans="1:22" x14ac:dyDescent="0.25">
      <c r="A74" s="35" t="s">
        <v>379</v>
      </c>
      <c r="B74" t="s">
        <v>460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380</v>
      </c>
      <c r="B76" t="s">
        <v>461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574</v>
      </c>
    </row>
    <row r="5" spans="1:18" x14ac:dyDescent="0.25">
      <c r="B5" t="s">
        <v>726</v>
      </c>
      <c r="H5" t="s">
        <v>719</v>
      </c>
    </row>
    <row r="6" spans="1:18" x14ac:dyDescent="0.25">
      <c r="C6" t="s">
        <v>357</v>
      </c>
      <c r="D6" t="s">
        <v>358</v>
      </c>
      <c r="E6" t="s">
        <v>572</v>
      </c>
      <c r="F6" t="s">
        <v>573</v>
      </c>
      <c r="G6" t="s">
        <v>575</v>
      </c>
      <c r="H6" t="s">
        <v>412</v>
      </c>
      <c r="I6" t="s">
        <v>576</v>
      </c>
    </row>
    <row r="7" spans="1:18" x14ac:dyDescent="0.25">
      <c r="A7" s="72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718</v>
      </c>
      <c r="N7" t="s">
        <v>717</v>
      </c>
      <c r="P7" t="s">
        <v>720</v>
      </c>
      <c r="R7" t="s">
        <v>727</v>
      </c>
    </row>
    <row r="8" spans="1:18" x14ac:dyDescent="0.25">
      <c r="A8" s="12"/>
      <c r="B8" s="31" t="s">
        <v>562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561</v>
      </c>
      <c r="P8" s="57">
        <v>1.93</v>
      </c>
    </row>
    <row r="9" spans="1:18" x14ac:dyDescent="0.25">
      <c r="A9" s="20"/>
      <c r="B9" s="31" t="s">
        <v>563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562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338</v>
      </c>
      <c r="C10" s="64">
        <f>[1]ETABLE!$F$8</f>
        <v>44.245787353515624</v>
      </c>
      <c r="D10" s="64">
        <f>[1]ETABLE!$F$9</f>
        <v>874.28421264648443</v>
      </c>
      <c r="E10" s="64"/>
      <c r="F10" s="64">
        <v>0</v>
      </c>
      <c r="G10" s="64">
        <f>C10+D10-E10-F10</f>
        <v>918.53000000000009</v>
      </c>
      <c r="H10" s="64">
        <v>4.2659999999999997E-2</v>
      </c>
      <c r="I10" s="64">
        <v>38.929809599999999</v>
      </c>
      <c r="L10" s="31" t="s">
        <v>563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423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338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423</v>
      </c>
      <c r="O12" s="30"/>
    </row>
    <row r="13" spans="1:18" x14ac:dyDescent="0.25">
      <c r="A13" s="12"/>
      <c r="B13" t="s">
        <v>555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556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335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421</v>
      </c>
      <c r="C16" s="64"/>
      <c r="D16" s="64"/>
      <c r="E16" s="64"/>
      <c r="F16" s="64"/>
      <c r="G16" s="64"/>
      <c r="H16" s="64"/>
      <c r="I16" s="64"/>
    </row>
    <row r="17" spans="1:14" x14ac:dyDescent="0.25">
      <c r="A17" s="12"/>
      <c r="B17" t="s">
        <v>557</v>
      </c>
      <c r="C17" s="64"/>
      <c r="D17" s="64"/>
      <c r="E17" s="64"/>
      <c r="F17" s="64"/>
      <c r="G17" s="64"/>
      <c r="H17" s="64"/>
      <c r="I17" s="64"/>
    </row>
    <row r="18" spans="1:14" x14ac:dyDescent="0.25">
      <c r="A18" s="12"/>
      <c r="B18" t="s">
        <v>558</v>
      </c>
      <c r="C18" s="64"/>
      <c r="D18" s="64"/>
      <c r="E18" s="64"/>
      <c r="F18" s="64"/>
      <c r="G18" s="64"/>
      <c r="H18" s="64"/>
      <c r="I18" s="64"/>
    </row>
    <row r="19" spans="1:14" x14ac:dyDescent="0.25">
      <c r="A19" s="12"/>
      <c r="B19" t="s">
        <v>559</v>
      </c>
      <c r="C19" s="64"/>
      <c r="D19" s="64"/>
      <c r="E19" s="64"/>
      <c r="F19" s="64"/>
      <c r="G19" s="64"/>
      <c r="H19" s="64"/>
      <c r="I19" s="64"/>
      <c r="K19" s="71"/>
      <c r="L19" s="71"/>
      <c r="M19" s="71"/>
      <c r="N19" s="71"/>
    </row>
    <row r="20" spans="1:14" x14ac:dyDescent="0.25">
      <c r="A20" s="12"/>
      <c r="B20" t="s">
        <v>566</v>
      </c>
      <c r="C20" s="64"/>
      <c r="D20" s="64"/>
      <c r="E20" s="64"/>
      <c r="F20" s="64"/>
      <c r="G20" s="64"/>
      <c r="H20" s="64"/>
      <c r="I20" s="64"/>
      <c r="K20" s="71"/>
      <c r="L20" s="71"/>
      <c r="M20" s="71"/>
      <c r="N20" s="71"/>
    </row>
    <row r="21" spans="1:14" x14ac:dyDescent="0.25">
      <c r="A21" s="12"/>
      <c r="B21" t="s">
        <v>422</v>
      </c>
      <c r="C21" s="64"/>
      <c r="D21" s="64"/>
      <c r="E21" s="64"/>
      <c r="F21" s="64"/>
      <c r="G21" s="64"/>
      <c r="H21" s="64"/>
      <c r="I21" s="64"/>
      <c r="K21" s="71" t="s">
        <v>730</v>
      </c>
      <c r="L21" s="71"/>
      <c r="M21" s="71"/>
      <c r="N21" s="71"/>
    </row>
    <row r="22" spans="1:14" x14ac:dyDescent="0.25">
      <c r="A22" s="12"/>
      <c r="B22" t="s">
        <v>337</v>
      </c>
      <c r="C22" s="64"/>
      <c r="D22" s="64"/>
      <c r="E22" s="64"/>
      <c r="F22" s="64"/>
      <c r="G22" s="64"/>
      <c r="H22" s="64"/>
      <c r="I22" s="64"/>
      <c r="K22" s="71"/>
      <c r="L22" s="71"/>
      <c r="M22" s="71"/>
      <c r="N22" s="71"/>
    </row>
    <row r="23" spans="1:14" x14ac:dyDescent="0.25">
      <c r="A23" s="12"/>
      <c r="B23" t="s">
        <v>560</v>
      </c>
      <c r="C23" s="64"/>
      <c r="D23" s="64"/>
      <c r="E23" s="64"/>
      <c r="F23" s="64"/>
      <c r="G23" s="64"/>
      <c r="H23" s="64"/>
      <c r="I23" s="64"/>
      <c r="K23" s="71"/>
      <c r="L23" s="71"/>
      <c r="M23" s="71"/>
      <c r="N23" s="71"/>
    </row>
    <row r="24" spans="1:14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4" x14ac:dyDescent="0.25">
      <c r="A25" s="12"/>
      <c r="B25" s="29" t="s">
        <v>723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4" x14ac:dyDescent="0.25">
      <c r="A26" s="12"/>
      <c r="B26" s="29" t="s">
        <v>724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4" x14ac:dyDescent="0.25">
      <c r="A27" s="12"/>
      <c r="B27" s="29" t="s">
        <v>581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4" x14ac:dyDescent="0.25">
      <c r="A28" s="12"/>
      <c r="B28" s="10" t="s">
        <v>601</v>
      </c>
      <c r="C28" s="68">
        <f>1.8411*0.6/1000</f>
        <v>1.1046599999999999E-3</v>
      </c>
      <c r="D28" s="73">
        <v>0</v>
      </c>
      <c r="E28" s="73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4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70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29" sqref="J29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581</v>
      </c>
      <c r="E6" t="s">
        <v>582</v>
      </c>
    </row>
    <row r="7" spans="1:5" x14ac:dyDescent="0.25">
      <c r="A7" s="12"/>
      <c r="B7" s="29" t="s">
        <v>330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331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332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333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294</v>
      </c>
    </row>
    <row r="4" spans="1:2" x14ac:dyDescent="0.25">
      <c r="A4" s="3" t="s">
        <v>295</v>
      </c>
    </row>
    <row r="5" spans="1:2" x14ac:dyDescent="0.25">
      <c r="A5" s="5" t="s">
        <v>296</v>
      </c>
    </row>
    <row r="6" spans="1:2" x14ac:dyDescent="0.25">
      <c r="B6" s="5" t="s">
        <v>297</v>
      </c>
    </row>
    <row r="7" spans="1:2" x14ac:dyDescent="0.25">
      <c r="B7" t="s">
        <v>293</v>
      </c>
    </row>
    <row r="8" spans="1:2" x14ac:dyDescent="0.25">
      <c r="A8" t="s">
        <v>403</v>
      </c>
      <c r="B8">
        <v>1</v>
      </c>
    </row>
    <row r="9" spans="1:2" x14ac:dyDescent="0.25">
      <c r="A9" t="s">
        <v>404</v>
      </c>
      <c r="B9">
        <v>1</v>
      </c>
    </row>
    <row r="10" spans="1:2" x14ac:dyDescent="0.25">
      <c r="A10" t="s">
        <v>405</v>
      </c>
      <c r="B10">
        <v>1</v>
      </c>
    </row>
    <row r="11" spans="1:2" x14ac:dyDescent="0.25">
      <c r="A11" t="s">
        <v>406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"/>
  <sheetViews>
    <sheetView tabSelected="1" zoomScale="80" zoomScaleNormal="80" workbookViewId="0">
      <pane ySplit="7" topLeftCell="A8" activePane="bottomLeft" state="frozen"/>
      <selection activeCell="D21" sqref="D21"/>
      <selection pane="bottomLeft" activeCell="B9" sqref="B9:B17"/>
    </sheetView>
  </sheetViews>
  <sheetFormatPr defaultRowHeight="15" x14ac:dyDescent="0.25"/>
  <cols>
    <col min="11" max="11" width="9.28515625" bestFit="1" customWidth="1"/>
  </cols>
  <sheetData>
    <row r="1" spans="1:12" ht="18.75" x14ac:dyDescent="0.3">
      <c r="A1" s="2" t="s">
        <v>428</v>
      </c>
    </row>
    <row r="3" spans="1:12" x14ac:dyDescent="0.25">
      <c r="L3">
        <v>52325.432882070083</v>
      </c>
    </row>
    <row r="6" spans="1:12" x14ac:dyDescent="0.25">
      <c r="A6" s="3" t="s">
        <v>531</v>
      </c>
    </row>
    <row r="7" spans="1:12" x14ac:dyDescent="0.25">
      <c r="B7" t="s">
        <v>530</v>
      </c>
    </row>
    <row r="8" spans="1:12" x14ac:dyDescent="0.25">
      <c r="A8" t="s">
        <v>47</v>
      </c>
      <c r="B8">
        <f>L3/10</f>
        <v>5232.5432882070081</v>
      </c>
      <c r="C8" s="11"/>
      <c r="I8" s="24"/>
    </row>
    <row r="9" spans="1:12" x14ac:dyDescent="0.25">
      <c r="A9" t="s">
        <v>48</v>
      </c>
      <c r="B9">
        <f>B8</f>
        <v>5232.5432882070081</v>
      </c>
      <c r="C9" s="11"/>
      <c r="I9" s="24"/>
    </row>
    <row r="10" spans="1:12" x14ac:dyDescent="0.25">
      <c r="A10" t="s">
        <v>49</v>
      </c>
      <c r="B10" s="75">
        <f t="shared" ref="B10:B17" si="0">B9</f>
        <v>5232.5432882070081</v>
      </c>
      <c r="C10" s="11"/>
      <c r="I10" s="24"/>
    </row>
    <row r="11" spans="1:12" x14ac:dyDescent="0.25">
      <c r="A11" t="s">
        <v>50</v>
      </c>
      <c r="B11" s="75">
        <f t="shared" si="0"/>
        <v>5232.5432882070081</v>
      </c>
      <c r="C11" s="11"/>
      <c r="I11" s="24"/>
    </row>
    <row r="12" spans="1:12" x14ac:dyDescent="0.25">
      <c r="A12" t="s">
        <v>51</v>
      </c>
      <c r="B12" s="75">
        <f t="shared" si="0"/>
        <v>5232.5432882070081</v>
      </c>
      <c r="C12" s="11"/>
      <c r="I12" s="24"/>
    </row>
    <row r="13" spans="1:12" x14ac:dyDescent="0.25">
      <c r="A13" t="s">
        <v>52</v>
      </c>
      <c r="B13" s="75">
        <f t="shared" si="0"/>
        <v>5232.5432882070081</v>
      </c>
      <c r="C13" s="11"/>
      <c r="I13" s="24"/>
    </row>
    <row r="14" spans="1:12" x14ac:dyDescent="0.25">
      <c r="A14" t="s">
        <v>53</v>
      </c>
      <c r="B14" s="75">
        <f t="shared" si="0"/>
        <v>5232.5432882070081</v>
      </c>
      <c r="C14" s="11"/>
      <c r="I14" s="24"/>
    </row>
    <row r="15" spans="1:12" x14ac:dyDescent="0.25">
      <c r="A15" t="s">
        <v>54</v>
      </c>
      <c r="B15" s="75">
        <f t="shared" si="0"/>
        <v>5232.5432882070081</v>
      </c>
      <c r="C15" s="11"/>
      <c r="I15" s="24"/>
    </row>
    <row r="16" spans="1:12" x14ac:dyDescent="0.25">
      <c r="A16" t="s">
        <v>55</v>
      </c>
      <c r="B16" s="75">
        <f t="shared" si="0"/>
        <v>5232.5432882070081</v>
      </c>
      <c r="C16" s="11"/>
      <c r="I16" s="24"/>
    </row>
    <row r="17" spans="1:3" x14ac:dyDescent="0.25">
      <c r="A17" t="s">
        <v>739</v>
      </c>
      <c r="B17" s="75">
        <f t="shared" si="0"/>
        <v>5232.5432882070081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64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D19" sqref="AD19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0" x14ac:dyDescent="0.25">
      <c r="A1" s="46" t="s">
        <v>714</v>
      </c>
    </row>
    <row r="4" spans="1:30" x14ac:dyDescent="0.25">
      <c r="A4" s="25" t="s">
        <v>635</v>
      </c>
    </row>
    <row r="5" spans="1:30" x14ac:dyDescent="0.25">
      <c r="A5" s="41" t="s">
        <v>655</v>
      </c>
      <c r="M5" s="79" t="s">
        <v>656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30" x14ac:dyDescent="0.25">
      <c r="B6" s="5" t="s">
        <v>657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407</v>
      </c>
      <c r="W6" t="s">
        <v>408</v>
      </c>
      <c r="X6" t="s">
        <v>409</v>
      </c>
      <c r="Y6" t="s">
        <v>410</v>
      </c>
      <c r="Z6" t="s">
        <v>411</v>
      </c>
    </row>
    <row r="7" spans="1:30" x14ac:dyDescent="0.25">
      <c r="C7" s="42" t="s">
        <v>658</v>
      </c>
      <c r="D7" s="42" t="s">
        <v>659</v>
      </c>
      <c r="E7" s="42" t="s">
        <v>660</v>
      </c>
      <c r="F7" s="42" t="s">
        <v>661</v>
      </c>
      <c r="G7" s="42" t="s">
        <v>662</v>
      </c>
      <c r="I7" s="42" t="s">
        <v>663</v>
      </c>
      <c r="J7" s="42" t="s">
        <v>664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713</v>
      </c>
      <c r="AD7" s="45"/>
    </row>
    <row r="8" spans="1:30" x14ac:dyDescent="0.25">
      <c r="A8" s="43" t="s">
        <v>488</v>
      </c>
      <c r="B8" s="43" t="s">
        <v>665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488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488</v>
      </c>
    </row>
    <row r="9" spans="1:30" x14ac:dyDescent="0.25">
      <c r="A9" s="43" t="s">
        <v>666</v>
      </c>
      <c r="B9" s="43" t="s">
        <v>667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666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425</v>
      </c>
      <c r="AD9" s="45" t="s">
        <v>488</v>
      </c>
    </row>
    <row r="10" spans="1:30" x14ac:dyDescent="0.25">
      <c r="A10" s="43" t="s">
        <v>668</v>
      </c>
      <c r="B10" s="43" t="s">
        <v>669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668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417</v>
      </c>
      <c r="AD10" s="45" t="s">
        <v>488</v>
      </c>
    </row>
    <row r="11" spans="1:30" x14ac:dyDescent="0.25">
      <c r="A11" s="43" t="s">
        <v>670</v>
      </c>
      <c r="B11" s="43" t="s">
        <v>671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670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418</v>
      </c>
      <c r="AD11" s="45" t="s">
        <v>488</v>
      </c>
    </row>
    <row r="12" spans="1:30" x14ac:dyDescent="0.25">
      <c r="A12" s="43" t="s">
        <v>672</v>
      </c>
      <c r="B12" s="43" t="s">
        <v>673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672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27</v>
      </c>
      <c r="AD12" s="45" t="s">
        <v>666</v>
      </c>
    </row>
    <row r="13" spans="1:30" x14ac:dyDescent="0.25">
      <c r="A13" s="43" t="s">
        <v>643</v>
      </c>
      <c r="B13" s="43" t="s">
        <v>674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643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561</v>
      </c>
      <c r="AD13" s="45" t="s">
        <v>666</v>
      </c>
    </row>
    <row r="14" spans="1:30" x14ac:dyDescent="0.25">
      <c r="A14" s="43" t="s">
        <v>645</v>
      </c>
      <c r="B14" s="43" t="s">
        <v>675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645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562</v>
      </c>
      <c r="AD14" s="45" t="s">
        <v>666</v>
      </c>
    </row>
    <row r="15" spans="1:30" x14ac:dyDescent="0.25">
      <c r="A15" s="43" t="s">
        <v>494</v>
      </c>
      <c r="B15" s="43" t="s">
        <v>676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494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563</v>
      </c>
      <c r="AD15" s="45" t="s">
        <v>666</v>
      </c>
    </row>
    <row r="16" spans="1:30" x14ac:dyDescent="0.25">
      <c r="A16" s="43" t="s">
        <v>495</v>
      </c>
      <c r="B16" s="43" t="s">
        <v>677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495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604</v>
      </c>
      <c r="AD16" s="45" t="s">
        <v>666</v>
      </c>
    </row>
    <row r="17" spans="1:30" x14ac:dyDescent="0.25">
      <c r="A17" s="43" t="s">
        <v>496</v>
      </c>
      <c r="B17" s="43" t="s">
        <v>678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496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338</v>
      </c>
      <c r="AD17" s="45" t="s">
        <v>666</v>
      </c>
    </row>
    <row r="18" spans="1:30" x14ac:dyDescent="0.25">
      <c r="A18" s="43" t="s">
        <v>499</v>
      </c>
      <c r="B18" s="43" t="s">
        <v>679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499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601</v>
      </c>
      <c r="AD18" s="45" t="s">
        <v>682</v>
      </c>
    </row>
    <row r="19" spans="1:30" x14ac:dyDescent="0.25">
      <c r="A19" s="43" t="s">
        <v>680</v>
      </c>
      <c r="B19" s="43" t="s">
        <v>681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680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580</v>
      </c>
      <c r="AD19" s="45" t="s">
        <v>666</v>
      </c>
    </row>
    <row r="20" spans="1:30" x14ac:dyDescent="0.25">
      <c r="A20" s="43" t="s">
        <v>682</v>
      </c>
      <c r="B20" s="43" t="s">
        <v>441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682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29</v>
      </c>
      <c r="AD20" s="45" t="s">
        <v>668</v>
      </c>
    </row>
    <row r="21" spans="1:30" x14ac:dyDescent="0.25">
      <c r="A21" s="43" t="s">
        <v>506</v>
      </c>
      <c r="B21" s="43" t="s">
        <v>683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506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381</v>
      </c>
      <c r="AD21" s="45" t="s">
        <v>643</v>
      </c>
    </row>
    <row r="22" spans="1:30" x14ac:dyDescent="0.25">
      <c r="A22" s="43" t="s">
        <v>517</v>
      </c>
      <c r="B22" s="43" t="s">
        <v>684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517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30</v>
      </c>
      <c r="AD22" s="45" t="s">
        <v>494</v>
      </c>
    </row>
    <row r="23" spans="1:30" x14ac:dyDescent="0.25">
      <c r="A23" s="43" t="s">
        <v>685</v>
      </c>
      <c r="B23" s="43" t="s">
        <v>686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685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382</v>
      </c>
      <c r="AD23" s="45" t="s">
        <v>495</v>
      </c>
    </row>
    <row r="24" spans="1:30" x14ac:dyDescent="0.25">
      <c r="A24" s="43" t="s">
        <v>687</v>
      </c>
      <c r="B24" s="43" t="s">
        <v>688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687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383</v>
      </c>
      <c r="AD24" s="45" t="s">
        <v>496</v>
      </c>
    </row>
    <row r="25" spans="1:30" x14ac:dyDescent="0.25">
      <c r="A25" s="43" t="s">
        <v>689</v>
      </c>
      <c r="B25" s="43" t="s">
        <v>690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689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384</v>
      </c>
      <c r="AD25" s="45" t="s">
        <v>496</v>
      </c>
    </row>
    <row r="26" spans="1:30" x14ac:dyDescent="0.25">
      <c r="A26" s="43" t="s">
        <v>691</v>
      </c>
      <c r="B26" s="43" t="s">
        <v>692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691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385</v>
      </c>
      <c r="AD26" s="45" t="s">
        <v>499</v>
      </c>
    </row>
    <row r="27" spans="1:30" x14ac:dyDescent="0.25">
      <c r="A27" s="43" t="s">
        <v>520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520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386</v>
      </c>
      <c r="AD27" s="45" t="s">
        <v>499</v>
      </c>
    </row>
    <row r="28" spans="1:30" x14ac:dyDescent="0.25">
      <c r="A28" s="43" t="s">
        <v>693</v>
      </c>
      <c r="B28" s="43" t="s">
        <v>694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693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387</v>
      </c>
      <c r="AD28" s="45" t="s">
        <v>499</v>
      </c>
    </row>
    <row r="29" spans="1:30" x14ac:dyDescent="0.25">
      <c r="A29" s="43" t="s">
        <v>695</v>
      </c>
      <c r="B29" s="43" t="s">
        <v>696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695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723</v>
      </c>
      <c r="AD29" s="45" t="s">
        <v>680</v>
      </c>
    </row>
    <row r="30" spans="1:30" x14ac:dyDescent="0.25">
      <c r="A30" s="43" t="s">
        <v>697</v>
      </c>
      <c r="B30" s="43" t="s">
        <v>698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697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724</v>
      </c>
      <c r="AD30" s="45" t="s">
        <v>680</v>
      </c>
    </row>
    <row r="31" spans="1:30" x14ac:dyDescent="0.25">
      <c r="A31" s="43" t="s">
        <v>699</v>
      </c>
      <c r="B31" s="43" t="s">
        <v>459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699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581</v>
      </c>
      <c r="AD31" s="45" t="s">
        <v>680</v>
      </c>
    </row>
    <row r="32" spans="1:30" x14ac:dyDescent="0.25">
      <c r="A32" s="43" t="s">
        <v>652</v>
      </c>
      <c r="B32" s="43" t="s">
        <v>700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652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388</v>
      </c>
      <c r="AD32" s="45" t="s">
        <v>682</v>
      </c>
    </row>
    <row r="33" spans="1:30" x14ac:dyDescent="0.25">
      <c r="A33" s="43" t="s">
        <v>701</v>
      </c>
      <c r="B33" s="43" t="s">
        <v>702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701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389</v>
      </c>
      <c r="AD33" s="45" t="s">
        <v>682</v>
      </c>
    </row>
    <row r="34" spans="1:30" x14ac:dyDescent="0.25">
      <c r="A34" s="43" t="s">
        <v>703</v>
      </c>
      <c r="B34" s="43" t="s">
        <v>704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703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390</v>
      </c>
      <c r="AD34" s="45" t="s">
        <v>682</v>
      </c>
    </row>
    <row r="35" spans="1:30" x14ac:dyDescent="0.25">
      <c r="A35" s="43" t="s">
        <v>705</v>
      </c>
      <c r="B35" s="43" t="s">
        <v>706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705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391</v>
      </c>
      <c r="AD35" s="45" t="s">
        <v>682</v>
      </c>
    </row>
    <row r="36" spans="1:30" x14ac:dyDescent="0.25">
      <c r="A36" s="43" t="s">
        <v>707</v>
      </c>
      <c r="B36" s="43" t="s">
        <v>708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707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392</v>
      </c>
      <c r="AD36" s="45" t="s">
        <v>506</v>
      </c>
    </row>
    <row r="37" spans="1:30" x14ac:dyDescent="0.25">
      <c r="A37" s="43" t="s">
        <v>526</v>
      </c>
      <c r="B37" s="43" t="s">
        <v>709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526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506</v>
      </c>
    </row>
    <row r="38" spans="1:30" x14ac:dyDescent="0.25">
      <c r="A38" s="43" t="s">
        <v>710</v>
      </c>
      <c r="B38" s="43" t="s">
        <v>711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710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393</v>
      </c>
      <c r="AD38" s="45" t="s">
        <v>687</v>
      </c>
    </row>
    <row r="39" spans="1:30" x14ac:dyDescent="0.25">
      <c r="A39" s="43" t="s">
        <v>524</v>
      </c>
      <c r="B39" s="43" t="s">
        <v>712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524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394</v>
      </c>
      <c r="AD39" s="45" t="s">
        <v>687</v>
      </c>
    </row>
    <row r="40" spans="1:30" x14ac:dyDescent="0.25">
      <c r="AC40" s="45" t="s">
        <v>395</v>
      </c>
      <c r="AD40" s="45" t="s">
        <v>687</v>
      </c>
    </row>
    <row r="41" spans="1:30" x14ac:dyDescent="0.25">
      <c r="AC41" s="45" t="s">
        <v>33</v>
      </c>
      <c r="AD41" s="45" t="s">
        <v>687</v>
      </c>
    </row>
    <row r="42" spans="1:30" x14ac:dyDescent="0.25">
      <c r="AC42" s="45" t="s">
        <v>396</v>
      </c>
      <c r="AD42" s="45" t="s">
        <v>689</v>
      </c>
    </row>
    <row r="43" spans="1:30" x14ac:dyDescent="0.25">
      <c r="AC43" s="45" t="s">
        <v>397</v>
      </c>
      <c r="AD43" s="45" t="s">
        <v>689</v>
      </c>
    </row>
    <row r="44" spans="1:30" x14ac:dyDescent="0.25">
      <c r="AC44" s="45" t="s">
        <v>34</v>
      </c>
      <c r="AD44" s="45" t="s">
        <v>691</v>
      </c>
    </row>
    <row r="45" spans="1:30" x14ac:dyDescent="0.25">
      <c r="AC45" s="45" t="s">
        <v>398</v>
      </c>
      <c r="AD45" s="45" t="s">
        <v>691</v>
      </c>
    </row>
    <row r="46" spans="1:30" x14ac:dyDescent="0.25">
      <c r="AC46" s="45" t="s">
        <v>399</v>
      </c>
      <c r="AD46" s="45" t="s">
        <v>517</v>
      </c>
    </row>
    <row r="47" spans="1:30" x14ac:dyDescent="0.25">
      <c r="AC47" s="45" t="s">
        <v>35</v>
      </c>
      <c r="AD47" s="45" t="s">
        <v>517</v>
      </c>
    </row>
    <row r="48" spans="1:30" x14ac:dyDescent="0.25">
      <c r="AC48" s="45" t="s">
        <v>36</v>
      </c>
      <c r="AD48" s="45" t="s">
        <v>666</v>
      </c>
    </row>
    <row r="49" spans="29:30" x14ac:dyDescent="0.25">
      <c r="AC49" s="45" t="s">
        <v>37</v>
      </c>
      <c r="AD49" s="45" t="s">
        <v>666</v>
      </c>
    </row>
    <row r="50" spans="29:30" x14ac:dyDescent="0.25">
      <c r="AC50" s="45" t="s">
        <v>38</v>
      </c>
      <c r="AD50" s="45" t="s">
        <v>520</v>
      </c>
    </row>
    <row r="51" spans="29:30" x14ac:dyDescent="0.25">
      <c r="AC51" s="45" t="s">
        <v>39</v>
      </c>
      <c r="AD51" s="45" t="s">
        <v>693</v>
      </c>
    </row>
    <row r="52" spans="29:30" x14ac:dyDescent="0.25">
      <c r="AC52" s="45" t="s">
        <v>400</v>
      </c>
      <c r="AD52" s="45" t="s">
        <v>693</v>
      </c>
    </row>
    <row r="53" spans="29:30" x14ac:dyDescent="0.25">
      <c r="AC53" s="45" t="s">
        <v>583</v>
      </c>
      <c r="AD53" s="45" t="s">
        <v>695</v>
      </c>
    </row>
    <row r="54" spans="29:30" x14ac:dyDescent="0.25">
      <c r="AC54" s="45" t="s">
        <v>584</v>
      </c>
      <c r="AD54" s="45" t="s">
        <v>695</v>
      </c>
    </row>
    <row r="55" spans="29:30" x14ac:dyDescent="0.25">
      <c r="AC55" s="45" t="s">
        <v>585</v>
      </c>
      <c r="AD55" s="45" t="s">
        <v>695</v>
      </c>
    </row>
    <row r="56" spans="29:30" x14ac:dyDescent="0.25">
      <c r="AC56" s="45" t="s">
        <v>586</v>
      </c>
      <c r="AD56" s="45" t="s">
        <v>695</v>
      </c>
    </row>
    <row r="57" spans="29:30" x14ac:dyDescent="0.25">
      <c r="AC57" s="45" t="s">
        <v>587</v>
      </c>
      <c r="AD57" s="45" t="s">
        <v>695</v>
      </c>
    </row>
    <row r="58" spans="29:30" x14ac:dyDescent="0.25">
      <c r="AC58" s="45" t="s">
        <v>725</v>
      </c>
      <c r="AD58" s="45" t="s">
        <v>695</v>
      </c>
    </row>
    <row r="59" spans="29:30" x14ac:dyDescent="0.25">
      <c r="AC59" s="45" t="s">
        <v>41</v>
      </c>
      <c r="AD59" s="45" t="s">
        <v>652</v>
      </c>
    </row>
    <row r="60" spans="29:30" x14ac:dyDescent="0.25">
      <c r="AC60" s="45" t="s">
        <v>42</v>
      </c>
      <c r="AD60" s="45" t="s">
        <v>699</v>
      </c>
    </row>
    <row r="61" spans="29:30" x14ac:dyDescent="0.25">
      <c r="AC61" s="45" t="s">
        <v>401</v>
      </c>
      <c r="AD61" s="45" t="s">
        <v>524</v>
      </c>
    </row>
    <row r="62" spans="29:30" x14ac:dyDescent="0.25">
      <c r="AC62" s="45" t="s">
        <v>43</v>
      </c>
      <c r="AD62" s="45" t="s">
        <v>526</v>
      </c>
    </row>
    <row r="63" spans="29:30" x14ac:dyDescent="0.25">
      <c r="AC63" s="45" t="s">
        <v>402</v>
      </c>
      <c r="AD63" s="45" t="s">
        <v>524</v>
      </c>
    </row>
    <row r="64" spans="29:30" x14ac:dyDescent="0.25">
      <c r="AC64" s="45" t="s">
        <v>564</v>
      </c>
      <c r="AD64" s="45" t="s">
        <v>689</v>
      </c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topLeftCell="A23" workbookViewId="0">
      <selection activeCell="H45" sqref="H45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716</v>
      </c>
    </row>
    <row r="5" spans="1:15" x14ac:dyDescent="0.2">
      <c r="A5" s="80" t="s">
        <v>715</v>
      </c>
      <c r="B5" s="80"/>
      <c r="C5" s="80"/>
      <c r="E5" s="49" t="s">
        <v>635</v>
      </c>
      <c r="J5" s="49" t="s">
        <v>635</v>
      </c>
    </row>
    <row r="6" spans="1:15" x14ac:dyDescent="0.2">
      <c r="A6" s="50" t="s">
        <v>529</v>
      </c>
      <c r="E6" s="49" t="s">
        <v>636</v>
      </c>
      <c r="F6" s="51"/>
      <c r="G6" s="51"/>
      <c r="H6" s="51"/>
      <c r="I6" s="51"/>
      <c r="J6" s="49" t="s">
        <v>637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713</v>
      </c>
    </row>
    <row r="8" spans="1:15" x14ac:dyDescent="0.2">
      <c r="A8" s="52" t="s">
        <v>488</v>
      </c>
      <c r="B8" s="52">
        <v>4.32</v>
      </c>
      <c r="C8" s="52">
        <v>3.6</v>
      </c>
      <c r="E8" s="53" t="s">
        <v>488</v>
      </c>
      <c r="F8" s="53">
        <v>0.99299999999999999</v>
      </c>
      <c r="G8" s="53">
        <v>3.6</v>
      </c>
      <c r="H8" s="53"/>
      <c r="I8" s="48" t="s">
        <v>8</v>
      </c>
      <c r="J8" s="53" t="s">
        <v>638</v>
      </c>
      <c r="K8" s="53">
        <v>0.80900000000000005</v>
      </c>
      <c r="L8" s="54"/>
      <c r="N8" s="48" t="s">
        <v>26</v>
      </c>
      <c r="O8" s="48" t="s">
        <v>488</v>
      </c>
    </row>
    <row r="9" spans="1:15" x14ac:dyDescent="0.2">
      <c r="A9" s="52" t="s">
        <v>489</v>
      </c>
      <c r="B9" s="52">
        <v>1.236</v>
      </c>
      <c r="C9" s="52">
        <v>3.6</v>
      </c>
      <c r="E9" s="53" t="s">
        <v>490</v>
      </c>
      <c r="F9" s="53">
        <v>0.42899999999999999</v>
      </c>
      <c r="G9" s="53">
        <v>3.6</v>
      </c>
      <c r="H9" s="53"/>
      <c r="I9" s="48" t="s">
        <v>9</v>
      </c>
      <c r="J9" s="53" t="s">
        <v>639</v>
      </c>
      <c r="K9" s="53">
        <v>0.77100000000000002</v>
      </c>
      <c r="L9" s="54"/>
      <c r="N9" s="48" t="s">
        <v>425</v>
      </c>
      <c r="O9" s="48" t="s">
        <v>488</v>
      </c>
    </row>
    <row r="10" spans="1:15" x14ac:dyDescent="0.2">
      <c r="A10" s="52" t="s">
        <v>490</v>
      </c>
      <c r="B10" s="52">
        <v>0.6</v>
      </c>
      <c r="C10" s="52">
        <v>3.6</v>
      </c>
      <c r="E10" s="53" t="s">
        <v>489</v>
      </c>
      <c r="F10" s="53">
        <v>0.52700000000000002</v>
      </c>
      <c r="G10" s="53">
        <v>3.6</v>
      </c>
      <c r="H10" s="53"/>
      <c r="I10" s="48" t="s">
        <v>11</v>
      </c>
      <c r="J10" s="53" t="s">
        <v>640</v>
      </c>
      <c r="K10" s="53">
        <v>0.78400000000000003</v>
      </c>
      <c r="L10" s="54"/>
      <c r="N10" s="48" t="s">
        <v>417</v>
      </c>
      <c r="O10" s="48" t="s">
        <v>488</v>
      </c>
    </row>
    <row r="11" spans="1:15" x14ac:dyDescent="0.2">
      <c r="A11" s="52" t="s">
        <v>491</v>
      </c>
      <c r="B11" s="52">
        <v>1.236</v>
      </c>
      <c r="C11" s="52">
        <v>3.6</v>
      </c>
      <c r="E11" s="53" t="s">
        <v>491</v>
      </c>
      <c r="F11" s="53">
        <v>0.38600000000000001</v>
      </c>
      <c r="G11" s="53">
        <v>3.6</v>
      </c>
      <c r="H11" s="53"/>
      <c r="I11" s="48" t="s">
        <v>18</v>
      </c>
      <c r="J11" s="53" t="s">
        <v>641</v>
      </c>
      <c r="K11" s="53">
        <v>0.72099999999999997</v>
      </c>
      <c r="L11" s="54"/>
      <c r="N11" s="48" t="s">
        <v>418</v>
      </c>
      <c r="O11" s="48" t="s">
        <v>488</v>
      </c>
    </row>
    <row r="12" spans="1:15" x14ac:dyDescent="0.2">
      <c r="A12" s="52" t="s">
        <v>492</v>
      </c>
      <c r="B12" s="52">
        <v>0.88800000000000001</v>
      </c>
      <c r="C12" s="52">
        <v>3.6</v>
      </c>
      <c r="E12" s="53" t="s">
        <v>492</v>
      </c>
      <c r="F12" s="53">
        <v>0.88800000000000001</v>
      </c>
      <c r="G12" s="53">
        <v>3.6</v>
      </c>
      <c r="H12" s="53"/>
      <c r="I12" s="48" t="s">
        <v>20</v>
      </c>
      <c r="J12" s="53" t="s">
        <v>642</v>
      </c>
      <c r="K12" s="53">
        <v>0.71499999999999997</v>
      </c>
      <c r="L12" s="54"/>
      <c r="N12" s="48" t="s">
        <v>27</v>
      </c>
      <c r="O12" s="48" t="s">
        <v>489</v>
      </c>
    </row>
    <row r="13" spans="1:15" x14ac:dyDescent="0.2">
      <c r="A13" s="52" t="s">
        <v>493</v>
      </c>
      <c r="B13" s="52">
        <v>2.7959999999999998</v>
      </c>
      <c r="C13" s="52">
        <v>3.6</v>
      </c>
      <c r="E13" s="53" t="s">
        <v>643</v>
      </c>
      <c r="F13" s="53">
        <v>1.3320000000000001</v>
      </c>
      <c r="G13" s="53">
        <v>3.6</v>
      </c>
      <c r="H13" s="53"/>
      <c r="I13" s="48" t="s">
        <v>21</v>
      </c>
      <c r="J13" s="53" t="s">
        <v>644</v>
      </c>
      <c r="K13" s="53">
        <v>0.71699999999999997</v>
      </c>
      <c r="L13" s="54"/>
      <c r="N13" s="48" t="s">
        <v>561</v>
      </c>
      <c r="O13" s="48" t="s">
        <v>489</v>
      </c>
    </row>
    <row r="14" spans="1:15" x14ac:dyDescent="0.2">
      <c r="A14" s="52" t="s">
        <v>494</v>
      </c>
      <c r="B14" s="52">
        <v>3.3719999999999999</v>
      </c>
      <c r="C14" s="52">
        <v>3.6</v>
      </c>
      <c r="E14" s="53" t="s">
        <v>645</v>
      </c>
      <c r="F14" s="53">
        <v>0.89800000000000002</v>
      </c>
      <c r="G14" s="53">
        <v>3.6</v>
      </c>
      <c r="H14" s="53"/>
      <c r="I14" s="48" t="s">
        <v>592</v>
      </c>
      <c r="J14" s="53" t="s">
        <v>646</v>
      </c>
      <c r="K14" s="53">
        <v>0.754</v>
      </c>
      <c r="L14" s="54"/>
      <c r="N14" s="48" t="s">
        <v>562</v>
      </c>
      <c r="O14" s="48" t="s">
        <v>489</v>
      </c>
    </row>
    <row r="15" spans="1:15" x14ac:dyDescent="0.2">
      <c r="A15" s="52" t="s">
        <v>495</v>
      </c>
      <c r="B15" s="52">
        <v>2.976</v>
      </c>
      <c r="C15" s="52">
        <v>3.6</v>
      </c>
      <c r="E15" s="53" t="s">
        <v>494</v>
      </c>
      <c r="F15" s="53">
        <v>0.91100000000000003</v>
      </c>
      <c r="G15" s="53">
        <v>3.6</v>
      </c>
      <c r="H15" s="53"/>
      <c r="I15" s="48" t="s">
        <v>24</v>
      </c>
      <c r="J15" s="53" t="s">
        <v>647</v>
      </c>
      <c r="K15" s="53">
        <v>0.90400000000000003</v>
      </c>
      <c r="L15" s="54"/>
      <c r="N15" s="48" t="s">
        <v>563</v>
      </c>
      <c r="O15" s="48" t="s">
        <v>489</v>
      </c>
    </row>
    <row r="16" spans="1:15" x14ac:dyDescent="0.2">
      <c r="A16" s="52" t="s">
        <v>496</v>
      </c>
      <c r="B16" s="52">
        <v>5.2919999999999998</v>
      </c>
      <c r="C16" s="52">
        <v>3.6</v>
      </c>
      <c r="E16" s="53" t="s">
        <v>495</v>
      </c>
      <c r="F16" s="53">
        <v>1.3029999999999999</v>
      </c>
      <c r="G16" s="53">
        <v>3.6</v>
      </c>
      <c r="H16" s="53"/>
      <c r="I16" s="48" t="s">
        <v>25</v>
      </c>
      <c r="J16" s="53" t="s">
        <v>648</v>
      </c>
      <c r="K16" s="53">
        <v>0.69699999999999995</v>
      </c>
      <c r="L16" s="54"/>
      <c r="N16" s="48" t="s">
        <v>604</v>
      </c>
      <c r="O16" s="48" t="s">
        <v>490</v>
      </c>
    </row>
    <row r="17" spans="1:15" x14ac:dyDescent="0.2">
      <c r="A17" s="52" t="s">
        <v>497</v>
      </c>
      <c r="B17" s="52">
        <v>8.16</v>
      </c>
      <c r="C17" s="52">
        <v>3.6</v>
      </c>
      <c r="E17" s="53" t="s">
        <v>496</v>
      </c>
      <c r="F17" s="53">
        <v>1.2829999999999999</v>
      </c>
      <c r="G17" s="53">
        <v>3.6</v>
      </c>
      <c r="H17" s="53"/>
      <c r="I17" s="53"/>
      <c r="L17" s="54"/>
      <c r="N17" s="48" t="s">
        <v>338</v>
      </c>
      <c r="O17" s="48" t="s">
        <v>491</v>
      </c>
    </row>
    <row r="18" spans="1:15" x14ac:dyDescent="0.2">
      <c r="A18" s="52" t="s">
        <v>498</v>
      </c>
      <c r="B18" s="52">
        <v>0.82799999999999996</v>
      </c>
      <c r="C18" s="52">
        <v>3.6</v>
      </c>
      <c r="E18" s="53" t="s">
        <v>497</v>
      </c>
      <c r="F18" s="53">
        <v>1.008</v>
      </c>
      <c r="G18" s="53">
        <v>3.6</v>
      </c>
      <c r="H18" s="53"/>
      <c r="L18" s="54"/>
      <c r="N18" s="48" t="s">
        <v>423</v>
      </c>
      <c r="O18" s="48" t="s">
        <v>491</v>
      </c>
    </row>
    <row r="19" spans="1:15" x14ac:dyDescent="0.2">
      <c r="A19" s="52" t="s">
        <v>499</v>
      </c>
      <c r="B19" s="52">
        <v>4.4039999999999999</v>
      </c>
      <c r="C19" s="52">
        <v>3.6</v>
      </c>
      <c r="E19" s="53" t="s">
        <v>498</v>
      </c>
      <c r="F19" s="53">
        <v>1.0649999999999999</v>
      </c>
      <c r="G19" s="53">
        <v>3.6</v>
      </c>
      <c r="H19" s="53"/>
      <c r="I19" s="53"/>
      <c r="L19" s="54"/>
      <c r="N19" s="48" t="s">
        <v>601</v>
      </c>
      <c r="O19" s="48" t="s">
        <v>491</v>
      </c>
    </row>
    <row r="20" spans="1:15" x14ac:dyDescent="0.2">
      <c r="A20" s="52" t="s">
        <v>500</v>
      </c>
      <c r="B20" s="52">
        <v>3.8279999999999998</v>
      </c>
      <c r="C20" s="52">
        <v>3.6</v>
      </c>
      <c r="E20" s="53" t="s">
        <v>499</v>
      </c>
      <c r="F20" s="53">
        <v>0.84299999999999997</v>
      </c>
      <c r="G20" s="53">
        <v>3.6</v>
      </c>
      <c r="H20" s="53"/>
      <c r="I20" s="53"/>
      <c r="L20" s="54"/>
      <c r="N20" s="48" t="s">
        <v>580</v>
      </c>
      <c r="O20" s="48" t="s">
        <v>491</v>
      </c>
    </row>
    <row r="21" spans="1:15" x14ac:dyDescent="0.2">
      <c r="A21" s="52" t="s">
        <v>501</v>
      </c>
      <c r="B21" s="52">
        <v>1.8359999999999999</v>
      </c>
      <c r="C21" s="52">
        <v>3.6</v>
      </c>
      <c r="E21" s="53" t="s">
        <v>500</v>
      </c>
      <c r="F21" s="53">
        <v>0.41299999999999998</v>
      </c>
      <c r="G21" s="53">
        <v>3.6</v>
      </c>
      <c r="H21" s="53"/>
      <c r="I21" s="53"/>
      <c r="L21" s="54"/>
      <c r="N21" s="48" t="s">
        <v>29</v>
      </c>
      <c r="O21" s="48" t="s">
        <v>492</v>
      </c>
    </row>
    <row r="22" spans="1:15" x14ac:dyDescent="0.2">
      <c r="A22" s="52" t="s">
        <v>502</v>
      </c>
      <c r="B22" s="52">
        <v>1.8359999999999999</v>
      </c>
      <c r="C22" s="52">
        <v>3.6</v>
      </c>
      <c r="E22" s="53" t="s">
        <v>501</v>
      </c>
      <c r="F22" s="53">
        <v>0.93700000000000006</v>
      </c>
      <c r="G22" s="53">
        <v>3.6</v>
      </c>
      <c r="H22" s="53"/>
      <c r="I22" s="53"/>
      <c r="L22" s="54"/>
      <c r="N22" s="48" t="s">
        <v>381</v>
      </c>
      <c r="O22" s="48" t="s">
        <v>643</v>
      </c>
    </row>
    <row r="23" spans="1:15" x14ac:dyDescent="0.2">
      <c r="A23" s="52" t="s">
        <v>503</v>
      </c>
      <c r="B23" s="52">
        <v>1.8359999999999999</v>
      </c>
      <c r="C23" s="52">
        <v>3.6</v>
      </c>
      <c r="E23" s="53" t="s">
        <v>502</v>
      </c>
      <c r="F23" s="53">
        <v>0.27700000000000002</v>
      </c>
      <c r="G23" s="53">
        <v>3.6</v>
      </c>
      <c r="H23" s="53"/>
      <c r="I23" s="54"/>
      <c r="L23" s="54"/>
      <c r="N23" s="48" t="s">
        <v>30</v>
      </c>
      <c r="O23" s="48" t="s">
        <v>494</v>
      </c>
    </row>
    <row r="24" spans="1:15" x14ac:dyDescent="0.2">
      <c r="A24" s="52" t="s">
        <v>504</v>
      </c>
      <c r="B24" s="52">
        <v>1.8</v>
      </c>
      <c r="C24" s="52">
        <v>3.6</v>
      </c>
      <c r="E24" s="53" t="s">
        <v>503</v>
      </c>
      <c r="F24" s="53">
        <v>0.73499999999999999</v>
      </c>
      <c r="G24" s="53">
        <v>3.6</v>
      </c>
      <c r="H24" s="53"/>
      <c r="I24" s="53"/>
      <c r="L24" s="54"/>
      <c r="N24" s="48" t="s">
        <v>382</v>
      </c>
      <c r="O24" s="48" t="s">
        <v>495</v>
      </c>
    </row>
    <row r="25" spans="1:15" x14ac:dyDescent="0.2">
      <c r="A25" s="52" t="s">
        <v>505</v>
      </c>
      <c r="B25" s="52">
        <v>1.8</v>
      </c>
      <c r="C25" s="52">
        <v>3.6</v>
      </c>
      <c r="E25" s="53" t="s">
        <v>504</v>
      </c>
      <c r="F25" s="53">
        <v>1.1399999999999999</v>
      </c>
      <c r="G25" s="53">
        <v>3.6</v>
      </c>
      <c r="H25" s="53"/>
      <c r="I25" s="53"/>
      <c r="L25" s="54"/>
      <c r="N25" s="48" t="s">
        <v>383</v>
      </c>
      <c r="O25" s="48" t="s">
        <v>496</v>
      </c>
    </row>
    <row r="26" spans="1:15" x14ac:dyDescent="0.2">
      <c r="A26" s="52" t="s">
        <v>506</v>
      </c>
      <c r="B26" s="52">
        <v>0.68399999999999994</v>
      </c>
      <c r="C26" s="52">
        <v>3.6</v>
      </c>
      <c r="E26" s="53" t="s">
        <v>505</v>
      </c>
      <c r="F26" s="53">
        <v>0.77</v>
      </c>
      <c r="G26" s="53">
        <v>3.6</v>
      </c>
      <c r="H26" s="53"/>
      <c r="I26" s="53"/>
      <c r="L26" s="54"/>
      <c r="N26" s="48" t="s">
        <v>384</v>
      </c>
      <c r="O26" s="48" t="s">
        <v>497</v>
      </c>
    </row>
    <row r="27" spans="1:15" x14ac:dyDescent="0.2">
      <c r="A27" s="52" t="s">
        <v>507</v>
      </c>
      <c r="B27" s="52">
        <v>0.68399999999999994</v>
      </c>
      <c r="C27" s="52">
        <v>3.6</v>
      </c>
      <c r="E27" s="53" t="s">
        <v>506</v>
      </c>
      <c r="F27" s="53">
        <v>0.76900000000000002</v>
      </c>
      <c r="G27" s="53">
        <v>3.6</v>
      </c>
      <c r="H27" s="53"/>
      <c r="I27" s="53"/>
      <c r="L27" s="54"/>
      <c r="N27" s="48" t="s">
        <v>385</v>
      </c>
      <c r="O27" s="48" t="s">
        <v>498</v>
      </c>
    </row>
    <row r="28" spans="1:15" x14ac:dyDescent="0.2">
      <c r="A28" s="52" t="s">
        <v>508</v>
      </c>
      <c r="B28" s="52">
        <v>1.008</v>
      </c>
      <c r="C28" s="52">
        <v>3.6</v>
      </c>
      <c r="E28" s="53" t="s">
        <v>507</v>
      </c>
      <c r="F28" s="53">
        <v>0.51700000000000002</v>
      </c>
      <c r="G28" s="53">
        <v>3.6</v>
      </c>
      <c r="H28" s="53"/>
      <c r="I28" s="53"/>
      <c r="L28" s="54"/>
      <c r="N28" s="48" t="s">
        <v>386</v>
      </c>
      <c r="O28" s="48" t="s">
        <v>499</v>
      </c>
    </row>
    <row r="29" spans="1:15" x14ac:dyDescent="0.2">
      <c r="A29" s="52" t="s">
        <v>509</v>
      </c>
      <c r="B29" s="52">
        <v>1.008</v>
      </c>
      <c r="C29" s="52">
        <v>3.6</v>
      </c>
      <c r="E29" s="53" t="s">
        <v>508</v>
      </c>
      <c r="F29" s="53">
        <v>1.274</v>
      </c>
      <c r="G29" s="53">
        <v>3.6</v>
      </c>
      <c r="H29" s="53"/>
      <c r="I29" s="53"/>
      <c r="L29" s="54"/>
      <c r="N29" s="48" t="s">
        <v>387</v>
      </c>
      <c r="O29" s="48" t="s">
        <v>500</v>
      </c>
    </row>
    <row r="30" spans="1:15" x14ac:dyDescent="0.2">
      <c r="A30" s="52" t="s">
        <v>510</v>
      </c>
      <c r="B30" s="52">
        <v>2.1240000000000001</v>
      </c>
      <c r="C30" s="52">
        <v>3.6</v>
      </c>
      <c r="E30" s="53" t="s">
        <v>509</v>
      </c>
      <c r="F30" s="53">
        <v>1.379</v>
      </c>
      <c r="G30" s="53">
        <v>3.6</v>
      </c>
      <c r="H30" s="53"/>
      <c r="I30" s="53"/>
      <c r="L30" s="54"/>
      <c r="N30" s="48" t="s">
        <v>723</v>
      </c>
      <c r="O30" s="48" t="s">
        <v>501</v>
      </c>
    </row>
    <row r="31" spans="1:15" x14ac:dyDescent="0.2">
      <c r="A31" s="52" t="s">
        <v>511</v>
      </c>
      <c r="B31" s="52">
        <v>0.58799999999999997</v>
      </c>
      <c r="C31" s="52">
        <v>3.6</v>
      </c>
      <c r="E31" s="53" t="s">
        <v>510</v>
      </c>
      <c r="F31" s="53">
        <v>0.65</v>
      </c>
      <c r="G31" s="53">
        <v>3.6</v>
      </c>
      <c r="H31" s="53"/>
      <c r="I31" s="53"/>
      <c r="L31" s="54"/>
      <c r="N31" s="48" t="s">
        <v>724</v>
      </c>
      <c r="O31" s="48" t="s">
        <v>501</v>
      </c>
    </row>
    <row r="32" spans="1:15" x14ac:dyDescent="0.2">
      <c r="A32" s="52" t="s">
        <v>512</v>
      </c>
      <c r="B32" s="52">
        <v>0.9</v>
      </c>
      <c r="C32" s="52">
        <v>3.6</v>
      </c>
      <c r="E32" s="53" t="s">
        <v>511</v>
      </c>
      <c r="F32" s="53">
        <v>0.32</v>
      </c>
      <c r="G32" s="53">
        <v>3.6</v>
      </c>
      <c r="H32" s="53"/>
      <c r="I32" s="53"/>
      <c r="L32" s="54"/>
      <c r="N32" s="48" t="s">
        <v>581</v>
      </c>
      <c r="O32" s="48" t="s">
        <v>501</v>
      </c>
    </row>
    <row r="33" spans="1:15" x14ac:dyDescent="0.2">
      <c r="A33" s="52" t="s">
        <v>513</v>
      </c>
      <c r="B33" s="52">
        <v>0.9</v>
      </c>
      <c r="C33" s="52">
        <v>3.6</v>
      </c>
      <c r="E33" s="53" t="s">
        <v>512</v>
      </c>
      <c r="F33" s="53">
        <v>0.88600000000000001</v>
      </c>
      <c r="G33" s="53">
        <v>3.6</v>
      </c>
      <c r="H33" s="53"/>
      <c r="I33" s="53"/>
      <c r="L33" s="54"/>
      <c r="N33" s="48" t="s">
        <v>388</v>
      </c>
      <c r="O33" s="48" t="s">
        <v>502</v>
      </c>
    </row>
    <row r="34" spans="1:15" x14ac:dyDescent="0.2">
      <c r="A34" s="52" t="s">
        <v>514</v>
      </c>
      <c r="B34" s="52">
        <v>1.1399999999999999</v>
      </c>
      <c r="C34" s="52">
        <v>3.6</v>
      </c>
      <c r="E34" s="53" t="s">
        <v>513</v>
      </c>
      <c r="F34" s="53">
        <v>0.63200000000000001</v>
      </c>
      <c r="G34" s="53">
        <v>3.6</v>
      </c>
      <c r="H34" s="53"/>
      <c r="I34" s="53"/>
      <c r="L34" s="54"/>
      <c r="N34" s="48" t="s">
        <v>389</v>
      </c>
      <c r="O34" s="48" t="s">
        <v>503</v>
      </c>
    </row>
    <row r="35" spans="1:15" x14ac:dyDescent="0.2">
      <c r="A35" s="52" t="s">
        <v>515</v>
      </c>
      <c r="B35" s="52">
        <v>5.1119999999999992</v>
      </c>
      <c r="C35" s="52">
        <v>3.6</v>
      </c>
      <c r="E35" s="53" t="s">
        <v>514</v>
      </c>
      <c r="F35" s="53">
        <v>0.82599999999999996</v>
      </c>
      <c r="G35" s="53">
        <v>3.6</v>
      </c>
      <c r="H35" s="53"/>
      <c r="I35" s="53"/>
      <c r="L35" s="54"/>
      <c r="N35" s="48" t="s">
        <v>390</v>
      </c>
      <c r="O35" s="48" t="s">
        <v>504</v>
      </c>
    </row>
    <row r="36" spans="1:15" x14ac:dyDescent="0.2">
      <c r="A36" s="52" t="s">
        <v>516</v>
      </c>
      <c r="B36" s="52">
        <v>5.1119999999999992</v>
      </c>
      <c r="C36" s="52">
        <v>3.6</v>
      </c>
      <c r="E36" s="53" t="s">
        <v>515</v>
      </c>
      <c r="F36" s="53">
        <v>0.224</v>
      </c>
      <c r="G36" s="53">
        <v>3.6</v>
      </c>
      <c r="H36" s="53"/>
      <c r="I36" s="53"/>
      <c r="L36" s="54"/>
      <c r="N36" s="48" t="s">
        <v>391</v>
      </c>
      <c r="O36" s="48" t="s">
        <v>505</v>
      </c>
    </row>
    <row r="37" spans="1:15" x14ac:dyDescent="0.2">
      <c r="A37" s="52" t="s">
        <v>517</v>
      </c>
      <c r="B37" s="52">
        <v>2.76</v>
      </c>
      <c r="C37" s="52">
        <v>3.6</v>
      </c>
      <c r="E37" s="53" t="s">
        <v>516</v>
      </c>
      <c r="F37" s="53">
        <v>0.29499999999999998</v>
      </c>
      <c r="G37" s="53">
        <v>3.6</v>
      </c>
      <c r="H37" s="53"/>
      <c r="I37" s="53"/>
      <c r="L37" s="54"/>
      <c r="N37" s="48" t="s">
        <v>392</v>
      </c>
      <c r="O37" s="48" t="s">
        <v>506</v>
      </c>
    </row>
    <row r="38" spans="1:15" x14ac:dyDescent="0.2">
      <c r="A38" s="52" t="s">
        <v>518</v>
      </c>
      <c r="B38" s="52">
        <v>1.1399999999999999</v>
      </c>
      <c r="C38" s="52">
        <v>3.6</v>
      </c>
      <c r="E38" s="53" t="s">
        <v>517</v>
      </c>
      <c r="F38" s="53">
        <v>0.90900000000000003</v>
      </c>
      <c r="G38" s="53">
        <v>3.6</v>
      </c>
      <c r="H38" s="53"/>
      <c r="I38" s="53"/>
      <c r="L38" s="54"/>
      <c r="N38" s="48" t="s">
        <v>32</v>
      </c>
      <c r="O38" s="48" t="s">
        <v>507</v>
      </c>
    </row>
    <row r="39" spans="1:15" x14ac:dyDescent="0.2">
      <c r="A39" s="52" t="s">
        <v>519</v>
      </c>
      <c r="B39" s="52">
        <v>0.6</v>
      </c>
      <c r="C39" s="52">
        <v>3.6</v>
      </c>
      <c r="E39" s="53" t="s">
        <v>518</v>
      </c>
      <c r="F39" s="53">
        <v>1.119</v>
      </c>
      <c r="G39" s="53">
        <v>3.6</v>
      </c>
      <c r="H39" s="53"/>
      <c r="I39" s="53"/>
      <c r="L39" s="54"/>
      <c r="N39" s="48" t="s">
        <v>393</v>
      </c>
      <c r="O39" s="48" t="s">
        <v>508</v>
      </c>
    </row>
    <row r="40" spans="1:15" x14ac:dyDescent="0.2">
      <c r="A40" s="52" t="s">
        <v>520</v>
      </c>
      <c r="B40" s="52">
        <v>0.6</v>
      </c>
      <c r="C40" s="52">
        <v>3.6</v>
      </c>
      <c r="E40" s="53" t="s">
        <v>519</v>
      </c>
      <c r="F40" s="53">
        <v>0.96499999999999997</v>
      </c>
      <c r="G40" s="53">
        <v>3.6</v>
      </c>
      <c r="H40" s="53"/>
      <c r="I40" s="53"/>
      <c r="L40" s="54"/>
      <c r="N40" s="48" t="s">
        <v>394</v>
      </c>
      <c r="O40" s="48" t="s">
        <v>509</v>
      </c>
    </row>
    <row r="41" spans="1:15" x14ac:dyDescent="0.2">
      <c r="A41" s="52" t="s">
        <v>521</v>
      </c>
      <c r="B41" s="52">
        <v>0.6</v>
      </c>
      <c r="C41" s="52">
        <v>3.6</v>
      </c>
      <c r="E41" s="53" t="s">
        <v>520</v>
      </c>
      <c r="F41" s="53">
        <v>1.258</v>
      </c>
      <c r="G41" s="53">
        <v>3.6</v>
      </c>
      <c r="H41" s="53"/>
      <c r="I41" s="53"/>
      <c r="L41" s="54"/>
      <c r="N41" s="48" t="s">
        <v>395</v>
      </c>
      <c r="O41" s="48" t="s">
        <v>510</v>
      </c>
    </row>
    <row r="42" spans="1:15" x14ac:dyDescent="0.2">
      <c r="A42" s="52" t="s">
        <v>522</v>
      </c>
      <c r="B42" s="52">
        <v>2.1360000000000001</v>
      </c>
      <c r="C42" s="52">
        <v>3.6</v>
      </c>
      <c r="E42" s="53" t="s">
        <v>649</v>
      </c>
      <c r="F42" s="53">
        <v>0.84799999999999998</v>
      </c>
      <c r="G42" s="53">
        <v>3.6</v>
      </c>
      <c r="H42" s="53"/>
      <c r="I42" s="53"/>
      <c r="L42" s="54"/>
      <c r="N42" s="48" t="s">
        <v>33</v>
      </c>
      <c r="O42" s="48" t="s">
        <v>511</v>
      </c>
    </row>
    <row r="43" spans="1:15" x14ac:dyDescent="0.2">
      <c r="A43" s="52" t="s">
        <v>523</v>
      </c>
      <c r="B43" s="52">
        <v>0.6</v>
      </c>
      <c r="C43" s="52">
        <v>3.6</v>
      </c>
      <c r="E43" s="53" t="s">
        <v>650</v>
      </c>
      <c r="F43" s="53">
        <v>0.83</v>
      </c>
      <c r="G43" s="53">
        <v>3.6</v>
      </c>
      <c r="H43" s="53"/>
      <c r="I43" s="53"/>
      <c r="L43" s="54"/>
      <c r="N43" s="48" t="s">
        <v>396</v>
      </c>
      <c r="O43" s="48" t="s">
        <v>512</v>
      </c>
    </row>
    <row r="44" spans="1:15" x14ac:dyDescent="0.2">
      <c r="A44" s="52" t="s">
        <v>524</v>
      </c>
      <c r="B44" s="52">
        <v>0.6</v>
      </c>
      <c r="C44" s="52">
        <v>3.6</v>
      </c>
      <c r="E44" s="53" t="s">
        <v>651</v>
      </c>
      <c r="F44" s="53">
        <v>0.98899999999999999</v>
      </c>
      <c r="G44" s="53">
        <v>3.6</v>
      </c>
      <c r="H44" s="53"/>
      <c r="I44" s="53"/>
      <c r="L44" s="54"/>
      <c r="N44" s="48" t="s">
        <v>397</v>
      </c>
      <c r="O44" s="48" t="s">
        <v>514</v>
      </c>
    </row>
    <row r="45" spans="1:15" x14ac:dyDescent="0.2">
      <c r="A45" s="52" t="s">
        <v>525</v>
      </c>
      <c r="B45" s="52">
        <v>0.6</v>
      </c>
      <c r="C45" s="52">
        <v>3.6</v>
      </c>
      <c r="E45" s="53" t="s">
        <v>652</v>
      </c>
      <c r="F45" s="53">
        <v>0.63700000000000001</v>
      </c>
      <c r="G45" s="53">
        <v>3.6</v>
      </c>
      <c r="H45" s="53"/>
      <c r="I45" s="53"/>
      <c r="L45" s="54"/>
      <c r="N45" s="48" t="s">
        <v>34</v>
      </c>
      <c r="O45" s="48" t="s">
        <v>515</v>
      </c>
    </row>
    <row r="46" spans="1:15" x14ac:dyDescent="0.2">
      <c r="A46" s="52" t="s">
        <v>526</v>
      </c>
      <c r="B46" s="52">
        <v>0.6</v>
      </c>
      <c r="C46" s="52">
        <v>3.6</v>
      </c>
      <c r="E46" s="53" t="s">
        <v>653</v>
      </c>
      <c r="F46" s="53">
        <v>0.80400000000000005</v>
      </c>
      <c r="G46" s="53">
        <v>3.6</v>
      </c>
      <c r="H46" s="53"/>
      <c r="I46" s="53"/>
      <c r="L46" s="54"/>
      <c r="N46" s="48" t="s">
        <v>398</v>
      </c>
      <c r="O46" s="48" t="s">
        <v>516</v>
      </c>
    </row>
    <row r="47" spans="1:15" x14ac:dyDescent="0.2">
      <c r="E47" s="53" t="s">
        <v>654</v>
      </c>
      <c r="F47" s="53">
        <v>0.84899999999999998</v>
      </c>
      <c r="G47" s="53">
        <v>3.6</v>
      </c>
      <c r="H47" s="53"/>
      <c r="L47" s="54"/>
      <c r="N47" s="48" t="s">
        <v>399</v>
      </c>
      <c r="O47" s="48" t="s">
        <v>517</v>
      </c>
    </row>
    <row r="48" spans="1:15" x14ac:dyDescent="0.2">
      <c r="E48" s="53" t="s">
        <v>526</v>
      </c>
      <c r="F48" s="53">
        <v>0.91200000000000003</v>
      </c>
      <c r="G48" s="53">
        <v>3.6</v>
      </c>
      <c r="H48" s="53"/>
      <c r="L48" s="54"/>
      <c r="N48" s="48" t="s">
        <v>35</v>
      </c>
      <c r="O48" s="48" t="s">
        <v>518</v>
      </c>
    </row>
    <row r="49" spans="2:15" x14ac:dyDescent="0.2">
      <c r="N49" s="48" t="s">
        <v>36</v>
      </c>
      <c r="O49" s="48" t="s">
        <v>519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37</v>
      </c>
      <c r="O50" s="48" t="s">
        <v>519</v>
      </c>
    </row>
    <row r="51" spans="2:15" x14ac:dyDescent="0.2">
      <c r="N51" s="48" t="s">
        <v>38</v>
      </c>
      <c r="O51" s="48" t="s">
        <v>520</v>
      </c>
    </row>
    <row r="52" spans="2:15" x14ac:dyDescent="0.2">
      <c r="N52" s="48" t="s">
        <v>39</v>
      </c>
      <c r="O52" s="48" t="s">
        <v>649</v>
      </c>
    </row>
    <row r="53" spans="2:15" x14ac:dyDescent="0.2">
      <c r="N53" s="48" t="s">
        <v>400</v>
      </c>
      <c r="O53" s="48" t="s">
        <v>650</v>
      </c>
    </row>
    <row r="54" spans="2:15" x14ac:dyDescent="0.2">
      <c r="N54" s="48" t="s">
        <v>583</v>
      </c>
      <c r="O54" s="48" t="s">
        <v>651</v>
      </c>
    </row>
    <row r="55" spans="2:15" x14ac:dyDescent="0.2">
      <c r="N55" s="48" t="s">
        <v>584</v>
      </c>
      <c r="O55" s="48" t="s">
        <v>651</v>
      </c>
    </row>
    <row r="56" spans="2:15" x14ac:dyDescent="0.2">
      <c r="N56" s="48" t="s">
        <v>585</v>
      </c>
      <c r="O56" s="48" t="s">
        <v>651</v>
      </c>
    </row>
    <row r="57" spans="2:15" x14ac:dyDescent="0.2">
      <c r="N57" s="48" t="s">
        <v>586</v>
      </c>
      <c r="O57" s="48" t="s">
        <v>651</v>
      </c>
    </row>
    <row r="58" spans="2:15" x14ac:dyDescent="0.2">
      <c r="N58" s="48" t="s">
        <v>587</v>
      </c>
      <c r="O58" s="48" t="s">
        <v>651</v>
      </c>
    </row>
    <row r="59" spans="2:15" x14ac:dyDescent="0.2">
      <c r="N59" s="48" t="s">
        <v>725</v>
      </c>
      <c r="O59" s="48" t="s">
        <v>651</v>
      </c>
    </row>
    <row r="60" spans="2:15" x14ac:dyDescent="0.2">
      <c r="N60" s="48" t="s">
        <v>41</v>
      </c>
      <c r="O60" s="48" t="s">
        <v>652</v>
      </c>
    </row>
    <row r="61" spans="2:15" x14ac:dyDescent="0.2">
      <c r="N61" s="48" t="s">
        <v>42</v>
      </c>
      <c r="O61" s="48" t="s">
        <v>653</v>
      </c>
    </row>
    <row r="62" spans="2:15" x14ac:dyDescent="0.2">
      <c r="N62" s="48" t="s">
        <v>401</v>
      </c>
      <c r="O62" s="48" t="s">
        <v>654</v>
      </c>
    </row>
    <row r="63" spans="2:15" x14ac:dyDescent="0.2">
      <c r="N63" s="48" t="s">
        <v>43</v>
      </c>
      <c r="O63" s="48" t="s">
        <v>526</v>
      </c>
    </row>
    <row r="64" spans="2:15" x14ac:dyDescent="0.2">
      <c r="N64" s="48" t="s">
        <v>402</v>
      </c>
      <c r="O64" s="48" t="s">
        <v>526</v>
      </c>
    </row>
    <row r="65" spans="9:15" x14ac:dyDescent="0.2">
      <c r="M65" s="54"/>
      <c r="N65" s="48" t="s">
        <v>564</v>
      </c>
      <c r="O65" s="48" t="str">
        <f>O43</f>
        <v>emch</v>
      </c>
    </row>
    <row r="66" spans="9:15" x14ac:dyDescent="0.2">
      <c r="M66" s="54"/>
      <c r="N66" s="54"/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61" sqref="B61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301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300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547</v>
      </c>
      <c r="C44" t="s">
        <v>549</v>
      </c>
      <c r="D44">
        <v>1</v>
      </c>
    </row>
    <row r="45" spans="1:6" x14ac:dyDescent="0.25">
      <c r="A45" t="s">
        <v>245</v>
      </c>
      <c r="B45" t="s">
        <v>551</v>
      </c>
      <c r="C45" t="s">
        <v>550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539</v>
      </c>
      <c r="C50" s="7" t="s">
        <v>540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323</v>
      </c>
      <c r="C52" s="7" t="s">
        <v>315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314</v>
      </c>
      <c r="C53" s="7" t="s">
        <v>321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318</v>
      </c>
      <c r="C54" s="7" t="s">
        <v>322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298</v>
      </c>
      <c r="C55" s="7" t="s">
        <v>299</v>
      </c>
      <c r="D55" s="7">
        <v>1</v>
      </c>
      <c r="E55" s="7">
        <v>1</v>
      </c>
    </row>
    <row r="56" spans="1:5" x14ac:dyDescent="0.25">
      <c r="A56" s="7" t="s">
        <v>93</v>
      </c>
      <c r="B56" t="s">
        <v>302</v>
      </c>
      <c r="C56" t="s">
        <v>310</v>
      </c>
      <c r="D56" s="7">
        <v>1</v>
      </c>
      <c r="E56" s="7">
        <v>1</v>
      </c>
    </row>
    <row r="57" spans="1:5" x14ac:dyDescent="0.25">
      <c r="A57" s="7" t="s">
        <v>93</v>
      </c>
      <c r="B57" t="s">
        <v>303</v>
      </c>
      <c r="C57" t="s">
        <v>311</v>
      </c>
      <c r="D57" s="7">
        <v>1</v>
      </c>
      <c r="E57" s="7">
        <v>1</v>
      </c>
    </row>
    <row r="58" spans="1:5" x14ac:dyDescent="0.25">
      <c r="A58" s="7" t="s">
        <v>93</v>
      </c>
      <c r="B58" t="s">
        <v>304</v>
      </c>
      <c r="C58" t="s">
        <v>312</v>
      </c>
      <c r="D58" s="7">
        <v>1</v>
      </c>
      <c r="E58" s="7">
        <v>1</v>
      </c>
    </row>
    <row r="59" spans="1:5" x14ac:dyDescent="0.25">
      <c r="A59" s="7" t="s">
        <v>93</v>
      </c>
      <c r="B59" t="s">
        <v>305</v>
      </c>
      <c r="C59" t="s">
        <v>313</v>
      </c>
      <c r="D59" s="7">
        <v>1</v>
      </c>
      <c r="E59" s="7">
        <v>1</v>
      </c>
    </row>
    <row r="60" spans="1:5" x14ac:dyDescent="0.25">
      <c r="A60" s="7" t="s">
        <v>93</v>
      </c>
      <c r="B60" t="s">
        <v>413</v>
      </c>
      <c r="C60" t="s">
        <v>577</v>
      </c>
      <c r="D60" s="7">
        <v>1</v>
      </c>
      <c r="E60" s="7">
        <v>1</v>
      </c>
    </row>
    <row r="61" spans="1:5" x14ac:dyDescent="0.25">
      <c r="A61" s="7" t="s">
        <v>93</v>
      </c>
      <c r="B61" t="s">
        <v>532</v>
      </c>
      <c r="C61" t="s">
        <v>533</v>
      </c>
      <c r="D61" s="7">
        <v>1</v>
      </c>
      <c r="E61" s="7">
        <v>1</v>
      </c>
    </row>
    <row r="62" spans="1:5" x14ac:dyDescent="0.25">
      <c r="A62" s="7" t="s">
        <v>93</v>
      </c>
      <c r="B62" t="s">
        <v>589</v>
      </c>
      <c r="C62" t="s">
        <v>590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355</v>
      </c>
      <c r="C82" t="s">
        <v>356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68"/>
  <sheetViews>
    <sheetView zoomScale="85" zoomScaleNormal="85" workbookViewId="0">
      <pane ySplit="6" topLeftCell="A7" activePane="bottomLeft" state="frozen"/>
      <selection activeCell="D21" sqref="D21"/>
      <selection pane="bottomLeft" activeCell="A7" sqref="A7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293</v>
      </c>
      <c r="K3" t="s">
        <v>293</v>
      </c>
      <c r="AU3" t="s">
        <v>569</v>
      </c>
      <c r="AV3" t="s">
        <v>357</v>
      </c>
      <c r="AW3" t="s">
        <v>570</v>
      </c>
      <c r="AX3" t="s">
        <v>571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301</v>
      </c>
      <c r="H6" t="s">
        <v>96</v>
      </c>
      <c r="J6" t="s">
        <v>97</v>
      </c>
      <c r="K6" t="s">
        <v>300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547</v>
      </c>
      <c r="AQ6" t="s">
        <v>548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A59</f>
        <v>cagri</v>
      </c>
      <c r="H7" t="str">
        <f>G7</f>
        <v>cagri</v>
      </c>
      <c r="J7" t="str">
        <f t="shared" ref="J7:J15" si="1">A118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 t="shared" ref="P7:P19" si="2">A127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352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562</v>
      </c>
    </row>
    <row r="8" spans="1:50" x14ac:dyDescent="0.25">
      <c r="A8" t="s">
        <v>414</v>
      </c>
      <c r="D8" t="str">
        <f t="shared" ref="D8:D51" si="3">A8</f>
        <v>afore</v>
      </c>
      <c r="E8" t="str">
        <f t="shared" ref="E8:E51" si="4">D8</f>
        <v>afore</v>
      </c>
      <c r="G8" t="str">
        <f t="shared" si="0"/>
        <v>cfore</v>
      </c>
      <c r="H8" t="str">
        <f t="shared" ref="H8:H59" si="5">G8</f>
        <v>cfore</v>
      </c>
      <c r="J8" t="str">
        <f t="shared" si="1"/>
        <v>flab-m</v>
      </c>
      <c r="L8" t="str">
        <f t="shared" ref="L8:L10" si="6">J8</f>
        <v>flab-m</v>
      </c>
      <c r="M8" t="str">
        <f>J12</f>
        <v>fegy</v>
      </c>
      <c r="N8" t="str">
        <f t="shared" ref="N8:N9" si="7">J14</f>
        <v>fpsa</v>
      </c>
      <c r="P8" t="str">
        <f t="shared" si="2"/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353</v>
      </c>
      <c r="AK8" t="s">
        <v>546</v>
      </c>
      <c r="AM8" t="str">
        <f t="shared" ref="AM8:AM51" si="10">D8</f>
        <v>afore</v>
      </c>
      <c r="AO8" t="s">
        <v>13</v>
      </c>
      <c r="AP8" t="s">
        <v>339</v>
      </c>
      <c r="AQ8" t="s">
        <v>563</v>
      </c>
    </row>
    <row r="9" spans="1:50" x14ac:dyDescent="0.25">
      <c r="A9" t="s">
        <v>415</v>
      </c>
      <c r="D9" t="str">
        <f t="shared" si="3"/>
        <v>afish</v>
      </c>
      <c r="E9" t="str">
        <f t="shared" si="4"/>
        <v>afish</v>
      </c>
      <c r="G9" t="str">
        <f t="shared" si="0"/>
        <v>cfish</v>
      </c>
      <c r="H9" t="str">
        <f t="shared" si="5"/>
        <v>cfish</v>
      </c>
      <c r="J9" t="str">
        <f t="shared" si="1"/>
        <v>flab-s</v>
      </c>
      <c r="L9" t="str">
        <f t="shared" si="6"/>
        <v>flab-s</v>
      </c>
      <c r="N9" t="str">
        <f t="shared" si="7"/>
        <v>flnd</v>
      </c>
      <c r="P9" t="str">
        <f t="shared" si="2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354</v>
      </c>
      <c r="AM9" t="str">
        <f t="shared" si="10"/>
        <v>afish</v>
      </c>
      <c r="AO9" t="s">
        <v>591</v>
      </c>
      <c r="AP9" t="s">
        <v>420</v>
      </c>
      <c r="AQ9" t="s">
        <v>338</v>
      </c>
    </row>
    <row r="10" spans="1:50" x14ac:dyDescent="0.25">
      <c r="A10" t="s">
        <v>9</v>
      </c>
      <c r="D10" t="str">
        <f t="shared" si="3"/>
        <v>acoal</v>
      </c>
      <c r="E10" t="str">
        <f t="shared" si="4"/>
        <v>acoal</v>
      </c>
      <c r="G10" t="str">
        <f t="shared" si="0"/>
        <v>ccoal-low</v>
      </c>
      <c r="H10" t="str">
        <f t="shared" si="5"/>
        <v>ccoal-low</v>
      </c>
      <c r="J10" t="str">
        <f t="shared" si="1"/>
        <v>flab-t</v>
      </c>
      <c r="L10" t="str">
        <f t="shared" si="6"/>
        <v>flab-t</v>
      </c>
      <c r="P10" t="str">
        <f t="shared" si="2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423</v>
      </c>
    </row>
    <row r="11" spans="1:50" x14ac:dyDescent="0.25">
      <c r="A11" t="s">
        <v>602</v>
      </c>
      <c r="D11" t="str">
        <f t="shared" si="3"/>
        <v>agold</v>
      </c>
      <c r="E11" t="str">
        <f t="shared" si="4"/>
        <v>agold</v>
      </c>
      <c r="G11" t="str">
        <f t="shared" si="0"/>
        <v>ccoal-hgh</v>
      </c>
      <c r="H11" t="str">
        <f t="shared" si="5"/>
        <v>ccoal-hgh</v>
      </c>
      <c r="J11" t="str">
        <f t="shared" si="1"/>
        <v>fcap</v>
      </c>
      <c r="P11" t="str">
        <f t="shared" si="2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601</v>
      </c>
    </row>
    <row r="12" spans="1:50" x14ac:dyDescent="0.25">
      <c r="A12" t="s">
        <v>603</v>
      </c>
      <c r="D12" t="str">
        <f t="shared" si="3"/>
        <v>amore</v>
      </c>
      <c r="E12" t="str">
        <f t="shared" si="4"/>
        <v>amore</v>
      </c>
      <c r="G12" t="str">
        <f t="shared" si="0"/>
        <v>cmore</v>
      </c>
      <c r="H12" t="str">
        <f t="shared" si="5"/>
        <v>cmore</v>
      </c>
      <c r="J12" t="str">
        <f t="shared" si="1"/>
        <v>fegy</v>
      </c>
      <c r="P12" t="str">
        <f t="shared" si="2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amore</v>
      </c>
    </row>
    <row r="13" spans="1:50" x14ac:dyDescent="0.25">
      <c r="A13" t="s">
        <v>578</v>
      </c>
      <c r="D13" t="str">
        <f t="shared" si="3"/>
        <v>amine</v>
      </c>
      <c r="E13" t="str">
        <f t="shared" si="4"/>
        <v>amine</v>
      </c>
      <c r="G13" t="str">
        <f t="shared" si="0"/>
        <v>cmine</v>
      </c>
      <c r="H13" t="str">
        <f t="shared" si="5"/>
        <v>cmine</v>
      </c>
      <c r="J13" t="str">
        <f t="shared" si="1"/>
        <v>fsas</v>
      </c>
      <c r="P13" t="str">
        <f t="shared" si="2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amine</v>
      </c>
    </row>
    <row r="14" spans="1:50" x14ac:dyDescent="0.25">
      <c r="A14" t="s">
        <v>339</v>
      </c>
      <c r="D14" t="str">
        <f t="shared" si="3"/>
        <v>acoil</v>
      </c>
      <c r="E14" t="str">
        <f t="shared" si="4"/>
        <v>acoil</v>
      </c>
      <c r="G14" t="str">
        <f t="shared" si="0"/>
        <v>ccoil</v>
      </c>
      <c r="H14" t="str">
        <f t="shared" si="5"/>
        <v>ccoil</v>
      </c>
      <c r="J14" t="str">
        <f t="shared" si="1"/>
        <v>fpsa</v>
      </c>
      <c r="P14" t="str">
        <f t="shared" si="2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acoil</v>
      </c>
    </row>
    <row r="15" spans="1:50" x14ac:dyDescent="0.25">
      <c r="A15" t="s">
        <v>420</v>
      </c>
      <c r="D15" t="str">
        <f t="shared" si="3"/>
        <v>angas</v>
      </c>
      <c r="E15" t="str">
        <f t="shared" si="4"/>
        <v>angas</v>
      </c>
      <c r="G15" t="str">
        <f t="shared" si="0"/>
        <v>cngas</v>
      </c>
      <c r="H15" t="str">
        <f t="shared" si="5"/>
        <v>cngas</v>
      </c>
      <c r="J15" t="str">
        <f t="shared" si="1"/>
        <v>flnd</v>
      </c>
      <c r="P15" t="str">
        <f t="shared" si="2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angas</v>
      </c>
    </row>
    <row r="16" spans="1:50" x14ac:dyDescent="0.25">
      <c r="A16" t="s">
        <v>591</v>
      </c>
      <c r="D16" t="str">
        <f t="shared" si="3"/>
        <v>ahydr</v>
      </c>
      <c r="E16" t="str">
        <f t="shared" si="4"/>
        <v>ahydr</v>
      </c>
      <c r="G16" t="str">
        <f t="shared" si="0"/>
        <v>chydr</v>
      </c>
      <c r="H16" t="str">
        <f t="shared" si="5"/>
        <v>chydr</v>
      </c>
      <c r="P16" t="str">
        <f t="shared" si="2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ahydr</v>
      </c>
    </row>
    <row r="17" spans="1:39" x14ac:dyDescent="0.25">
      <c r="A17" t="s">
        <v>11</v>
      </c>
      <c r="D17" t="str">
        <f t="shared" si="3"/>
        <v>afood</v>
      </c>
      <c r="E17" t="str">
        <f t="shared" si="4"/>
        <v>afood</v>
      </c>
      <c r="G17" t="str">
        <f t="shared" si="0"/>
        <v>cfood</v>
      </c>
      <c r="H17" t="str">
        <f t="shared" si="5"/>
        <v>cfood</v>
      </c>
      <c r="P17" t="str">
        <f t="shared" si="2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afood</v>
      </c>
    </row>
    <row r="18" spans="1:39" x14ac:dyDescent="0.25">
      <c r="A18" t="s">
        <v>359</v>
      </c>
      <c r="D18" t="str">
        <f t="shared" si="3"/>
        <v>abevt</v>
      </c>
      <c r="E18" t="str">
        <f t="shared" si="4"/>
        <v>abevt</v>
      </c>
      <c r="G18" t="str">
        <f t="shared" si="0"/>
        <v>cbevt</v>
      </c>
      <c r="H18" t="str">
        <f t="shared" si="5"/>
        <v>cbevt</v>
      </c>
      <c r="P18" t="str">
        <f t="shared" si="2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abevt</v>
      </c>
    </row>
    <row r="19" spans="1:39" x14ac:dyDescent="0.25">
      <c r="A19" t="s">
        <v>12</v>
      </c>
      <c r="D19" t="str">
        <f t="shared" si="3"/>
        <v>atext</v>
      </c>
      <c r="E19" t="str">
        <f t="shared" si="4"/>
        <v>atext</v>
      </c>
      <c r="G19" t="str">
        <f t="shared" si="0"/>
        <v>ctext</v>
      </c>
      <c r="H19" t="str">
        <f t="shared" si="5"/>
        <v>ctext</v>
      </c>
      <c r="P19" t="str">
        <f t="shared" si="2"/>
        <v>gov</v>
      </c>
      <c r="Q19" t="str">
        <f>P19</f>
        <v>gov</v>
      </c>
      <c r="AM19" t="str">
        <f t="shared" si="10"/>
        <v>atext</v>
      </c>
    </row>
    <row r="20" spans="1:39" x14ac:dyDescent="0.25">
      <c r="A20" t="s">
        <v>360</v>
      </c>
      <c r="D20" t="str">
        <f t="shared" si="3"/>
        <v>aclth</v>
      </c>
      <c r="E20" t="str">
        <f t="shared" si="4"/>
        <v>aclth</v>
      </c>
      <c r="G20" t="str">
        <f t="shared" si="0"/>
        <v>cclth</v>
      </c>
      <c r="H20" t="str">
        <f t="shared" si="5"/>
        <v>cclth</v>
      </c>
      <c r="P20" t="str">
        <f>A151</f>
        <v>row</v>
      </c>
      <c r="AM20" t="str">
        <f t="shared" si="10"/>
        <v>aclth</v>
      </c>
    </row>
    <row r="21" spans="1:39" x14ac:dyDescent="0.25">
      <c r="A21" t="s">
        <v>361</v>
      </c>
      <c r="D21" t="str">
        <f t="shared" si="3"/>
        <v>aleat</v>
      </c>
      <c r="E21" t="str">
        <f t="shared" si="4"/>
        <v>aleat</v>
      </c>
      <c r="G21" t="str">
        <f t="shared" si="0"/>
        <v>cleat</v>
      </c>
      <c r="H21" t="str">
        <f t="shared" si="5"/>
        <v>cleat</v>
      </c>
      <c r="AM21" t="str">
        <f t="shared" si="10"/>
        <v>aleat</v>
      </c>
    </row>
    <row r="22" spans="1:39" x14ac:dyDescent="0.25">
      <c r="A22" t="s">
        <v>362</v>
      </c>
      <c r="D22" t="str">
        <f t="shared" si="3"/>
        <v>afoot</v>
      </c>
      <c r="E22" t="str">
        <f t="shared" si="4"/>
        <v>afoot</v>
      </c>
      <c r="G22" t="str">
        <f t="shared" si="0"/>
        <v>cfoot</v>
      </c>
      <c r="H22" t="str">
        <f t="shared" si="5"/>
        <v>cfoot</v>
      </c>
      <c r="AM22" t="str">
        <f t="shared" si="10"/>
        <v>afoot</v>
      </c>
    </row>
    <row r="23" spans="1:39" x14ac:dyDescent="0.25">
      <c r="A23" t="s">
        <v>363</v>
      </c>
      <c r="D23" t="str">
        <f t="shared" si="3"/>
        <v>awood</v>
      </c>
      <c r="E23" t="str">
        <f t="shared" si="4"/>
        <v>awood</v>
      </c>
      <c r="G23" t="str">
        <f t="shared" si="0"/>
        <v>cwood</v>
      </c>
      <c r="H23" t="str">
        <f t="shared" si="5"/>
        <v>cwood</v>
      </c>
      <c r="AM23" t="str">
        <f t="shared" si="10"/>
        <v>awood</v>
      </c>
    </row>
    <row r="24" spans="1:39" x14ac:dyDescent="0.25">
      <c r="A24" t="s">
        <v>364</v>
      </c>
      <c r="D24" t="str">
        <f t="shared" si="3"/>
        <v>apapr</v>
      </c>
      <c r="E24" t="str">
        <f t="shared" si="4"/>
        <v>apapr</v>
      </c>
      <c r="G24" t="str">
        <f t="shared" si="0"/>
        <v>cpapr</v>
      </c>
      <c r="H24" t="str">
        <f t="shared" si="5"/>
        <v>cpapr</v>
      </c>
      <c r="AM24" t="str">
        <f t="shared" si="10"/>
        <v>apapr</v>
      </c>
    </row>
    <row r="25" spans="1:39" x14ac:dyDescent="0.25">
      <c r="A25" t="s">
        <v>365</v>
      </c>
      <c r="D25" t="str">
        <f t="shared" si="3"/>
        <v>aprnt</v>
      </c>
      <c r="E25" t="str">
        <f t="shared" si="4"/>
        <v>aprnt</v>
      </c>
      <c r="G25" t="str">
        <f t="shared" si="0"/>
        <v>cprnt</v>
      </c>
      <c r="H25" t="str">
        <f t="shared" si="5"/>
        <v>cprnt</v>
      </c>
      <c r="AM25" t="str">
        <f t="shared" si="10"/>
        <v>aprnt</v>
      </c>
    </row>
    <row r="26" spans="1:39" x14ac:dyDescent="0.25">
      <c r="A26" t="s">
        <v>13</v>
      </c>
      <c r="D26" t="str">
        <f t="shared" si="3"/>
        <v>apetr</v>
      </c>
      <c r="E26" t="str">
        <f t="shared" si="4"/>
        <v>apetr</v>
      </c>
      <c r="G26" t="str">
        <f t="shared" si="0"/>
        <v>cpetr_p</v>
      </c>
      <c r="H26" t="str">
        <f t="shared" si="5"/>
        <v>cpetr_p</v>
      </c>
      <c r="AM26" t="str">
        <f t="shared" si="10"/>
        <v>apetr</v>
      </c>
    </row>
    <row r="27" spans="1:39" x14ac:dyDescent="0.25">
      <c r="A27" t="s">
        <v>366</v>
      </c>
      <c r="D27" t="str">
        <f t="shared" si="3"/>
        <v>abchm</v>
      </c>
      <c r="E27" t="str">
        <f t="shared" si="4"/>
        <v>abchm</v>
      </c>
      <c r="G27" t="str">
        <f t="shared" si="0"/>
        <v>cpetr_d</v>
      </c>
      <c r="H27" t="str">
        <f t="shared" si="5"/>
        <v>cpetr_d</v>
      </c>
      <c r="AM27" t="str">
        <f t="shared" si="10"/>
        <v>abchm</v>
      </c>
    </row>
    <row r="28" spans="1:39" x14ac:dyDescent="0.25">
      <c r="A28" t="s">
        <v>367</v>
      </c>
      <c r="D28" t="str">
        <f t="shared" si="3"/>
        <v>aochm</v>
      </c>
      <c r="E28" t="str">
        <f t="shared" si="4"/>
        <v>aochm</v>
      </c>
      <c r="G28" t="str">
        <f t="shared" si="0"/>
        <v>cpetr_o</v>
      </c>
      <c r="H28" t="str">
        <f t="shared" si="5"/>
        <v>cpetr_o</v>
      </c>
      <c r="AM28" t="str">
        <f t="shared" si="10"/>
        <v>aochm</v>
      </c>
    </row>
    <row r="29" spans="1:39" x14ac:dyDescent="0.25">
      <c r="A29" t="s">
        <v>368</v>
      </c>
      <c r="D29" t="str">
        <f t="shared" si="3"/>
        <v>arubb</v>
      </c>
      <c r="E29" t="str">
        <f t="shared" si="4"/>
        <v>arubb</v>
      </c>
      <c r="G29" t="str">
        <f t="shared" si="0"/>
        <v>cbchm</v>
      </c>
      <c r="H29" t="str">
        <f t="shared" si="5"/>
        <v>cbchm</v>
      </c>
      <c r="AM29" t="str">
        <f t="shared" si="10"/>
        <v>arubb</v>
      </c>
    </row>
    <row r="30" spans="1:39" x14ac:dyDescent="0.25">
      <c r="A30" t="s">
        <v>369</v>
      </c>
      <c r="D30" t="str">
        <f t="shared" si="3"/>
        <v>aplas</v>
      </c>
      <c r="E30" t="str">
        <f t="shared" si="4"/>
        <v>aplas</v>
      </c>
      <c r="G30" t="str">
        <f t="shared" si="0"/>
        <v>cochm</v>
      </c>
      <c r="H30" t="str">
        <f t="shared" si="5"/>
        <v>cochm</v>
      </c>
      <c r="AM30" t="str">
        <f t="shared" si="10"/>
        <v>aplas</v>
      </c>
    </row>
    <row r="31" spans="1:39" x14ac:dyDescent="0.25">
      <c r="A31" t="s">
        <v>370</v>
      </c>
      <c r="D31" t="str">
        <f t="shared" si="3"/>
        <v>aglas</v>
      </c>
      <c r="E31" t="str">
        <f t="shared" si="4"/>
        <v>aglas</v>
      </c>
      <c r="G31" t="str">
        <f t="shared" si="0"/>
        <v>crubb</v>
      </c>
      <c r="H31" t="str">
        <f t="shared" si="5"/>
        <v>crubb</v>
      </c>
      <c r="AM31" t="str">
        <f t="shared" si="10"/>
        <v>aglas</v>
      </c>
    </row>
    <row r="32" spans="1:39" x14ac:dyDescent="0.25">
      <c r="A32" t="s">
        <v>14</v>
      </c>
      <c r="D32" t="str">
        <f t="shared" si="3"/>
        <v>anmet</v>
      </c>
      <c r="E32" t="str">
        <f t="shared" si="4"/>
        <v>anmet</v>
      </c>
      <c r="G32" t="str">
        <f t="shared" si="0"/>
        <v>cplas</v>
      </c>
      <c r="H32" t="str">
        <f t="shared" si="5"/>
        <v>cplas</v>
      </c>
      <c r="AM32" t="str">
        <f t="shared" si="10"/>
        <v>anmet</v>
      </c>
    </row>
    <row r="33" spans="1:39" x14ac:dyDescent="0.25">
      <c r="A33" t="s">
        <v>371</v>
      </c>
      <c r="D33" t="str">
        <f t="shared" si="3"/>
        <v>airon</v>
      </c>
      <c r="E33" t="str">
        <f t="shared" si="4"/>
        <v>airon</v>
      </c>
      <c r="G33" t="str">
        <f t="shared" si="0"/>
        <v>cglas</v>
      </c>
      <c r="H33" t="str">
        <f t="shared" si="5"/>
        <v>cglas</v>
      </c>
      <c r="AM33" t="str">
        <f t="shared" si="10"/>
        <v>airon</v>
      </c>
    </row>
    <row r="34" spans="1:39" x14ac:dyDescent="0.25">
      <c r="A34" t="s">
        <v>372</v>
      </c>
      <c r="D34" t="str">
        <f t="shared" si="3"/>
        <v>anfrm</v>
      </c>
      <c r="E34" t="str">
        <f t="shared" si="4"/>
        <v>anfrm</v>
      </c>
      <c r="G34" t="str">
        <f t="shared" si="0"/>
        <v>cnmet</v>
      </c>
      <c r="H34" t="str">
        <f t="shared" si="5"/>
        <v>cnmet</v>
      </c>
      <c r="AM34" t="str">
        <f t="shared" si="10"/>
        <v>anfrm</v>
      </c>
    </row>
    <row r="35" spans="1:39" x14ac:dyDescent="0.25">
      <c r="A35" t="s">
        <v>373</v>
      </c>
      <c r="D35" t="str">
        <f t="shared" si="3"/>
        <v>ametp</v>
      </c>
      <c r="E35" t="str">
        <f t="shared" si="4"/>
        <v>ametp</v>
      </c>
      <c r="G35" t="str">
        <f t="shared" si="0"/>
        <v>ciron</v>
      </c>
      <c r="H35" t="str">
        <f t="shared" si="5"/>
        <v>ciron</v>
      </c>
      <c r="AM35" t="str">
        <f t="shared" si="10"/>
        <v>ametp</v>
      </c>
    </row>
    <row r="36" spans="1:39" x14ac:dyDescent="0.25">
      <c r="A36" t="s">
        <v>15</v>
      </c>
      <c r="D36" t="str">
        <f t="shared" si="3"/>
        <v>amach</v>
      </c>
      <c r="E36" t="str">
        <f t="shared" si="4"/>
        <v>amach</v>
      </c>
      <c r="G36" t="str">
        <f t="shared" si="0"/>
        <v>cnfrm</v>
      </c>
      <c r="H36" t="str">
        <f t="shared" si="5"/>
        <v>cnfrm</v>
      </c>
      <c r="AM36" t="str">
        <f t="shared" si="10"/>
        <v>amach</v>
      </c>
    </row>
    <row r="37" spans="1:39" x14ac:dyDescent="0.25">
      <c r="A37" t="s">
        <v>374</v>
      </c>
      <c r="D37" t="str">
        <f t="shared" si="3"/>
        <v>aemch</v>
      </c>
      <c r="E37" t="str">
        <f t="shared" si="4"/>
        <v>aemch</v>
      </c>
      <c r="G37" t="str">
        <f t="shared" si="0"/>
        <v>cmetp</v>
      </c>
      <c r="H37" t="str">
        <f t="shared" si="5"/>
        <v>cmetp</v>
      </c>
      <c r="AM37" t="str">
        <f t="shared" si="10"/>
        <v>aemch</v>
      </c>
    </row>
    <row r="38" spans="1:39" x14ac:dyDescent="0.25">
      <c r="A38" t="s">
        <v>375</v>
      </c>
      <c r="D38" t="str">
        <f t="shared" si="3"/>
        <v>asequ</v>
      </c>
      <c r="E38" t="str">
        <f t="shared" si="4"/>
        <v>asequ</v>
      </c>
      <c r="G38" t="str">
        <f t="shared" si="0"/>
        <v>cmach</v>
      </c>
      <c r="H38" t="str">
        <f t="shared" si="5"/>
        <v>cmach</v>
      </c>
      <c r="AM38" t="str">
        <f t="shared" si="10"/>
        <v>asequ</v>
      </c>
    </row>
    <row r="39" spans="1:39" x14ac:dyDescent="0.25">
      <c r="A39" t="s">
        <v>16</v>
      </c>
      <c r="D39" t="str">
        <f t="shared" si="3"/>
        <v>avehi</v>
      </c>
      <c r="E39" t="str">
        <f t="shared" si="4"/>
        <v>avehi</v>
      </c>
      <c r="G39" t="str">
        <f t="shared" ref="G39:G61" si="11">A91</f>
        <v>cemch</v>
      </c>
      <c r="H39" t="str">
        <f t="shared" si="5"/>
        <v>cemch</v>
      </c>
      <c r="AM39" t="str">
        <f t="shared" si="10"/>
        <v>avehi</v>
      </c>
    </row>
    <row r="40" spans="1:39" x14ac:dyDescent="0.25">
      <c r="A40" t="s">
        <v>376</v>
      </c>
      <c r="D40" t="str">
        <f t="shared" si="3"/>
        <v>atequ</v>
      </c>
      <c r="E40" t="str">
        <f t="shared" si="4"/>
        <v>atequ</v>
      </c>
      <c r="G40" t="str">
        <f t="shared" si="11"/>
        <v>csequ</v>
      </c>
      <c r="H40" t="str">
        <f t="shared" si="5"/>
        <v>csequ</v>
      </c>
      <c r="AM40" t="str">
        <f t="shared" si="10"/>
        <v>atequ</v>
      </c>
    </row>
    <row r="41" spans="1:39" x14ac:dyDescent="0.25">
      <c r="A41" t="s">
        <v>377</v>
      </c>
      <c r="D41" t="str">
        <f t="shared" si="3"/>
        <v>afurn</v>
      </c>
      <c r="E41" t="str">
        <f t="shared" si="4"/>
        <v>afurn</v>
      </c>
      <c r="G41" t="str">
        <f t="shared" si="11"/>
        <v>cvehi</v>
      </c>
      <c r="H41" t="str">
        <f t="shared" si="5"/>
        <v>cvehi</v>
      </c>
      <c r="AM41" t="str">
        <f t="shared" si="10"/>
        <v>afurn</v>
      </c>
    </row>
    <row r="42" spans="1:39" x14ac:dyDescent="0.25">
      <c r="A42" t="s">
        <v>17</v>
      </c>
      <c r="D42" t="str">
        <f t="shared" si="3"/>
        <v>aoman</v>
      </c>
      <c r="E42" t="str">
        <f t="shared" si="4"/>
        <v>aoman</v>
      </c>
      <c r="G42" t="str">
        <f t="shared" si="11"/>
        <v>ctequ</v>
      </c>
      <c r="H42" t="str">
        <f t="shared" si="5"/>
        <v>ctequ</v>
      </c>
      <c r="AM42" t="str">
        <f t="shared" si="10"/>
        <v>aoman</v>
      </c>
    </row>
    <row r="43" spans="1:39" x14ac:dyDescent="0.25">
      <c r="A43" t="s">
        <v>18</v>
      </c>
      <c r="D43" t="str">
        <f t="shared" si="3"/>
        <v>aelec</v>
      </c>
      <c r="E43" t="str">
        <f t="shared" si="4"/>
        <v>aelec</v>
      </c>
      <c r="G43" t="str">
        <f t="shared" si="11"/>
        <v>cfurn</v>
      </c>
      <c r="H43" t="str">
        <f t="shared" si="5"/>
        <v>cfurn</v>
      </c>
      <c r="AM43" t="str">
        <f t="shared" si="10"/>
        <v>aelec</v>
      </c>
    </row>
    <row r="44" spans="1:39" x14ac:dyDescent="0.25">
      <c r="A44" t="s">
        <v>19</v>
      </c>
      <c r="D44" t="str">
        <f t="shared" si="3"/>
        <v>awatr</v>
      </c>
      <c r="E44" t="str">
        <f t="shared" si="4"/>
        <v>awatr</v>
      </c>
      <c r="G44" t="str">
        <f t="shared" si="11"/>
        <v>coman</v>
      </c>
      <c r="H44" t="str">
        <f t="shared" si="5"/>
        <v>coman</v>
      </c>
      <c r="AM44" t="str">
        <f t="shared" si="10"/>
        <v>awatr</v>
      </c>
    </row>
    <row r="45" spans="1:39" x14ac:dyDescent="0.25">
      <c r="A45" t="s">
        <v>20</v>
      </c>
      <c r="D45" t="str">
        <f t="shared" si="3"/>
        <v>acons</v>
      </c>
      <c r="E45" t="str">
        <f t="shared" si="4"/>
        <v>acons</v>
      </c>
      <c r="G45" t="str">
        <f t="shared" si="11"/>
        <v>celec</v>
      </c>
      <c r="H45" t="str">
        <f t="shared" si="5"/>
        <v>celec</v>
      </c>
      <c r="AM45" t="str">
        <f t="shared" si="10"/>
        <v>acons</v>
      </c>
    </row>
    <row r="46" spans="1:39" x14ac:dyDescent="0.25">
      <c r="A46" t="s">
        <v>21</v>
      </c>
      <c r="D46" t="str">
        <f t="shared" si="3"/>
        <v>atrad</v>
      </c>
      <c r="E46" t="str">
        <f t="shared" si="4"/>
        <v>atrad</v>
      </c>
      <c r="G46" t="str">
        <f t="shared" si="11"/>
        <v>cwatr</v>
      </c>
      <c r="H46" t="str">
        <f t="shared" si="5"/>
        <v>cwatr</v>
      </c>
      <c r="AM46" t="str">
        <f t="shared" si="10"/>
        <v>atrad</v>
      </c>
    </row>
    <row r="47" spans="1:39" x14ac:dyDescent="0.25">
      <c r="A47" t="s">
        <v>378</v>
      </c>
      <c r="D47" t="str">
        <f t="shared" si="3"/>
        <v>ahotl</v>
      </c>
      <c r="E47" t="str">
        <f t="shared" si="4"/>
        <v>ahotl</v>
      </c>
      <c r="G47" t="str">
        <f t="shared" si="11"/>
        <v>ccons</v>
      </c>
      <c r="H47" t="str">
        <f t="shared" si="5"/>
        <v>ccons</v>
      </c>
      <c r="AM47" t="str">
        <f t="shared" si="10"/>
        <v>ahotl</v>
      </c>
    </row>
    <row r="48" spans="1:39" x14ac:dyDescent="0.25">
      <c r="A48" t="s">
        <v>579</v>
      </c>
      <c r="D48" t="str">
        <f t="shared" si="3"/>
        <v>atrps</v>
      </c>
      <c r="E48" t="str">
        <f t="shared" si="4"/>
        <v>atrps</v>
      </c>
      <c r="G48" t="str">
        <f t="shared" si="11"/>
        <v>ctrad</v>
      </c>
      <c r="H48" t="str">
        <f t="shared" si="5"/>
        <v>ctrad</v>
      </c>
      <c r="AM48" t="str">
        <f t="shared" si="10"/>
        <v>atrps</v>
      </c>
    </row>
    <row r="49" spans="1:39" x14ac:dyDescent="0.25">
      <c r="A49" t="s">
        <v>721</v>
      </c>
      <c r="D49" t="str">
        <f t="shared" si="3"/>
        <v>altrp-p</v>
      </c>
      <c r="E49" t="str">
        <f t="shared" si="4"/>
        <v>altrp-p</v>
      </c>
      <c r="G49" t="str">
        <f t="shared" si="11"/>
        <v>chotl</v>
      </c>
      <c r="H49" t="str">
        <f t="shared" si="5"/>
        <v>chotl</v>
      </c>
      <c r="AM49" t="str">
        <f t="shared" si="10"/>
        <v>altrp-p</v>
      </c>
    </row>
    <row r="50" spans="1:39" x14ac:dyDescent="0.25">
      <c r="A50" t="s">
        <v>722</v>
      </c>
      <c r="D50" t="str">
        <f t="shared" si="3"/>
        <v>altrp-f</v>
      </c>
      <c r="E50" t="str">
        <f t="shared" si="4"/>
        <v>altrp-f</v>
      </c>
      <c r="G50" t="str">
        <f t="shared" si="11"/>
        <v>cptrp-l</v>
      </c>
      <c r="H50" t="str">
        <f t="shared" si="5"/>
        <v>cptrp-l</v>
      </c>
      <c r="AM50" t="str">
        <f t="shared" si="10"/>
        <v>altrp-f</v>
      </c>
    </row>
    <row r="51" spans="1:39" x14ac:dyDescent="0.25">
      <c r="A51" t="s">
        <v>728</v>
      </c>
      <c r="D51" t="str">
        <f t="shared" si="3"/>
        <v>awtrp</v>
      </c>
      <c r="E51" t="str">
        <f t="shared" si="4"/>
        <v>awtrp</v>
      </c>
      <c r="G51" t="str">
        <f t="shared" si="11"/>
        <v>cftrp-l</v>
      </c>
      <c r="H51" t="str">
        <f t="shared" si="5"/>
        <v>cftrp-l</v>
      </c>
      <c r="AM51" t="str">
        <f t="shared" si="10"/>
        <v>awtrp</v>
      </c>
    </row>
    <row r="52" spans="1:39" x14ac:dyDescent="0.25">
      <c r="A52" t="s">
        <v>729</v>
      </c>
      <c r="D52" t="str">
        <f t="shared" ref="D52:D58" si="12">A52</f>
        <v>aatrp</v>
      </c>
      <c r="E52" t="str">
        <f t="shared" ref="E52:E58" si="13">D52</f>
        <v>aatrp</v>
      </c>
      <c r="G52" t="str">
        <f t="shared" si="11"/>
        <v>cptrp-o</v>
      </c>
      <c r="H52" t="str">
        <f t="shared" si="5"/>
        <v>cptrp-o</v>
      </c>
      <c r="AM52" t="str">
        <f t="shared" ref="AM52:AM58" si="14">D52</f>
        <v>aatrp</v>
      </c>
    </row>
    <row r="53" spans="1:39" x14ac:dyDescent="0.25">
      <c r="A53" t="s">
        <v>23</v>
      </c>
      <c r="D53" t="str">
        <f t="shared" si="12"/>
        <v>acomm</v>
      </c>
      <c r="E53" t="str">
        <f t="shared" si="13"/>
        <v>acomm</v>
      </c>
      <c r="G53" t="str">
        <f t="shared" si="11"/>
        <v>cftrp-o</v>
      </c>
      <c r="H53" t="str">
        <f t="shared" si="5"/>
        <v>cftrp-o</v>
      </c>
      <c r="AM53" t="str">
        <f t="shared" si="14"/>
        <v>acomm</v>
      </c>
    </row>
    <row r="54" spans="1:39" x14ac:dyDescent="0.25">
      <c r="A54" t="s">
        <v>24</v>
      </c>
      <c r="D54" t="str">
        <f t="shared" si="12"/>
        <v>afsrv</v>
      </c>
      <c r="E54" t="str">
        <f t="shared" si="13"/>
        <v>afsrv</v>
      </c>
      <c r="G54" t="str">
        <f t="shared" si="11"/>
        <v>ctrps</v>
      </c>
      <c r="H54" t="str">
        <f t="shared" si="5"/>
        <v>ctrps</v>
      </c>
      <c r="AM54" t="str">
        <f t="shared" si="14"/>
        <v>afsrv</v>
      </c>
    </row>
    <row r="55" spans="1:39" x14ac:dyDescent="0.25">
      <c r="A55" t="s">
        <v>379</v>
      </c>
      <c r="D55" t="str">
        <f t="shared" si="12"/>
        <v>absrv</v>
      </c>
      <c r="E55" t="str">
        <f t="shared" si="13"/>
        <v>absrv</v>
      </c>
      <c r="G55" t="str">
        <f t="shared" si="11"/>
        <v>ccomm</v>
      </c>
      <c r="H55" t="str">
        <f t="shared" si="5"/>
        <v>ccomm</v>
      </c>
      <c r="AM55" t="str">
        <f t="shared" si="14"/>
        <v>absrv</v>
      </c>
    </row>
    <row r="56" spans="1:39" x14ac:dyDescent="0.25">
      <c r="A56" t="s">
        <v>25</v>
      </c>
      <c r="D56" t="str">
        <f t="shared" si="12"/>
        <v>agsrv</v>
      </c>
      <c r="E56" t="str">
        <f t="shared" si="13"/>
        <v>agsrv</v>
      </c>
      <c r="G56" t="str">
        <f t="shared" si="11"/>
        <v>cfsrv</v>
      </c>
      <c r="H56" t="str">
        <f t="shared" si="5"/>
        <v>cfsrv</v>
      </c>
      <c r="AM56" t="str">
        <f t="shared" si="14"/>
        <v>agsrv</v>
      </c>
    </row>
    <row r="57" spans="1:39" x14ac:dyDescent="0.25">
      <c r="A57" t="s">
        <v>380</v>
      </c>
      <c r="D57" t="str">
        <f t="shared" si="12"/>
        <v>aosrv</v>
      </c>
      <c r="E57" t="str">
        <f t="shared" si="13"/>
        <v>aosrv</v>
      </c>
      <c r="G57" t="str">
        <f t="shared" si="11"/>
        <v>cbsrv</v>
      </c>
      <c r="H57" t="str">
        <f t="shared" si="5"/>
        <v>cbsrv</v>
      </c>
      <c r="AM57" t="str">
        <f t="shared" si="14"/>
        <v>aosrv</v>
      </c>
    </row>
    <row r="58" spans="1:39" x14ac:dyDescent="0.25">
      <c r="A58" t="s">
        <v>740</v>
      </c>
      <c r="D58" t="str">
        <f t="shared" si="12"/>
        <v>aprtr</v>
      </c>
      <c r="E58" t="str">
        <f t="shared" si="13"/>
        <v>aprtr</v>
      </c>
      <c r="G58" t="str">
        <f t="shared" si="11"/>
        <v>cgsrv</v>
      </c>
      <c r="H58" t="str">
        <f t="shared" si="5"/>
        <v>cgsrv</v>
      </c>
      <c r="AM58" t="str">
        <f t="shared" si="14"/>
        <v>aprtr</v>
      </c>
    </row>
    <row r="59" spans="1:39" x14ac:dyDescent="0.25">
      <c r="A59" t="s">
        <v>26</v>
      </c>
      <c r="B59" t="s">
        <v>115</v>
      </c>
      <c r="G59" t="str">
        <f t="shared" si="11"/>
        <v>cosrv</v>
      </c>
      <c r="H59" t="str">
        <f t="shared" si="5"/>
        <v>cosrv</v>
      </c>
    </row>
    <row r="60" spans="1:39" x14ac:dyDescent="0.25">
      <c r="A60" t="s">
        <v>417</v>
      </c>
      <c r="G60" t="str">
        <f t="shared" si="11"/>
        <v>cimpt</v>
      </c>
      <c r="H60" t="str">
        <f t="shared" ref="H60:H61" si="15">G60</f>
        <v>cimpt</v>
      </c>
    </row>
    <row r="61" spans="1:39" x14ac:dyDescent="0.25">
      <c r="A61" t="s">
        <v>418</v>
      </c>
      <c r="G61" s="75" t="str">
        <f t="shared" si="11"/>
        <v>cprtr</v>
      </c>
      <c r="H61" s="75" t="str">
        <f t="shared" si="15"/>
        <v>cprtr</v>
      </c>
    </row>
    <row r="62" spans="1:39" x14ac:dyDescent="0.25">
      <c r="A62" t="s">
        <v>562</v>
      </c>
    </row>
    <row r="63" spans="1:39" x14ac:dyDescent="0.25">
      <c r="A63" t="s">
        <v>563</v>
      </c>
    </row>
    <row r="64" spans="1:39" x14ac:dyDescent="0.25">
      <c r="A64" t="s">
        <v>604</v>
      </c>
    </row>
    <row r="65" spans="1:1" x14ac:dyDescent="0.25">
      <c r="A65" t="s">
        <v>580</v>
      </c>
    </row>
    <row r="66" spans="1:1" x14ac:dyDescent="0.25">
      <c r="A66" t="s">
        <v>338</v>
      </c>
    </row>
    <row r="67" spans="1:1" x14ac:dyDescent="0.25">
      <c r="A67" t="s">
        <v>423</v>
      </c>
    </row>
    <row r="68" spans="1:1" x14ac:dyDescent="0.25">
      <c r="A68" t="s">
        <v>601</v>
      </c>
    </row>
    <row r="69" spans="1:1" x14ac:dyDescent="0.25">
      <c r="A69" t="s">
        <v>29</v>
      </c>
    </row>
    <row r="70" spans="1:1" x14ac:dyDescent="0.25">
      <c r="A70" t="s">
        <v>381</v>
      </c>
    </row>
    <row r="71" spans="1:1" x14ac:dyDescent="0.25">
      <c r="A71" t="s">
        <v>30</v>
      </c>
    </row>
    <row r="72" spans="1:1" x14ac:dyDescent="0.25">
      <c r="A72" t="s">
        <v>382</v>
      </c>
    </row>
    <row r="73" spans="1:1" x14ac:dyDescent="0.25">
      <c r="A73" t="s">
        <v>383</v>
      </c>
    </row>
    <row r="74" spans="1:1" x14ac:dyDescent="0.25">
      <c r="A74" t="s">
        <v>384</v>
      </c>
    </row>
    <row r="75" spans="1:1" x14ac:dyDescent="0.25">
      <c r="A75" t="s">
        <v>385</v>
      </c>
    </row>
    <row r="76" spans="1:1" x14ac:dyDescent="0.25">
      <c r="A76" t="s">
        <v>386</v>
      </c>
    </row>
    <row r="77" spans="1:1" x14ac:dyDescent="0.25">
      <c r="A77" t="s">
        <v>387</v>
      </c>
    </row>
    <row r="78" spans="1:1" x14ac:dyDescent="0.25">
      <c r="A78" t="s">
        <v>723</v>
      </c>
    </row>
    <row r="79" spans="1:1" x14ac:dyDescent="0.25">
      <c r="A79" t="s">
        <v>724</v>
      </c>
    </row>
    <row r="80" spans="1:1" x14ac:dyDescent="0.25">
      <c r="A80" t="s">
        <v>581</v>
      </c>
    </row>
    <row r="81" spans="1:1" x14ac:dyDescent="0.25">
      <c r="A81" t="s">
        <v>388</v>
      </c>
    </row>
    <row r="82" spans="1:1" x14ac:dyDescent="0.25">
      <c r="A82" t="s">
        <v>389</v>
      </c>
    </row>
    <row r="83" spans="1:1" x14ac:dyDescent="0.25">
      <c r="A83" t="s">
        <v>390</v>
      </c>
    </row>
    <row r="84" spans="1:1" x14ac:dyDescent="0.25">
      <c r="A84" t="s">
        <v>391</v>
      </c>
    </row>
    <row r="85" spans="1:1" x14ac:dyDescent="0.25">
      <c r="A85" t="s">
        <v>392</v>
      </c>
    </row>
    <row r="86" spans="1:1" x14ac:dyDescent="0.25">
      <c r="A86" t="s">
        <v>32</v>
      </c>
    </row>
    <row r="87" spans="1:1" x14ac:dyDescent="0.25">
      <c r="A87" t="s">
        <v>393</v>
      </c>
    </row>
    <row r="88" spans="1:1" x14ac:dyDescent="0.25">
      <c r="A88" t="s">
        <v>394</v>
      </c>
    </row>
    <row r="89" spans="1:1" x14ac:dyDescent="0.25">
      <c r="A89" t="s">
        <v>395</v>
      </c>
    </row>
    <row r="90" spans="1:1" x14ac:dyDescent="0.25">
      <c r="A90" t="s">
        <v>33</v>
      </c>
    </row>
    <row r="91" spans="1:1" x14ac:dyDescent="0.25">
      <c r="A91" t="s">
        <v>396</v>
      </c>
    </row>
    <row r="92" spans="1:1" x14ac:dyDescent="0.25">
      <c r="A92" t="s">
        <v>397</v>
      </c>
    </row>
    <row r="93" spans="1:1" x14ac:dyDescent="0.25">
      <c r="A93" t="s">
        <v>34</v>
      </c>
    </row>
    <row r="94" spans="1:1" x14ac:dyDescent="0.25">
      <c r="A94" t="s">
        <v>398</v>
      </c>
    </row>
    <row r="95" spans="1:1" x14ac:dyDescent="0.25">
      <c r="A95" t="s">
        <v>399</v>
      </c>
    </row>
    <row r="96" spans="1:1" x14ac:dyDescent="0.25">
      <c r="A96" t="s">
        <v>35</v>
      </c>
    </row>
    <row r="97" spans="1:1" x14ac:dyDescent="0.25">
      <c r="A97" t="s">
        <v>36</v>
      </c>
    </row>
    <row r="98" spans="1:1" x14ac:dyDescent="0.25">
      <c r="A98" t="s">
        <v>37</v>
      </c>
    </row>
    <row r="99" spans="1:1" x14ac:dyDescent="0.25">
      <c r="A99" t="s">
        <v>38</v>
      </c>
    </row>
    <row r="100" spans="1:1" x14ac:dyDescent="0.25">
      <c r="A100" t="s">
        <v>39</v>
      </c>
    </row>
    <row r="101" spans="1:1" x14ac:dyDescent="0.25">
      <c r="A101" t="s">
        <v>400</v>
      </c>
    </row>
    <row r="102" spans="1:1" x14ac:dyDescent="0.25">
      <c r="A102" t="s">
        <v>583</v>
      </c>
    </row>
    <row r="103" spans="1:1" x14ac:dyDescent="0.25">
      <c r="A103" t="s">
        <v>584</v>
      </c>
    </row>
    <row r="104" spans="1:1" x14ac:dyDescent="0.25">
      <c r="A104" t="s">
        <v>586</v>
      </c>
    </row>
    <row r="105" spans="1:1" x14ac:dyDescent="0.25">
      <c r="A105" t="s">
        <v>587</v>
      </c>
    </row>
    <row r="106" spans="1:1" x14ac:dyDescent="0.25">
      <c r="A106" t="s">
        <v>725</v>
      </c>
    </row>
    <row r="107" spans="1:1" x14ac:dyDescent="0.25">
      <c r="A107" t="s">
        <v>41</v>
      </c>
    </row>
    <row r="108" spans="1:1" x14ac:dyDescent="0.25">
      <c r="A108" t="s">
        <v>42</v>
      </c>
    </row>
    <row r="109" spans="1:1" x14ac:dyDescent="0.25">
      <c r="A109" t="s">
        <v>401</v>
      </c>
    </row>
    <row r="110" spans="1:1" x14ac:dyDescent="0.25">
      <c r="A110" t="s">
        <v>43</v>
      </c>
    </row>
    <row r="111" spans="1:1" x14ac:dyDescent="0.25">
      <c r="A111" t="s">
        <v>402</v>
      </c>
    </row>
    <row r="112" spans="1:1" x14ac:dyDescent="0.25">
      <c r="A112" t="s">
        <v>564</v>
      </c>
    </row>
    <row r="113" spans="1:2" x14ac:dyDescent="0.25">
      <c r="A113" t="s">
        <v>741</v>
      </c>
    </row>
    <row r="114" spans="1:2" x14ac:dyDescent="0.25">
      <c r="A114" t="s">
        <v>44</v>
      </c>
      <c r="B114" t="s">
        <v>80</v>
      </c>
    </row>
    <row r="115" spans="1:2" x14ac:dyDescent="0.25">
      <c r="A115" t="s">
        <v>190</v>
      </c>
    </row>
    <row r="116" spans="1:2" x14ac:dyDescent="0.25">
      <c r="A116" t="s">
        <v>191</v>
      </c>
    </row>
    <row r="117" spans="1:2" x14ac:dyDescent="0.25">
      <c r="A117" t="s">
        <v>192</v>
      </c>
    </row>
    <row r="118" spans="1:2" x14ac:dyDescent="0.25">
      <c r="A118" t="s">
        <v>403</v>
      </c>
      <c r="B118" t="s">
        <v>113</v>
      </c>
    </row>
    <row r="119" spans="1:2" x14ac:dyDescent="0.25">
      <c r="A119" t="s">
        <v>404</v>
      </c>
    </row>
    <row r="120" spans="1:2" x14ac:dyDescent="0.25">
      <c r="A120" t="s">
        <v>405</v>
      </c>
    </row>
    <row r="121" spans="1:2" x14ac:dyDescent="0.25">
      <c r="A121" t="s">
        <v>406</v>
      </c>
    </row>
    <row r="122" spans="1:2" x14ac:dyDescent="0.25">
      <c r="A122" t="s">
        <v>45</v>
      </c>
      <c r="B122" t="s">
        <v>545</v>
      </c>
    </row>
    <row r="123" spans="1:2" x14ac:dyDescent="0.25">
      <c r="A123" t="s">
        <v>542</v>
      </c>
      <c r="B123" t="s">
        <v>544</v>
      </c>
    </row>
    <row r="124" spans="1:2" x14ac:dyDescent="0.25">
      <c r="A124" t="s">
        <v>553</v>
      </c>
    </row>
    <row r="125" spans="1:2" x14ac:dyDescent="0.25">
      <c r="A125" t="s">
        <v>554</v>
      </c>
    </row>
    <row r="126" spans="1:2" x14ac:dyDescent="0.25">
      <c r="A126" t="s">
        <v>426</v>
      </c>
      <c r="B126" t="s">
        <v>114</v>
      </c>
    </row>
    <row r="127" spans="1:2" x14ac:dyDescent="0.25">
      <c r="A127" t="s">
        <v>541</v>
      </c>
      <c r="B127" t="s">
        <v>81</v>
      </c>
    </row>
    <row r="128" spans="1:2" x14ac:dyDescent="0.25">
      <c r="A128" t="s">
        <v>543</v>
      </c>
    </row>
    <row r="129" spans="1:2" x14ac:dyDescent="0.25">
      <c r="A129" t="s">
        <v>47</v>
      </c>
      <c r="B129" t="s">
        <v>6</v>
      </c>
    </row>
    <row r="130" spans="1:2" x14ac:dyDescent="0.25">
      <c r="A130" t="s">
        <v>48</v>
      </c>
    </row>
    <row r="131" spans="1:2" x14ac:dyDescent="0.25">
      <c r="A131" t="s">
        <v>49</v>
      </c>
    </row>
    <row r="132" spans="1:2" x14ac:dyDescent="0.25">
      <c r="A132" t="s">
        <v>50</v>
      </c>
    </row>
    <row r="133" spans="1:2" x14ac:dyDescent="0.25">
      <c r="A133" t="s">
        <v>51</v>
      </c>
    </row>
    <row r="134" spans="1:2" x14ac:dyDescent="0.25">
      <c r="A134" t="s">
        <v>52</v>
      </c>
    </row>
    <row r="135" spans="1:2" x14ac:dyDescent="0.25">
      <c r="A135" t="s">
        <v>53</v>
      </c>
    </row>
    <row r="136" spans="1:2" x14ac:dyDescent="0.25">
      <c r="A136" t="s">
        <v>54</v>
      </c>
    </row>
    <row r="137" spans="1:2" x14ac:dyDescent="0.25">
      <c r="A137" t="s">
        <v>55</v>
      </c>
    </row>
    <row r="138" spans="1:2" x14ac:dyDescent="0.25">
      <c r="A138" t="s">
        <v>739</v>
      </c>
    </row>
    <row r="139" spans="1:2" x14ac:dyDescent="0.25">
      <c r="A139" t="s">
        <v>60</v>
      </c>
      <c r="B139" t="s">
        <v>86</v>
      </c>
    </row>
    <row r="140" spans="1:2" x14ac:dyDescent="0.25">
      <c r="A140" t="s">
        <v>58</v>
      </c>
      <c r="B140" t="s">
        <v>195</v>
      </c>
    </row>
    <row r="141" spans="1:2" x14ac:dyDescent="0.25">
      <c r="A141" t="s">
        <v>552</v>
      </c>
    </row>
    <row r="142" spans="1:2" x14ac:dyDescent="0.25">
      <c r="A142" t="s">
        <v>59</v>
      </c>
    </row>
    <row r="143" spans="1:2" x14ac:dyDescent="0.25">
      <c r="A143" t="s">
        <v>57</v>
      </c>
    </row>
    <row r="144" spans="1:2" x14ac:dyDescent="0.25">
      <c r="A144" t="s">
        <v>56</v>
      </c>
    </row>
    <row r="145" spans="1:2" x14ac:dyDescent="0.25">
      <c r="A145" t="s">
        <v>565</v>
      </c>
    </row>
    <row r="146" spans="1:2" x14ac:dyDescent="0.25">
      <c r="A146" t="s">
        <v>734</v>
      </c>
    </row>
    <row r="147" spans="1:2" x14ac:dyDescent="0.25">
      <c r="A147" t="s">
        <v>735</v>
      </c>
    </row>
    <row r="148" spans="1:2" x14ac:dyDescent="0.25">
      <c r="A148" t="s">
        <v>61</v>
      </c>
      <c r="B148" t="s">
        <v>196</v>
      </c>
    </row>
    <row r="149" spans="1:2" x14ac:dyDescent="0.25">
      <c r="A149" t="s">
        <v>546</v>
      </c>
    </row>
    <row r="150" spans="1:2" x14ac:dyDescent="0.25">
      <c r="A150" t="s">
        <v>62</v>
      </c>
      <c r="B150" t="s">
        <v>197</v>
      </c>
    </row>
    <row r="151" spans="1:2" x14ac:dyDescent="0.25">
      <c r="A151" t="s">
        <v>63</v>
      </c>
      <c r="B151" t="s">
        <v>89</v>
      </c>
    </row>
    <row r="152" spans="1:2" x14ac:dyDescent="0.25">
      <c r="A152" t="s">
        <v>194</v>
      </c>
      <c r="B152" s="16" t="s">
        <v>258</v>
      </c>
    </row>
    <row r="153" spans="1:2" x14ac:dyDescent="0.25">
      <c r="A153" t="s">
        <v>352</v>
      </c>
      <c r="B153" t="s">
        <v>307</v>
      </c>
    </row>
    <row r="154" spans="1:2" x14ac:dyDescent="0.25">
      <c r="A154" t="s">
        <v>353</v>
      </c>
    </row>
    <row r="155" spans="1:2" x14ac:dyDescent="0.25">
      <c r="A155" t="s">
        <v>354</v>
      </c>
      <c r="B155" s="15"/>
    </row>
    <row r="156" spans="1:2" x14ac:dyDescent="0.25">
      <c r="A156" t="s">
        <v>271</v>
      </c>
      <c r="B156" s="7" t="s">
        <v>272</v>
      </c>
    </row>
    <row r="157" spans="1:2" x14ac:dyDescent="0.25">
      <c r="A157" t="s">
        <v>273</v>
      </c>
      <c r="B157" s="7" t="s">
        <v>272</v>
      </c>
    </row>
    <row r="158" spans="1:2" x14ac:dyDescent="0.25">
      <c r="A158" t="s">
        <v>274</v>
      </c>
      <c r="B158" s="7" t="s">
        <v>272</v>
      </c>
    </row>
    <row r="159" spans="1:2" x14ac:dyDescent="0.25">
      <c r="A159" t="s">
        <v>275</v>
      </c>
      <c r="B159" s="7" t="s">
        <v>276</v>
      </c>
    </row>
    <row r="160" spans="1:2" x14ac:dyDescent="0.25">
      <c r="A160" t="s">
        <v>277</v>
      </c>
      <c r="B160" s="7" t="s">
        <v>278</v>
      </c>
    </row>
    <row r="161" spans="1:2" x14ac:dyDescent="0.25">
      <c r="A161" t="s">
        <v>279</v>
      </c>
      <c r="B161" s="7" t="s">
        <v>280</v>
      </c>
    </row>
    <row r="162" spans="1:2" x14ac:dyDescent="0.25">
      <c r="A162" t="s">
        <v>281</v>
      </c>
      <c r="B162" s="7" t="s">
        <v>282</v>
      </c>
    </row>
    <row r="163" spans="1:2" x14ac:dyDescent="0.25">
      <c r="A163" t="s">
        <v>283</v>
      </c>
      <c r="B163" s="7" t="s">
        <v>284</v>
      </c>
    </row>
    <row r="164" spans="1:2" x14ac:dyDescent="0.25">
      <c r="A164" t="s">
        <v>285</v>
      </c>
      <c r="B164" s="7" t="s">
        <v>286</v>
      </c>
    </row>
    <row r="165" spans="1:2" x14ac:dyDescent="0.25">
      <c r="A165" t="s">
        <v>287</v>
      </c>
      <c r="B165" s="7" t="s">
        <v>288</v>
      </c>
    </row>
    <row r="166" spans="1:2" x14ac:dyDescent="0.25">
      <c r="A166" t="s">
        <v>62</v>
      </c>
      <c r="B166" s="7" t="s">
        <v>289</v>
      </c>
    </row>
    <row r="167" spans="1:2" x14ac:dyDescent="0.25">
      <c r="A167" t="s">
        <v>290</v>
      </c>
      <c r="B167" s="7" t="s">
        <v>291</v>
      </c>
    </row>
    <row r="168" spans="1:2" x14ac:dyDescent="0.25">
      <c r="A168" t="s">
        <v>64</v>
      </c>
      <c r="B168" s="7" t="s">
        <v>292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8"/>
  <sheetViews>
    <sheetView zoomScale="80" zoomScaleNormal="80" workbookViewId="0">
      <pane ySplit="6" topLeftCell="A7" activePane="bottomLeft" state="frozen"/>
      <selection activeCell="D21" sqref="D21"/>
      <selection pane="bottomLeft" activeCell="A58" sqref="A58:C58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amore</v>
      </c>
      <c r="B12" t="str">
        <f>Sets!E12</f>
        <v>amore</v>
      </c>
      <c r="C12" t="s">
        <v>194</v>
      </c>
    </row>
    <row r="13" spans="1:46" x14ac:dyDescent="0.25">
      <c r="A13" t="str">
        <f>Sets!D13</f>
        <v>amine</v>
      </c>
      <c r="B13" t="str">
        <f>Sets!E13</f>
        <v>amine</v>
      </c>
      <c r="C13" t="s">
        <v>194</v>
      </c>
    </row>
    <row r="14" spans="1:46" x14ac:dyDescent="0.25">
      <c r="A14" t="str">
        <f>Sets!D14</f>
        <v>acoil</v>
      </c>
      <c r="B14" t="str">
        <f>Sets!E14</f>
        <v>acoil</v>
      </c>
      <c r="C14" t="s">
        <v>194</v>
      </c>
    </row>
    <row r="15" spans="1:46" x14ac:dyDescent="0.25">
      <c r="A15" t="str">
        <f>Sets!D15</f>
        <v>angas</v>
      </c>
      <c r="B15" t="str">
        <f>Sets!E15</f>
        <v>angas</v>
      </c>
      <c r="C15" t="s">
        <v>194</v>
      </c>
    </row>
    <row r="16" spans="1:46" x14ac:dyDescent="0.25">
      <c r="A16" t="str">
        <f>Sets!D16</f>
        <v>ahydr</v>
      </c>
      <c r="B16" t="str">
        <f>Sets!E16</f>
        <v>ahydr</v>
      </c>
      <c r="C16" t="s">
        <v>194</v>
      </c>
    </row>
    <row r="17" spans="1:3" x14ac:dyDescent="0.25">
      <c r="A17" t="str">
        <f>Sets!D17</f>
        <v>afood</v>
      </c>
      <c r="B17" t="str">
        <f>Sets!E17</f>
        <v>afood</v>
      </c>
      <c r="C17" t="s">
        <v>194</v>
      </c>
    </row>
    <row r="18" spans="1:3" x14ac:dyDescent="0.25">
      <c r="A18" t="str">
        <f>Sets!D18</f>
        <v>abevt</v>
      </c>
      <c r="B18" t="str">
        <f>Sets!E18</f>
        <v>abevt</v>
      </c>
      <c r="C18" t="s">
        <v>194</v>
      </c>
    </row>
    <row r="19" spans="1:3" x14ac:dyDescent="0.25">
      <c r="A19" t="str">
        <f>Sets!D19</f>
        <v>atext</v>
      </c>
      <c r="B19" t="str">
        <f>Sets!E19</f>
        <v>atext</v>
      </c>
      <c r="C19" t="s">
        <v>194</v>
      </c>
    </row>
    <row r="20" spans="1:3" x14ac:dyDescent="0.25">
      <c r="A20" t="str">
        <f>Sets!D20</f>
        <v>aclth</v>
      </c>
      <c r="B20" t="str">
        <f>Sets!E20</f>
        <v>aclth</v>
      </c>
      <c r="C20" t="s">
        <v>194</v>
      </c>
    </row>
    <row r="21" spans="1:3" x14ac:dyDescent="0.25">
      <c r="A21" t="str">
        <f>Sets!D21</f>
        <v>aleat</v>
      </c>
      <c r="B21" t="str">
        <f>Sets!E21</f>
        <v>aleat</v>
      </c>
      <c r="C21" t="s">
        <v>194</v>
      </c>
    </row>
    <row r="22" spans="1:3" x14ac:dyDescent="0.25">
      <c r="A22" t="str">
        <f>Sets!D22</f>
        <v>afoot</v>
      </c>
      <c r="B22" t="str">
        <f>Sets!E22</f>
        <v>afoot</v>
      </c>
      <c r="C22" t="s">
        <v>194</v>
      </c>
    </row>
    <row r="23" spans="1:3" x14ac:dyDescent="0.25">
      <c r="A23" t="str">
        <f>Sets!D23</f>
        <v>awood</v>
      </c>
      <c r="B23" t="str">
        <f>Sets!E23</f>
        <v>awood</v>
      </c>
      <c r="C23" t="s">
        <v>194</v>
      </c>
    </row>
    <row r="24" spans="1:3" x14ac:dyDescent="0.25">
      <c r="A24" t="str">
        <f>Sets!D24</f>
        <v>apapr</v>
      </c>
      <c r="B24" t="str">
        <f>Sets!E24</f>
        <v>apapr</v>
      </c>
      <c r="C24" t="s">
        <v>194</v>
      </c>
    </row>
    <row r="25" spans="1:3" x14ac:dyDescent="0.25">
      <c r="A25" t="str">
        <f>Sets!D25</f>
        <v>aprnt</v>
      </c>
      <c r="B25" t="str">
        <f>Sets!E25</f>
        <v>aprnt</v>
      </c>
      <c r="C25" t="s">
        <v>194</v>
      </c>
    </row>
    <row r="26" spans="1:3" x14ac:dyDescent="0.25">
      <c r="A26" t="str">
        <f>Sets!D26</f>
        <v>apetr</v>
      </c>
      <c r="B26" t="str">
        <f>Sets!E26</f>
        <v>apetr</v>
      </c>
      <c r="C26" t="s">
        <v>194</v>
      </c>
    </row>
    <row r="27" spans="1:3" x14ac:dyDescent="0.25">
      <c r="A27" t="str">
        <f>Sets!D27</f>
        <v>abchm</v>
      </c>
      <c r="B27" t="str">
        <f>Sets!E27</f>
        <v>abchm</v>
      </c>
      <c r="C27" t="s">
        <v>194</v>
      </c>
    </row>
    <row r="28" spans="1:3" x14ac:dyDescent="0.25">
      <c r="A28" t="str">
        <f>Sets!D28</f>
        <v>aochm</v>
      </c>
      <c r="B28" t="str">
        <f>Sets!E28</f>
        <v>aochm</v>
      </c>
      <c r="C28" t="s">
        <v>194</v>
      </c>
    </row>
    <row r="29" spans="1:3" x14ac:dyDescent="0.25">
      <c r="A29" t="str">
        <f>Sets!D29</f>
        <v>arubb</v>
      </c>
      <c r="B29" t="str">
        <f>Sets!E29</f>
        <v>arubb</v>
      </c>
      <c r="C29" t="s">
        <v>194</v>
      </c>
    </row>
    <row r="30" spans="1:3" x14ac:dyDescent="0.25">
      <c r="A30" t="str">
        <f>Sets!D30</f>
        <v>aplas</v>
      </c>
      <c r="B30" t="str">
        <f>Sets!E30</f>
        <v>aplas</v>
      </c>
      <c r="C30" t="s">
        <v>194</v>
      </c>
    </row>
    <row r="31" spans="1:3" x14ac:dyDescent="0.25">
      <c r="A31" t="str">
        <f>Sets!D31</f>
        <v>aglas</v>
      </c>
      <c r="B31" t="str">
        <f>Sets!E31</f>
        <v>aglas</v>
      </c>
      <c r="C31" t="s">
        <v>194</v>
      </c>
    </row>
    <row r="32" spans="1:3" x14ac:dyDescent="0.25">
      <c r="A32" t="str">
        <f>Sets!D32</f>
        <v>anmet</v>
      </c>
      <c r="B32" t="str">
        <f>Sets!E32</f>
        <v>anmet</v>
      </c>
      <c r="C32" t="s">
        <v>194</v>
      </c>
    </row>
    <row r="33" spans="1:3" x14ac:dyDescent="0.25">
      <c r="A33" t="str">
        <f>Sets!D33</f>
        <v>airon</v>
      </c>
      <c r="B33" t="str">
        <f>Sets!E33</f>
        <v>airon</v>
      </c>
      <c r="C33" t="s">
        <v>194</v>
      </c>
    </row>
    <row r="34" spans="1:3" x14ac:dyDescent="0.25">
      <c r="A34" t="str">
        <f>Sets!D34</f>
        <v>anfrm</v>
      </c>
      <c r="B34" t="str">
        <f>Sets!E34</f>
        <v>anfrm</v>
      </c>
      <c r="C34" t="s">
        <v>194</v>
      </c>
    </row>
    <row r="35" spans="1:3" x14ac:dyDescent="0.25">
      <c r="A35" t="str">
        <f>Sets!D35</f>
        <v>ametp</v>
      </c>
      <c r="B35" t="str">
        <f>Sets!E35</f>
        <v>ametp</v>
      </c>
      <c r="C35" t="s">
        <v>194</v>
      </c>
    </row>
    <row r="36" spans="1:3" x14ac:dyDescent="0.25">
      <c r="A36" t="str">
        <f>Sets!D36</f>
        <v>amach</v>
      </c>
      <c r="B36" t="str">
        <f>Sets!E36</f>
        <v>amach</v>
      </c>
      <c r="C36" t="s">
        <v>194</v>
      </c>
    </row>
    <row r="37" spans="1:3" x14ac:dyDescent="0.25">
      <c r="A37" t="str">
        <f>Sets!D37</f>
        <v>aemch</v>
      </c>
      <c r="B37" t="str">
        <f>Sets!E37</f>
        <v>aemch</v>
      </c>
      <c r="C37" t="s">
        <v>194</v>
      </c>
    </row>
    <row r="38" spans="1:3" x14ac:dyDescent="0.25">
      <c r="A38" t="str">
        <f>Sets!D38</f>
        <v>asequ</v>
      </c>
      <c r="B38" t="str">
        <f>Sets!E38</f>
        <v>asequ</v>
      </c>
      <c r="C38" t="s">
        <v>194</v>
      </c>
    </row>
    <row r="39" spans="1:3" x14ac:dyDescent="0.25">
      <c r="A39" t="str">
        <f>Sets!D39</f>
        <v>avehi</v>
      </c>
      <c r="B39" t="str">
        <f>Sets!E39</f>
        <v>avehi</v>
      </c>
      <c r="C39" t="s">
        <v>194</v>
      </c>
    </row>
    <row r="40" spans="1:3" x14ac:dyDescent="0.25">
      <c r="A40" t="str">
        <f>Sets!D40</f>
        <v>atequ</v>
      </c>
      <c r="B40" t="str">
        <f>Sets!E40</f>
        <v>atequ</v>
      </c>
      <c r="C40" t="s">
        <v>194</v>
      </c>
    </row>
    <row r="41" spans="1:3" x14ac:dyDescent="0.25">
      <c r="A41" t="str">
        <f>Sets!D41</f>
        <v>afurn</v>
      </c>
      <c r="B41" t="str">
        <f>Sets!E41</f>
        <v>afurn</v>
      </c>
      <c r="C41" t="s">
        <v>194</v>
      </c>
    </row>
    <row r="42" spans="1:3" x14ac:dyDescent="0.25">
      <c r="A42" t="str">
        <f>Sets!D42</f>
        <v>aoman</v>
      </c>
      <c r="B42" t="str">
        <f>Sets!E42</f>
        <v>aoman</v>
      </c>
      <c r="C42" t="s">
        <v>194</v>
      </c>
    </row>
    <row r="43" spans="1:3" x14ac:dyDescent="0.25">
      <c r="A43" t="str">
        <f>Sets!D43</f>
        <v>aelec</v>
      </c>
      <c r="B43" t="str">
        <f>Sets!E43</f>
        <v>aelec</v>
      </c>
      <c r="C43" t="s">
        <v>194</v>
      </c>
    </row>
    <row r="44" spans="1:3" x14ac:dyDescent="0.25">
      <c r="A44" t="str">
        <f>Sets!D44</f>
        <v>awatr</v>
      </c>
      <c r="B44" t="str">
        <f>Sets!E44</f>
        <v>awatr</v>
      </c>
      <c r="C44" t="s">
        <v>194</v>
      </c>
    </row>
    <row r="45" spans="1:3" x14ac:dyDescent="0.25">
      <c r="A45" t="str">
        <f>Sets!D45</f>
        <v>acons</v>
      </c>
      <c r="B45" t="str">
        <f>Sets!E45</f>
        <v>acons</v>
      </c>
      <c r="C45" t="s">
        <v>194</v>
      </c>
    </row>
    <row r="46" spans="1:3" x14ac:dyDescent="0.25">
      <c r="A46" t="str">
        <f>Sets!D46</f>
        <v>atrad</v>
      </c>
      <c r="B46" t="str">
        <f>Sets!E46</f>
        <v>atrad</v>
      </c>
      <c r="C46" t="s">
        <v>194</v>
      </c>
    </row>
    <row r="47" spans="1:3" x14ac:dyDescent="0.25">
      <c r="A47" t="str">
        <f>Sets!D47</f>
        <v>ahotl</v>
      </c>
      <c r="B47" t="str">
        <f>Sets!E47</f>
        <v>ahotl</v>
      </c>
      <c r="C47" t="s">
        <v>194</v>
      </c>
    </row>
    <row r="48" spans="1:3" x14ac:dyDescent="0.25">
      <c r="A48" t="str">
        <f>Sets!D48</f>
        <v>atrps</v>
      </c>
      <c r="B48" t="str">
        <f>Sets!E48</f>
        <v>atrps</v>
      </c>
      <c r="C48" t="s">
        <v>194</v>
      </c>
    </row>
    <row r="49" spans="1:3" x14ac:dyDescent="0.25">
      <c r="A49" t="str">
        <f>Sets!D49</f>
        <v>altrp-p</v>
      </c>
      <c r="B49" t="str">
        <f>Sets!E49</f>
        <v>altrp-p</v>
      </c>
      <c r="C49" t="s">
        <v>194</v>
      </c>
    </row>
    <row r="50" spans="1:3" x14ac:dyDescent="0.25">
      <c r="A50" t="str">
        <f>Sets!D50</f>
        <v>altrp-f</v>
      </c>
      <c r="B50" t="str">
        <f>Sets!E50</f>
        <v>altrp-f</v>
      </c>
      <c r="C50" t="s">
        <v>194</v>
      </c>
    </row>
    <row r="51" spans="1:3" x14ac:dyDescent="0.25">
      <c r="A51" t="str">
        <f>Sets!D51</f>
        <v>awtrp</v>
      </c>
      <c r="B51" t="str">
        <f>Sets!E51</f>
        <v>awtrp</v>
      </c>
      <c r="C51" t="s">
        <v>194</v>
      </c>
    </row>
    <row r="52" spans="1:3" x14ac:dyDescent="0.25">
      <c r="A52" t="str">
        <f>Sets!D52</f>
        <v>aatrp</v>
      </c>
      <c r="B52" t="str">
        <f>Sets!E52</f>
        <v>aatrp</v>
      </c>
      <c r="C52" t="s">
        <v>194</v>
      </c>
    </row>
    <row r="53" spans="1:3" x14ac:dyDescent="0.25">
      <c r="A53" t="str">
        <f>Sets!D53</f>
        <v>acomm</v>
      </c>
      <c r="B53" t="str">
        <f>Sets!E53</f>
        <v>acomm</v>
      </c>
      <c r="C53" t="s">
        <v>194</v>
      </c>
    </row>
    <row r="54" spans="1:3" x14ac:dyDescent="0.25">
      <c r="A54" t="str">
        <f>Sets!D54</f>
        <v>afsrv</v>
      </c>
      <c r="B54" t="str">
        <f>Sets!E54</f>
        <v>afsrv</v>
      </c>
      <c r="C54" t="s">
        <v>194</v>
      </c>
    </row>
    <row r="55" spans="1:3" x14ac:dyDescent="0.25">
      <c r="A55" t="str">
        <f>Sets!D55</f>
        <v>absrv</v>
      </c>
      <c r="B55" t="str">
        <f>Sets!E55</f>
        <v>absrv</v>
      </c>
      <c r="C55" t="s">
        <v>194</v>
      </c>
    </row>
    <row r="56" spans="1:3" x14ac:dyDescent="0.25">
      <c r="A56" t="str">
        <f>Sets!D56</f>
        <v>agsrv</v>
      </c>
      <c r="B56" t="str">
        <f>Sets!E56</f>
        <v>agsrv</v>
      </c>
      <c r="C56" t="s">
        <v>194</v>
      </c>
    </row>
    <row r="57" spans="1:3" x14ac:dyDescent="0.25">
      <c r="A57" t="str">
        <f>Sets!D57</f>
        <v>aosrv</v>
      </c>
      <c r="B57" t="str">
        <f>Sets!E57</f>
        <v>aosrv</v>
      </c>
      <c r="C57" t="s">
        <v>194</v>
      </c>
    </row>
    <row r="58" spans="1:3" x14ac:dyDescent="0.25">
      <c r="A58" s="75" t="str">
        <f>Sets!D58</f>
        <v>aprtr</v>
      </c>
      <c r="B58" s="75" t="str">
        <f>Sets!E58</f>
        <v>aprtr</v>
      </c>
      <c r="C58" s="75" t="s">
        <v>194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J149"/>
  <sheetViews>
    <sheetView zoomScale="70" zoomScaleNormal="70" workbookViewId="0">
      <pane xSplit="1" ySplit="7" topLeftCell="EJ55" activePane="bottomRight" state="frozen"/>
      <selection activeCell="G10" sqref="G10"/>
      <selection pane="topRight" activeCell="G10" sqref="G10"/>
      <selection pane="bottomLeft" activeCell="G10" sqref="G10"/>
      <selection pane="bottomRight" activeCell="A57" sqref="A57"/>
    </sheetView>
  </sheetViews>
  <sheetFormatPr defaultRowHeight="15" x14ac:dyDescent="0.25"/>
  <cols>
    <col min="1" max="1" width="9.140625" bestFit="1" customWidth="1"/>
    <col min="2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0" ht="18.75" x14ac:dyDescent="0.3">
      <c r="A1" s="2"/>
      <c r="B1" s="10">
        <f>SUM(B3:B5)</f>
        <v>-28404.661741410888</v>
      </c>
      <c r="C1" s="10">
        <f>SUM(C3:C5)</f>
        <v>28404.661741410862</v>
      </c>
      <c r="D1" s="10">
        <f>SUM(D3:D5)</f>
        <v>0</v>
      </c>
    </row>
    <row r="2" spans="1:140" x14ac:dyDescent="0.25">
      <c r="B2" t="s">
        <v>732</v>
      </c>
      <c r="C2" t="s">
        <v>733</v>
      </c>
      <c r="D2" t="s">
        <v>738</v>
      </c>
    </row>
    <row r="3" spans="1:140" x14ac:dyDescent="0.25">
      <c r="A3" t="s">
        <v>731</v>
      </c>
      <c r="B3" s="33">
        <f>SUM(B139:BA139)</f>
        <v>-27886.391715775411</v>
      </c>
      <c r="C3" s="33">
        <f>SUM(DN139:DW139)</f>
        <v>27886.391715775386</v>
      </c>
      <c r="D3" s="69">
        <f>EL139</f>
        <v>0</v>
      </c>
      <c r="E3" s="67">
        <f>B3+C3+D3</f>
        <v>-2.5465851649641991E-11</v>
      </c>
    </row>
    <row r="4" spans="1:140" x14ac:dyDescent="0.25">
      <c r="A4" t="s">
        <v>736</v>
      </c>
      <c r="B4" s="33">
        <f t="shared" ref="B4:B5" si="0">SUM(B140:BA140)</f>
        <v>3.1832314562052488E-12</v>
      </c>
      <c r="C4" s="33">
        <f t="shared" ref="C4:C5" si="1">SUM(DN140:DW140)</f>
        <v>0</v>
      </c>
      <c r="D4" s="69">
        <f t="shared" ref="D4:D5" si="2">EL140</f>
        <v>0</v>
      </c>
      <c r="E4" s="67">
        <f t="shared" ref="E4:E5" si="3">B4+C4+D4</f>
        <v>3.1832314562052488E-12</v>
      </c>
    </row>
    <row r="5" spans="1:140" x14ac:dyDescent="0.25">
      <c r="A5" t="s">
        <v>737</v>
      </c>
      <c r="B5" s="33">
        <f t="shared" si="0"/>
        <v>-518.27002563547865</v>
      </c>
      <c r="C5" s="33">
        <f t="shared" si="1"/>
        <v>518.27002563547751</v>
      </c>
      <c r="D5" s="69">
        <f t="shared" si="2"/>
        <v>0</v>
      </c>
      <c r="E5" s="67">
        <f t="shared" si="3"/>
        <v>-1.1368683772161603E-12</v>
      </c>
    </row>
    <row r="6" spans="1:140" x14ac:dyDescent="0.25"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</row>
    <row r="7" spans="1:140" x14ac:dyDescent="0.25">
      <c r="A7" s="75"/>
      <c r="B7" s="77" t="s">
        <v>8</v>
      </c>
      <c r="C7" s="77" t="s">
        <v>414</v>
      </c>
      <c r="D7" s="77" t="s">
        <v>415</v>
      </c>
      <c r="E7" s="77" t="s">
        <v>9</v>
      </c>
      <c r="F7" s="77" t="s">
        <v>602</v>
      </c>
      <c r="G7" s="77" t="s">
        <v>603</v>
      </c>
      <c r="H7" s="77" t="s">
        <v>578</v>
      </c>
      <c r="I7" s="77" t="s">
        <v>339</v>
      </c>
      <c r="J7" s="77" t="s">
        <v>420</v>
      </c>
      <c r="K7" s="77" t="s">
        <v>591</v>
      </c>
      <c r="L7" s="77" t="s">
        <v>11</v>
      </c>
      <c r="M7" s="77" t="s">
        <v>359</v>
      </c>
      <c r="N7" s="77" t="s">
        <v>12</v>
      </c>
      <c r="O7" s="77" t="s">
        <v>360</v>
      </c>
      <c r="P7" s="77" t="s">
        <v>361</v>
      </c>
      <c r="Q7" s="77" t="s">
        <v>362</v>
      </c>
      <c r="R7" s="77" t="s">
        <v>363</v>
      </c>
      <c r="S7" s="77" t="s">
        <v>364</v>
      </c>
      <c r="T7" s="77" t="s">
        <v>365</v>
      </c>
      <c r="U7" s="77" t="s">
        <v>13</v>
      </c>
      <c r="V7" s="77" t="s">
        <v>366</v>
      </c>
      <c r="W7" s="77" t="s">
        <v>367</v>
      </c>
      <c r="X7" s="77" t="s">
        <v>368</v>
      </c>
      <c r="Y7" s="77" t="s">
        <v>369</v>
      </c>
      <c r="Z7" s="77" t="s">
        <v>370</v>
      </c>
      <c r="AA7" s="77" t="s">
        <v>14</v>
      </c>
      <c r="AB7" s="77" t="s">
        <v>371</v>
      </c>
      <c r="AC7" s="77" t="s">
        <v>372</v>
      </c>
      <c r="AD7" s="77" t="s">
        <v>373</v>
      </c>
      <c r="AE7" s="77" t="s">
        <v>15</v>
      </c>
      <c r="AF7" s="77" t="s">
        <v>374</v>
      </c>
      <c r="AG7" s="77" t="s">
        <v>375</v>
      </c>
      <c r="AH7" s="77" t="s">
        <v>16</v>
      </c>
      <c r="AI7" s="77" t="s">
        <v>376</v>
      </c>
      <c r="AJ7" s="77" t="s">
        <v>377</v>
      </c>
      <c r="AK7" s="77" t="s">
        <v>17</v>
      </c>
      <c r="AL7" s="77" t="s">
        <v>18</v>
      </c>
      <c r="AM7" s="77" t="s">
        <v>19</v>
      </c>
      <c r="AN7" s="77" t="s">
        <v>20</v>
      </c>
      <c r="AO7" s="77" t="s">
        <v>21</v>
      </c>
      <c r="AP7" s="77" t="s">
        <v>378</v>
      </c>
      <c r="AQ7" s="77" t="s">
        <v>740</v>
      </c>
      <c r="AR7" s="77" t="s">
        <v>579</v>
      </c>
      <c r="AS7" s="77" t="s">
        <v>721</v>
      </c>
      <c r="AT7" s="77" t="s">
        <v>722</v>
      </c>
      <c r="AU7" s="77" t="s">
        <v>728</v>
      </c>
      <c r="AV7" s="77" t="s">
        <v>729</v>
      </c>
      <c r="AW7" s="77" t="s">
        <v>23</v>
      </c>
      <c r="AX7" s="77" t="s">
        <v>24</v>
      </c>
      <c r="AY7" s="77" t="s">
        <v>379</v>
      </c>
      <c r="AZ7" s="77" t="s">
        <v>25</v>
      </c>
      <c r="BA7" s="77" t="s">
        <v>380</v>
      </c>
      <c r="BB7" s="77" t="s">
        <v>26</v>
      </c>
      <c r="BC7" s="77" t="s">
        <v>417</v>
      </c>
      <c r="BD7" s="77" t="s">
        <v>418</v>
      </c>
      <c r="BE7" s="77" t="s">
        <v>562</v>
      </c>
      <c r="BF7" s="77" t="s">
        <v>563</v>
      </c>
      <c r="BG7" s="77" t="s">
        <v>604</v>
      </c>
      <c r="BH7" s="77" t="s">
        <v>580</v>
      </c>
      <c r="BI7" s="77" t="s">
        <v>338</v>
      </c>
      <c r="BJ7" s="77" t="s">
        <v>423</v>
      </c>
      <c r="BK7" s="77" t="s">
        <v>601</v>
      </c>
      <c r="BL7" s="77" t="s">
        <v>29</v>
      </c>
      <c r="BM7" s="77" t="s">
        <v>381</v>
      </c>
      <c r="BN7" s="77" t="s">
        <v>30</v>
      </c>
      <c r="BO7" s="77" t="s">
        <v>382</v>
      </c>
      <c r="BP7" s="77" t="s">
        <v>383</v>
      </c>
      <c r="BQ7" s="77" t="s">
        <v>384</v>
      </c>
      <c r="BR7" s="77" t="s">
        <v>385</v>
      </c>
      <c r="BS7" s="77" t="s">
        <v>386</v>
      </c>
      <c r="BT7" s="77" t="s">
        <v>387</v>
      </c>
      <c r="BU7" s="77" t="s">
        <v>723</v>
      </c>
      <c r="BV7" s="77" t="s">
        <v>724</v>
      </c>
      <c r="BW7" s="77" t="s">
        <v>581</v>
      </c>
      <c r="BX7" s="77" t="s">
        <v>388</v>
      </c>
      <c r="BY7" s="77" t="s">
        <v>389</v>
      </c>
      <c r="BZ7" s="77" t="s">
        <v>390</v>
      </c>
      <c r="CA7" s="77" t="s">
        <v>391</v>
      </c>
      <c r="CB7" s="77" t="s">
        <v>392</v>
      </c>
      <c r="CC7" s="77" t="s">
        <v>32</v>
      </c>
      <c r="CD7" s="77" t="s">
        <v>393</v>
      </c>
      <c r="CE7" s="77" t="s">
        <v>394</v>
      </c>
      <c r="CF7" s="77" t="s">
        <v>395</v>
      </c>
      <c r="CG7" s="77" t="s">
        <v>33</v>
      </c>
      <c r="CH7" s="77" t="s">
        <v>396</v>
      </c>
      <c r="CI7" s="77" t="s">
        <v>397</v>
      </c>
      <c r="CJ7" s="77" t="s">
        <v>34</v>
      </c>
      <c r="CK7" s="77" t="s">
        <v>398</v>
      </c>
      <c r="CL7" s="77" t="s">
        <v>399</v>
      </c>
      <c r="CM7" s="77" t="s">
        <v>35</v>
      </c>
      <c r="CN7" s="77" t="s">
        <v>36</v>
      </c>
      <c r="CO7" s="77" t="s">
        <v>37</v>
      </c>
      <c r="CP7" s="77" t="s">
        <v>38</v>
      </c>
      <c r="CQ7" s="77" t="s">
        <v>39</v>
      </c>
      <c r="CR7" s="77" t="s">
        <v>400</v>
      </c>
      <c r="CS7" s="77" t="s">
        <v>583</v>
      </c>
      <c r="CT7" s="77" t="s">
        <v>584</v>
      </c>
      <c r="CU7" s="77" t="s">
        <v>586</v>
      </c>
      <c r="CV7" s="77" t="s">
        <v>587</v>
      </c>
      <c r="CW7" s="77" t="s">
        <v>725</v>
      </c>
      <c r="CX7" s="77" t="s">
        <v>741</v>
      </c>
      <c r="CY7" s="77" t="s">
        <v>41</v>
      </c>
      <c r="CZ7" s="77" t="s">
        <v>42</v>
      </c>
      <c r="DA7" s="77" t="s">
        <v>401</v>
      </c>
      <c r="DB7" s="77" t="s">
        <v>43</v>
      </c>
      <c r="DC7" s="77" t="s">
        <v>402</v>
      </c>
      <c r="DD7" s="77" t="s">
        <v>564</v>
      </c>
      <c r="DE7" s="77" t="s">
        <v>44</v>
      </c>
      <c r="DF7" s="77" t="s">
        <v>403</v>
      </c>
      <c r="DG7" s="77" t="s">
        <v>404</v>
      </c>
      <c r="DH7" s="77" t="s">
        <v>405</v>
      </c>
      <c r="DI7" s="77" t="s">
        <v>406</v>
      </c>
      <c r="DJ7" s="77" t="s">
        <v>45</v>
      </c>
      <c r="DK7" s="77" t="s">
        <v>542</v>
      </c>
      <c r="DL7" s="77" t="s">
        <v>541</v>
      </c>
      <c r="DM7" s="77" t="s">
        <v>543</v>
      </c>
      <c r="DN7" s="77" t="s">
        <v>47</v>
      </c>
      <c r="DO7" s="77" t="s">
        <v>48</v>
      </c>
      <c r="DP7" s="77" t="s">
        <v>49</v>
      </c>
      <c r="DQ7" s="77" t="s">
        <v>50</v>
      </c>
      <c r="DR7" s="77" t="s">
        <v>51</v>
      </c>
      <c r="DS7" s="77" t="s">
        <v>52</v>
      </c>
      <c r="DT7" s="77" t="s">
        <v>53</v>
      </c>
      <c r="DU7" s="77" t="s">
        <v>54</v>
      </c>
      <c r="DV7" s="77" t="s">
        <v>55</v>
      </c>
      <c r="DW7" s="77" t="s">
        <v>739</v>
      </c>
      <c r="DX7" s="77" t="s">
        <v>60</v>
      </c>
      <c r="DY7" s="77" t="s">
        <v>58</v>
      </c>
      <c r="DZ7" s="77" t="s">
        <v>59</v>
      </c>
      <c r="EA7" s="77" t="s">
        <v>57</v>
      </c>
      <c r="EB7" s="77" t="s">
        <v>56</v>
      </c>
      <c r="EC7" s="77" t="s">
        <v>565</v>
      </c>
      <c r="ED7" s="77" t="s">
        <v>734</v>
      </c>
      <c r="EE7" s="77" t="s">
        <v>735</v>
      </c>
      <c r="EF7" s="77" t="s">
        <v>61</v>
      </c>
      <c r="EG7" s="77" t="s">
        <v>546</v>
      </c>
      <c r="EH7" s="77" t="s">
        <v>62</v>
      </c>
      <c r="EI7" s="77" t="s">
        <v>63</v>
      </c>
      <c r="EJ7" s="77" t="s">
        <v>64</v>
      </c>
    </row>
    <row r="8" spans="1:140" x14ac:dyDescent="0.25">
      <c r="A8" s="77" t="s">
        <v>8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>
        <v>158068.43043290664</v>
      </c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>
        <v>158068.43043290664</v>
      </c>
    </row>
    <row r="9" spans="1:140" x14ac:dyDescent="0.25">
      <c r="A9" s="77" t="s">
        <v>414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>
        <v>17544.364776202459</v>
      </c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>
        <v>17544.364776202459</v>
      </c>
    </row>
    <row r="10" spans="1:140" x14ac:dyDescent="0.25">
      <c r="A10" s="77" t="s">
        <v>415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>
        <v>4528.0377111453763</v>
      </c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>
        <v>4528.0377111453763</v>
      </c>
    </row>
    <row r="11" spans="1:140" x14ac:dyDescent="0.25">
      <c r="A11" s="77" t="s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>
        <v>37121.695970584777</v>
      </c>
      <c r="BF11" s="78">
        <v>55174.134065433856</v>
      </c>
      <c r="BG11" s="78">
        <v>6800.5680544358711</v>
      </c>
      <c r="BH11" s="78">
        <v>8328.3631604019756</v>
      </c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>
        <v>107424.76125085648</v>
      </c>
    </row>
    <row r="12" spans="1:140" x14ac:dyDescent="0.25">
      <c r="A12" s="77" t="s">
        <v>602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>
        <v>75527.985544643932</v>
      </c>
      <c r="BH12" s="78">
        <v>5328.4482342927813</v>
      </c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>
        <v>80856.433778936713</v>
      </c>
    </row>
    <row r="13" spans="1:140" x14ac:dyDescent="0.25">
      <c r="A13" s="77" t="s">
        <v>603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>
        <v>205995.50293016198</v>
      </c>
      <c r="BH13" s="78">
        <v>20022.292323937541</v>
      </c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>
        <v>226017.79525409953</v>
      </c>
    </row>
    <row r="14" spans="1:140" x14ac:dyDescent="0.25">
      <c r="A14" s="77" t="s">
        <v>578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>
        <v>1157.5916814263001</v>
      </c>
      <c r="BH14" s="78">
        <v>57783.226432921641</v>
      </c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>
        <v>58940.818114347945</v>
      </c>
    </row>
    <row r="15" spans="1:140" x14ac:dyDescent="0.25">
      <c r="A15" s="77" t="s">
        <v>339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>
        <v>3874.070587868704</v>
      </c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>
        <v>3874.070587868704</v>
      </c>
    </row>
    <row r="16" spans="1:140" x14ac:dyDescent="0.25">
      <c r="A16" s="77" t="s">
        <v>420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>
        <v>4298.2455999999938</v>
      </c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>
        <v>4298.2455999999938</v>
      </c>
    </row>
    <row r="17" spans="1:140" x14ac:dyDescent="0.25">
      <c r="A17" s="77" t="s">
        <v>591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>
        <v>1.0000009999999999</v>
      </c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>
        <v>1.0000009999999999</v>
      </c>
    </row>
    <row r="18" spans="1:140" x14ac:dyDescent="0.25">
      <c r="A18" s="77" t="s">
        <v>11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>
        <v>265777.35384823539</v>
      </c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>
        <v>265777.35384823539</v>
      </c>
    </row>
    <row r="19" spans="1:140" x14ac:dyDescent="0.25">
      <c r="A19" s="77" t="s">
        <v>359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>
        <v>83271.30903482523</v>
      </c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>
        <v>83271.30903482523</v>
      </c>
    </row>
    <row r="20" spans="1:140" x14ac:dyDescent="0.25">
      <c r="A20" s="77" t="s">
        <v>12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>
        <v>27058.639307158493</v>
      </c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>
        <v>27058.639307158493</v>
      </c>
    </row>
    <row r="21" spans="1:140" x14ac:dyDescent="0.25">
      <c r="A21" s="77" t="s">
        <v>360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>
        <v>43502.883350147538</v>
      </c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>
        <v>43502.883350147538</v>
      </c>
    </row>
    <row r="22" spans="1:140" x14ac:dyDescent="0.25">
      <c r="A22" s="77" t="s">
        <v>361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>
        <v>8783.8423196454842</v>
      </c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>
        <v>8783.8423196454842</v>
      </c>
    </row>
    <row r="23" spans="1:140" x14ac:dyDescent="0.25">
      <c r="A23" s="77" t="s">
        <v>362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>
        <v>8710.7120316860164</v>
      </c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>
        <v>8710.7120316860164</v>
      </c>
    </row>
    <row r="24" spans="1:140" x14ac:dyDescent="0.25">
      <c r="A24" s="77" t="s">
        <v>363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>
        <v>44160.074473262706</v>
      </c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>
        <v>44160.074473262706</v>
      </c>
    </row>
    <row r="25" spans="1:140" x14ac:dyDescent="0.25">
      <c r="A25" s="77" t="s">
        <v>364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>
        <v>75000.468058324142</v>
      </c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>
        <v>75000.468058324142</v>
      </c>
    </row>
    <row r="26" spans="1:140" x14ac:dyDescent="0.25">
      <c r="A26" s="77" t="s">
        <v>365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>
        <v>41840.768385576797</v>
      </c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>
        <v>41840.768385576797</v>
      </c>
    </row>
    <row r="27" spans="1:140" x14ac:dyDescent="0.25">
      <c r="A27" s="77" t="s">
        <v>13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>
        <v>81696.069854433925</v>
      </c>
      <c r="BV27" s="78">
        <v>39283.545601640231</v>
      </c>
      <c r="BW27" s="78">
        <v>22479.980585814264</v>
      </c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>
        <v>143459.59604188841</v>
      </c>
    </row>
    <row r="28" spans="1:140" x14ac:dyDescent="0.25">
      <c r="A28" s="77" t="s">
        <v>366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>
        <v>119797.87963430023</v>
      </c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>
        <v>119797.87963430023</v>
      </c>
    </row>
    <row r="29" spans="1:140" x14ac:dyDescent="0.25">
      <c r="A29" s="77" t="s">
        <v>367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>
        <v>118993.61324641832</v>
      </c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>
        <v>118993.61324641832</v>
      </c>
    </row>
    <row r="30" spans="1:140" x14ac:dyDescent="0.25">
      <c r="A30" s="77" t="s">
        <v>368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>
        <v>16407.147377087244</v>
      </c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>
        <v>16407.147377087244</v>
      </c>
    </row>
    <row r="31" spans="1:140" x14ac:dyDescent="0.25">
      <c r="A31" s="77" t="s">
        <v>369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>
        <v>38482.932737225019</v>
      </c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>
        <v>38482.932737225019</v>
      </c>
    </row>
    <row r="32" spans="1:140" x14ac:dyDescent="0.25">
      <c r="A32" s="77" t="s">
        <v>370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>
        <v>12175.124401069872</v>
      </c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>
        <v>12175.124401069872</v>
      </c>
    </row>
    <row r="33" spans="1:140" x14ac:dyDescent="0.25">
      <c r="A33" s="77" t="s">
        <v>14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>
        <v>43034.026847537265</v>
      </c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>
        <v>43034.026847537265</v>
      </c>
    </row>
    <row r="34" spans="1:140" x14ac:dyDescent="0.25">
      <c r="A34" s="77" t="s">
        <v>371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>
        <v>138654.32297346048</v>
      </c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>
        <v>138654.32297346048</v>
      </c>
    </row>
    <row r="35" spans="1:140" x14ac:dyDescent="0.25">
      <c r="A35" s="77" t="s">
        <v>372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>
        <v>58353.212225623225</v>
      </c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>
        <v>58353.212225623225</v>
      </c>
    </row>
    <row r="36" spans="1:140" x14ac:dyDescent="0.25">
      <c r="A36" s="77" t="s">
        <v>373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>
        <v>86484.671755975054</v>
      </c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>
        <v>86484.671755975054</v>
      </c>
    </row>
    <row r="37" spans="1:140" x14ac:dyDescent="0.25">
      <c r="A37" s="77" t="s">
        <v>15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>
        <v>91469.036572743964</v>
      </c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>
        <v>91469.036572743964</v>
      </c>
    </row>
    <row r="38" spans="1:140" x14ac:dyDescent="0.25">
      <c r="A38" s="77" t="s">
        <v>374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>
        <v>53698.9174900871</v>
      </c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>
        <v>53698.9174900871</v>
      </c>
    </row>
    <row r="39" spans="1:140" x14ac:dyDescent="0.25">
      <c r="A39" s="77" t="s">
        <v>375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>
        <v>36473.691071377209</v>
      </c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>
        <v>36473.691071377209</v>
      </c>
    </row>
    <row r="40" spans="1:140" x14ac:dyDescent="0.25">
      <c r="A40" s="77" t="s">
        <v>16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>
        <v>179750.31350728092</v>
      </c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>
        <v>179750.31350728092</v>
      </c>
    </row>
    <row r="41" spans="1:140" x14ac:dyDescent="0.25">
      <c r="A41" s="77" t="s">
        <v>376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>
        <v>19232.415690242549</v>
      </c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>
        <v>19232.415690242549</v>
      </c>
    </row>
    <row r="42" spans="1:140" x14ac:dyDescent="0.25">
      <c r="A42" s="77" t="s">
        <v>377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>
        <v>19730.995927888711</v>
      </c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>
        <v>19730.995927888711</v>
      </c>
    </row>
    <row r="43" spans="1:140" x14ac:dyDescent="0.25">
      <c r="A43" s="77" t="s">
        <v>17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>
        <v>49317.260275924687</v>
      </c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>
        <v>49317.260275924687</v>
      </c>
    </row>
    <row r="44" spans="1:140" x14ac:dyDescent="0.25">
      <c r="A44" s="77" t="s">
        <v>18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>
        <v>141552.76171426749</v>
      </c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>
        <v>141552.76171426749</v>
      </c>
    </row>
    <row r="45" spans="1:140" x14ac:dyDescent="0.25">
      <c r="A45" s="77" t="s">
        <v>19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>
        <v>50240.643179344377</v>
      </c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>
        <v>50240.643179344377</v>
      </c>
    </row>
    <row r="46" spans="1:140" x14ac:dyDescent="0.25">
      <c r="A46" s="77" t="s">
        <v>20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>
        <v>372335.59446239838</v>
      </c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>
        <v>372335.59446239838</v>
      </c>
    </row>
    <row r="47" spans="1:140" x14ac:dyDescent="0.25">
      <c r="A47" s="77" t="s">
        <v>21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>
        <v>702232.04950263188</v>
      </c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>
        <v>702232.04950263188</v>
      </c>
    </row>
    <row r="48" spans="1:140" x14ac:dyDescent="0.25">
      <c r="A48" s="77" t="s">
        <v>378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>
        <v>79471.122101065645</v>
      </c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>
        <v>79471.122101065645</v>
      </c>
    </row>
    <row r="49" spans="1:140" x14ac:dyDescent="0.25">
      <c r="A49" s="77" t="s">
        <v>740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>
        <v>72461.623806807504</v>
      </c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>
        <v>72461.623806807504</v>
      </c>
    </row>
    <row r="50" spans="1:140" x14ac:dyDescent="0.25">
      <c r="A50" s="77" t="s">
        <v>579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>
        <v>59348.008843493073</v>
      </c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>
        <v>59348.008843493073</v>
      </c>
    </row>
    <row r="51" spans="1:140" x14ac:dyDescent="0.25">
      <c r="A51" s="77" t="s">
        <v>721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>
        <v>68558.337207564051</v>
      </c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>
        <v>68558.337207564051</v>
      </c>
    </row>
    <row r="52" spans="1:140" x14ac:dyDescent="0.25">
      <c r="A52" s="77" t="s">
        <v>722</v>
      </c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>
        <v>440678.0695565748</v>
      </c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>
        <v>440678.0695565748</v>
      </c>
    </row>
    <row r="53" spans="1:140" x14ac:dyDescent="0.25">
      <c r="A53" s="77" t="s">
        <v>728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>
        <v>1.0075274460309636</v>
      </c>
      <c r="CV53" s="78">
        <v>2408.4688766015297</v>
      </c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>
        <v>2409.4764040475607</v>
      </c>
    </row>
    <row r="54" spans="1:140" x14ac:dyDescent="0.25">
      <c r="A54" s="77" t="s">
        <v>729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>
        <v>26558.825294834318</v>
      </c>
      <c r="CV54" s="78">
        <v>6352.6184003720873</v>
      </c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>
        <v>32911.443695206406</v>
      </c>
    </row>
    <row r="55" spans="1:140" x14ac:dyDescent="0.25">
      <c r="A55" s="77" t="s">
        <v>23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>
        <v>173682.68206397866</v>
      </c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>
        <v>173682.68206397866</v>
      </c>
    </row>
    <row r="56" spans="1:140" x14ac:dyDescent="0.25">
      <c r="A56" s="77" t="s">
        <v>24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>
        <v>542473.29019276693</v>
      </c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>
        <v>542473.29019276693</v>
      </c>
    </row>
    <row r="57" spans="1:140" x14ac:dyDescent="0.25">
      <c r="A57" s="77" t="s">
        <v>379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>
        <v>958314.03617420956</v>
      </c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>
        <v>958314.03617420956</v>
      </c>
    </row>
    <row r="58" spans="1:140" x14ac:dyDescent="0.25">
      <c r="A58" s="77" t="s">
        <v>25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>
        <v>728487.09088345035</v>
      </c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>
        <v>728487.09088345035</v>
      </c>
    </row>
    <row r="59" spans="1:140" x14ac:dyDescent="0.25">
      <c r="A59" s="77" t="s">
        <v>380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>
        <v>615574.14943075681</v>
      </c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>
        <v>615574.14943075681</v>
      </c>
    </row>
    <row r="60" spans="1:140" x14ac:dyDescent="0.25">
      <c r="A60" s="77" t="s">
        <v>26</v>
      </c>
      <c r="B60" s="78">
        <v>4873.052538022469</v>
      </c>
      <c r="C60" s="78">
        <v>516.49239175858645</v>
      </c>
      <c r="D60" s="78">
        <v>53.624064217136585</v>
      </c>
      <c r="E60" s="78">
        <v>11.505146331409493</v>
      </c>
      <c r="F60" s="78">
        <v>1.2098054654823223</v>
      </c>
      <c r="G60" s="78">
        <v>3.8509522686867985</v>
      </c>
      <c r="H60" s="78">
        <v>3.6958574393998345</v>
      </c>
      <c r="I60" s="78">
        <v>0.24245082732893289</v>
      </c>
      <c r="J60" s="78">
        <v>0.2689969576306187</v>
      </c>
      <c r="K60" s="78">
        <v>8.4247574621180402E-4</v>
      </c>
      <c r="L60" s="78">
        <v>67143.489309255136</v>
      </c>
      <c r="M60" s="78">
        <v>9550.3817469384667</v>
      </c>
      <c r="N60" s="78">
        <v>4935.6506523694206</v>
      </c>
      <c r="O60" s="78">
        <v>38.074594005136944</v>
      </c>
      <c r="P60" s="78">
        <v>3907.4485635959604</v>
      </c>
      <c r="Q60" s="78">
        <v>846.82285764238031</v>
      </c>
      <c r="R60" s="78">
        <v>26.207450939046552</v>
      </c>
      <c r="S60" s="78">
        <v>128.92993636716963</v>
      </c>
      <c r="T60" s="78">
        <v>64.647388761057911</v>
      </c>
      <c r="U60" s="78">
        <v>112.96683752259995</v>
      </c>
      <c r="V60" s="78">
        <v>100.92670711279187</v>
      </c>
      <c r="W60" s="78">
        <v>664.43781539454687</v>
      </c>
      <c r="X60" s="78">
        <v>925.16020968811529</v>
      </c>
      <c r="Y60" s="78">
        <v>10.271920701572062</v>
      </c>
      <c r="Z60" s="78">
        <v>14.440581153980876</v>
      </c>
      <c r="AA60" s="78">
        <v>59.635142751714213</v>
      </c>
      <c r="AB60" s="78">
        <v>10.523378084061324</v>
      </c>
      <c r="AC60" s="78">
        <v>76.37230429642932</v>
      </c>
      <c r="AD60" s="78">
        <v>53.894035546886393</v>
      </c>
      <c r="AE60" s="78">
        <v>134.4266717394338</v>
      </c>
      <c r="AF60" s="78">
        <v>86.114302847627883</v>
      </c>
      <c r="AG60" s="78">
        <v>12.278975385051188</v>
      </c>
      <c r="AH60" s="78">
        <v>114.98889229369679</v>
      </c>
      <c r="AI60" s="78">
        <v>60.192016290051413</v>
      </c>
      <c r="AJ60" s="78">
        <v>24.638695324301391</v>
      </c>
      <c r="AK60" s="78">
        <v>1540.433165632905</v>
      </c>
      <c r="AL60" s="78">
        <v>20.503726471238785</v>
      </c>
      <c r="AM60" s="78"/>
      <c r="AN60" s="78">
        <v>2270.2089793927894</v>
      </c>
      <c r="AO60" s="78">
        <v>28.447049210158873</v>
      </c>
      <c r="AP60" s="78">
        <v>338.44215133075289</v>
      </c>
      <c r="AQ60" s="78"/>
      <c r="AR60" s="78">
        <v>0.39271316443963966</v>
      </c>
      <c r="AS60" s="78">
        <v>0.25753516725624709</v>
      </c>
      <c r="AT60" s="78">
        <v>1.6553800014987996</v>
      </c>
      <c r="AU60" s="78">
        <v>3.391805994040871E-2</v>
      </c>
      <c r="AV60" s="78">
        <v>0.44395336484999609</v>
      </c>
      <c r="AW60" s="78">
        <v>2.338897060916199</v>
      </c>
      <c r="AX60" s="78"/>
      <c r="AY60" s="78">
        <v>163.70142193448385</v>
      </c>
      <c r="AZ60" s="78">
        <v>251.73421536482226</v>
      </c>
      <c r="BA60" s="78">
        <v>3757.6832285928958</v>
      </c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>
        <v>5149.7561148321083</v>
      </c>
      <c r="DO60" s="78">
        <v>6412.246784362017</v>
      </c>
      <c r="DP60" s="78">
        <v>7179.2136903893215</v>
      </c>
      <c r="DQ60" s="78">
        <v>7530.3579778084986</v>
      </c>
      <c r="DR60" s="78">
        <v>6911.5526571299251</v>
      </c>
      <c r="DS60" s="78">
        <v>7586.8894042559405</v>
      </c>
      <c r="DT60" s="78">
        <v>6625.4025591038262</v>
      </c>
      <c r="DU60" s="78">
        <v>6035.4470710084724</v>
      </c>
      <c r="DV60" s="78">
        <v>7104.760002167106</v>
      </c>
      <c r="DW60" s="78">
        <v>16777.105955220159</v>
      </c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>
        <v>-3225.777602052578</v>
      </c>
      <c r="EI60" s="78">
        <v>22873.750984019629</v>
      </c>
      <c r="EJ60" s="78">
        <v>199903.8459647639</v>
      </c>
    </row>
    <row r="61" spans="1:140" x14ac:dyDescent="0.25">
      <c r="A61" s="77" t="s">
        <v>417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>
        <v>5300.3329803224005</v>
      </c>
      <c r="S61" s="78">
        <v>7049.78140745774</v>
      </c>
      <c r="T61" s="78">
        <v>63.230445261469228</v>
      </c>
      <c r="U61" s="78"/>
      <c r="V61" s="78"/>
      <c r="W61" s="78">
        <v>24.100609881616787</v>
      </c>
      <c r="X61" s="78">
        <v>20.936814067281958</v>
      </c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>
        <v>286.0753152072208</v>
      </c>
      <c r="AK61" s="78">
        <v>16.14231114776986</v>
      </c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>
        <v>35.632384110657746</v>
      </c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>
        <v>846.06794435877771</v>
      </c>
      <c r="DO61" s="78">
        <v>1291.9227001929376</v>
      </c>
      <c r="DP61" s="78">
        <v>910.83205480105744</v>
      </c>
      <c r="DQ61" s="78">
        <v>847.29174084138481</v>
      </c>
      <c r="DR61" s="78">
        <v>590.87332431034861</v>
      </c>
      <c r="DS61" s="78">
        <v>660.15206548149285</v>
      </c>
      <c r="DT61" s="78">
        <v>443.0325470755036</v>
      </c>
      <c r="DU61" s="78">
        <v>83.834334195046409</v>
      </c>
      <c r="DV61" s="78">
        <v>293.46488074269973</v>
      </c>
      <c r="DW61" s="78">
        <v>429.36214240249751</v>
      </c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>
        <v>261.16782830349081</v>
      </c>
      <c r="EI61" s="78">
        <v>388.57865184937498</v>
      </c>
      <c r="EJ61" s="78">
        <v>19842.81248201077</v>
      </c>
    </row>
    <row r="62" spans="1:140" x14ac:dyDescent="0.25">
      <c r="A62" s="77" t="s">
        <v>418</v>
      </c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>
        <v>3108.3255772445168</v>
      </c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>
        <v>117.53641457524442</v>
      </c>
      <c r="AL62" s="78">
        <v>5.6411247174302801</v>
      </c>
      <c r="AM62" s="78"/>
      <c r="AN62" s="78"/>
      <c r="AO62" s="78"/>
      <c r="AP62" s="78">
        <v>204.14144084464411</v>
      </c>
      <c r="AQ62" s="78"/>
      <c r="AR62" s="78">
        <v>1.0406204727905644</v>
      </c>
      <c r="AS62" s="78">
        <v>0.68242246192822509</v>
      </c>
      <c r="AT62" s="78">
        <v>4.3864630531236983</v>
      </c>
      <c r="AU62" s="78">
        <v>8.9876864916184893E-2</v>
      </c>
      <c r="AV62" s="78">
        <v>1.1763978732539933</v>
      </c>
      <c r="AW62" s="78">
        <v>6.197661418971399</v>
      </c>
      <c r="AX62" s="78"/>
      <c r="AY62" s="78">
        <v>35.237323315337704</v>
      </c>
      <c r="AZ62" s="78">
        <v>113.10449169090151</v>
      </c>
      <c r="BA62" s="78">
        <v>418.23507486853055</v>
      </c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>
        <v>27.167641434963933</v>
      </c>
      <c r="DO62" s="78">
        <v>46.771582823154958</v>
      </c>
      <c r="DP62" s="78">
        <v>26.227272634535968</v>
      </c>
      <c r="DQ62" s="78">
        <v>57.279884776937422</v>
      </c>
      <c r="DR62" s="78">
        <v>17.02912171831445</v>
      </c>
      <c r="DS62" s="78">
        <v>92.567093369048422</v>
      </c>
      <c r="DT62" s="78">
        <v>21.496689076638276</v>
      </c>
      <c r="DU62" s="78">
        <v>37.423230101937051</v>
      </c>
      <c r="DV62" s="78">
        <v>166.51262093356166</v>
      </c>
      <c r="DW62" s="78">
        <v>772.37787807491725</v>
      </c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>
        <v>168.11252212217383</v>
      </c>
      <c r="EI62" s="78">
        <v>1083.667245644986</v>
      </c>
      <c r="EJ62" s="78">
        <v>6532.427672112758</v>
      </c>
    </row>
    <row r="63" spans="1:140" x14ac:dyDescent="0.25">
      <c r="A63" s="77" t="s">
        <v>562</v>
      </c>
      <c r="B63" s="78"/>
      <c r="C63" s="78"/>
      <c r="D63" s="78"/>
      <c r="E63" s="78">
        <v>1045.6592046066498</v>
      </c>
      <c r="F63" s="78"/>
      <c r="G63" s="78"/>
      <c r="H63" s="78"/>
      <c r="I63" s="78"/>
      <c r="J63" s="78"/>
      <c r="K63" s="78">
        <v>2.4537087939303982E-3</v>
      </c>
      <c r="L63" s="78"/>
      <c r="M63" s="78"/>
      <c r="N63" s="78"/>
      <c r="O63" s="78"/>
      <c r="P63" s="78"/>
      <c r="Q63" s="78"/>
      <c r="R63" s="78"/>
      <c r="S63" s="78"/>
      <c r="T63" s="78"/>
      <c r="U63" s="78">
        <v>7755.9852327964536</v>
      </c>
      <c r="V63" s="78">
        <v>293.94881680408105</v>
      </c>
      <c r="W63" s="78">
        <v>84.681048086391527</v>
      </c>
      <c r="X63" s="78">
        <v>56.039081459215012</v>
      </c>
      <c r="Y63" s="78">
        <v>10.064667136247316</v>
      </c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>
        <v>27875.315464986932</v>
      </c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>
        <v>9.9999999999999995E-7</v>
      </c>
      <c r="EJ63" s="78">
        <v>37121.695970584762</v>
      </c>
    </row>
    <row r="64" spans="1:140" x14ac:dyDescent="0.25">
      <c r="A64" s="77" t="s">
        <v>563</v>
      </c>
      <c r="B64" s="78">
        <v>22.002078882827739</v>
      </c>
      <c r="C64" s="78"/>
      <c r="D64" s="78"/>
      <c r="E64" s="78"/>
      <c r="F64" s="78">
        <v>399.50763094814971</v>
      </c>
      <c r="G64" s="78">
        <v>2738.6235330408549</v>
      </c>
      <c r="H64" s="78">
        <v>404.1290134853129</v>
      </c>
      <c r="I64" s="78">
        <v>28.50652492106305</v>
      </c>
      <c r="J64" s="78">
        <v>31.627726582198768</v>
      </c>
      <c r="K64" s="78"/>
      <c r="L64" s="78">
        <v>655.18491735971281</v>
      </c>
      <c r="M64" s="78">
        <v>119.94237517450233</v>
      </c>
      <c r="N64" s="78">
        <v>958.7576880409365</v>
      </c>
      <c r="O64" s="78">
        <v>260.666395886337</v>
      </c>
      <c r="P64" s="78">
        <v>16.6575223541772</v>
      </c>
      <c r="Q64" s="78">
        <v>4.835148658052419</v>
      </c>
      <c r="R64" s="78">
        <v>637.18599464038346</v>
      </c>
      <c r="S64" s="78">
        <v>913.68092441796819</v>
      </c>
      <c r="T64" s="78">
        <v>98.31521545574563</v>
      </c>
      <c r="U64" s="78"/>
      <c r="V64" s="78"/>
      <c r="W64" s="78"/>
      <c r="X64" s="78"/>
      <c r="Y64" s="78"/>
      <c r="Z64" s="78">
        <v>25.381870939054263</v>
      </c>
      <c r="AA64" s="78">
        <v>1693.7535358245941</v>
      </c>
      <c r="AB64" s="78">
        <v>2875.6522041002686</v>
      </c>
      <c r="AC64" s="78">
        <v>35.38172144670947</v>
      </c>
      <c r="AD64" s="78">
        <v>47.056382632119245</v>
      </c>
      <c r="AE64" s="78">
        <v>112.9473647089075</v>
      </c>
      <c r="AF64" s="78">
        <v>61.936616286326476</v>
      </c>
      <c r="AG64" s="78">
        <v>15.643469439310474</v>
      </c>
      <c r="AH64" s="78">
        <v>14.051046873992879</v>
      </c>
      <c r="AI64" s="78">
        <v>18.575917841642859</v>
      </c>
      <c r="AJ64" s="78">
        <v>105.36479492826936</v>
      </c>
      <c r="AK64" s="78">
        <v>45.122709884168039</v>
      </c>
      <c r="AL64" s="78"/>
      <c r="AM64" s="78">
        <v>232.32242111197468</v>
      </c>
      <c r="AN64" s="78"/>
      <c r="AO64" s="78"/>
      <c r="AP64" s="78">
        <v>9.0266981314131218</v>
      </c>
      <c r="AQ64" s="78"/>
      <c r="AR64" s="78">
        <v>23.151711564122586</v>
      </c>
      <c r="AS64" s="78"/>
      <c r="AT64" s="78"/>
      <c r="AU64" s="78"/>
      <c r="AV64" s="78"/>
      <c r="AW64" s="78">
        <v>19.453543038282888</v>
      </c>
      <c r="AX64" s="78"/>
      <c r="AY64" s="78">
        <v>29.410171342510065</v>
      </c>
      <c r="AZ64" s="78">
        <v>107.5996830060717</v>
      </c>
      <c r="BA64" s="78">
        <v>25.915833439274873</v>
      </c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>
        <v>11.909247821589975</v>
      </c>
      <c r="DO64" s="78">
        <v>20.124111651489564</v>
      </c>
      <c r="DP64" s="78">
        <v>53.657127227591111</v>
      </c>
      <c r="DQ64" s="78">
        <v>48.977417067691434</v>
      </c>
      <c r="DR64" s="78">
        <v>46.997909710121014</v>
      </c>
      <c r="DS64" s="78">
        <v>116.94715079140205</v>
      </c>
      <c r="DT64" s="78">
        <v>74.339060826321699</v>
      </c>
      <c r="DU64" s="78">
        <v>20.112140891607659</v>
      </c>
      <c r="DV64" s="78">
        <v>4.4543376444845784</v>
      </c>
      <c r="DW64" s="78">
        <v>24.088899825129786</v>
      </c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>
        <v>48585.161481510229</v>
      </c>
      <c r="EJ64" s="78">
        <v>61794.139271354892</v>
      </c>
    </row>
    <row r="65" spans="1:140" x14ac:dyDescent="0.25">
      <c r="A65" s="77" t="s">
        <v>604</v>
      </c>
      <c r="B65" s="78"/>
      <c r="C65" s="78"/>
      <c r="D65" s="78"/>
      <c r="E65" s="78"/>
      <c r="F65" s="78"/>
      <c r="G65" s="78"/>
      <c r="H65" s="78">
        <v>0.16863151026505152</v>
      </c>
      <c r="I65" s="78">
        <v>1.1062344759739547E-2</v>
      </c>
      <c r="J65" s="78">
        <v>1.22735695209395E-2</v>
      </c>
      <c r="K65" s="78"/>
      <c r="L65" s="78"/>
      <c r="M65" s="78"/>
      <c r="N65" s="78"/>
      <c r="O65" s="78"/>
      <c r="P65" s="78"/>
      <c r="Q65" s="78"/>
      <c r="R65" s="78">
        <v>10.139108227467178</v>
      </c>
      <c r="S65" s="78"/>
      <c r="T65" s="78">
        <v>0.34279758834101676</v>
      </c>
      <c r="U65" s="78">
        <v>7.8661643854157308</v>
      </c>
      <c r="V65" s="78"/>
      <c r="W65" s="78"/>
      <c r="X65" s="78"/>
      <c r="Y65" s="78"/>
      <c r="Z65" s="78"/>
      <c r="AA65" s="78">
        <v>0.19349029286215219</v>
      </c>
      <c r="AB65" s="78">
        <v>31371.201858545377</v>
      </c>
      <c r="AC65" s="78">
        <v>8525.2610187109021</v>
      </c>
      <c r="AD65" s="78">
        <v>1957.279518209898</v>
      </c>
      <c r="AE65" s="78">
        <v>1699.4876479540878</v>
      </c>
      <c r="AF65" s="78">
        <v>1860.9466919769684</v>
      </c>
      <c r="AG65" s="78">
        <v>491.82505519526438</v>
      </c>
      <c r="AH65" s="78">
        <v>2785.320165287857</v>
      </c>
      <c r="AI65" s="78">
        <v>239.59598477423225</v>
      </c>
      <c r="AJ65" s="78"/>
      <c r="AK65" s="78">
        <v>204.5826830786406</v>
      </c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>
        <v>991.83445878415307</v>
      </c>
      <c r="AZ65" s="78"/>
      <c r="BA65" s="78">
        <v>6.4501285687365417</v>
      </c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>
        <v>1657.6411625104656</v>
      </c>
      <c r="EI65" s="78">
        <v>242693.76129402485</v>
      </c>
      <c r="EJ65" s="78">
        <v>294503.92119554005</v>
      </c>
    </row>
    <row r="66" spans="1:140" x14ac:dyDescent="0.25">
      <c r="A66" s="77" t="s">
        <v>580</v>
      </c>
      <c r="B66" s="78">
        <v>3440.0489575719371</v>
      </c>
      <c r="C66" s="78">
        <v>365.81670813320528</v>
      </c>
      <c r="D66" s="78">
        <v>37.127331712721301</v>
      </c>
      <c r="E66" s="78">
        <v>252.17222620951989</v>
      </c>
      <c r="F66" s="78">
        <v>92.445546725025395</v>
      </c>
      <c r="G66" s="78">
        <v>637.06138043562919</v>
      </c>
      <c r="H66" s="78">
        <v>165.14441157148707</v>
      </c>
      <c r="I66" s="78">
        <v>10.854855644742118</v>
      </c>
      <c r="J66" s="78">
        <v>12.04336226080895</v>
      </c>
      <c r="K66" s="78">
        <v>5.7486805797263368E-2</v>
      </c>
      <c r="L66" s="78">
        <v>221.66428716646396</v>
      </c>
      <c r="M66" s="78">
        <v>9.2980617288646566E-2</v>
      </c>
      <c r="N66" s="78">
        <v>24.387963809677466</v>
      </c>
      <c r="O66" s="78"/>
      <c r="P66" s="78"/>
      <c r="Q66" s="78"/>
      <c r="R66" s="78">
        <v>576.49828538997565</v>
      </c>
      <c r="S66" s="78"/>
      <c r="T66" s="78">
        <v>351.09970460767892</v>
      </c>
      <c r="U66" s="78">
        <v>3.6334181441316105</v>
      </c>
      <c r="V66" s="78">
        <v>6886.790554670396</v>
      </c>
      <c r="W66" s="78">
        <v>3651.4984525969039</v>
      </c>
      <c r="X66" s="78"/>
      <c r="Y66" s="78">
        <v>561.66142784622343</v>
      </c>
      <c r="Z66" s="78">
        <v>1726.8761746578505</v>
      </c>
      <c r="AA66" s="78">
        <v>14315.869910690373</v>
      </c>
      <c r="AB66" s="78">
        <v>153.49174179422471</v>
      </c>
      <c r="AC66" s="78">
        <v>5.6843418860808015E-14</v>
      </c>
      <c r="AD66" s="78"/>
      <c r="AE66" s="78">
        <v>520.55823369209679</v>
      </c>
      <c r="AF66" s="78"/>
      <c r="AG66" s="78">
        <v>7.6804957031116636</v>
      </c>
      <c r="AH66" s="78">
        <v>132.81312515890858</v>
      </c>
      <c r="AI66" s="78">
        <v>0.22895061035536804</v>
      </c>
      <c r="AJ66" s="78">
        <v>4.9691735009076465</v>
      </c>
      <c r="AK66" s="78">
        <v>5482.4068509580611</v>
      </c>
      <c r="AL66" s="78">
        <v>30.905599999999986</v>
      </c>
      <c r="AM66" s="78">
        <v>40.244347630228503</v>
      </c>
      <c r="AN66" s="78">
        <v>12889.463750306337</v>
      </c>
      <c r="AO66" s="78"/>
      <c r="AP66" s="78">
        <v>33.803560951069116</v>
      </c>
      <c r="AQ66" s="78"/>
      <c r="AR66" s="78">
        <v>211.45625698828593</v>
      </c>
      <c r="AS66" s="78">
        <v>138.74358910771556</v>
      </c>
      <c r="AT66" s="78">
        <v>891.81359265220044</v>
      </c>
      <c r="AU66" s="78">
        <v>18.271733712579934</v>
      </c>
      <c r="AV66" s="78">
        <v>239.1616577150908</v>
      </c>
      <c r="AW66" s="78">
        <v>1259.4401104522813</v>
      </c>
      <c r="AX66" s="78"/>
      <c r="AY66" s="78">
        <v>1274.9157002215175</v>
      </c>
      <c r="AZ66" s="78">
        <v>2517.527322298663</v>
      </c>
      <c r="BA66" s="78">
        <v>7462.4248391132323</v>
      </c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>
        <v>34.829001052571044</v>
      </c>
      <c r="DO66" s="78">
        <v>58.853650238190419</v>
      </c>
      <c r="DP66" s="78">
        <v>156.9220969018518</v>
      </c>
      <c r="DQ66" s="78">
        <v>143.23612508175134</v>
      </c>
      <c r="DR66" s="78">
        <v>137.44698836436734</v>
      </c>
      <c r="DS66" s="78">
        <v>131.53390955662664</v>
      </c>
      <c r="DT66" s="78">
        <v>83.611334154648347</v>
      </c>
      <c r="DU66" s="78">
        <v>22.620718017709461</v>
      </c>
      <c r="DV66" s="78">
        <v>12.736295736659008</v>
      </c>
      <c r="DW66" s="78">
        <v>68.877435127418892</v>
      </c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>
        <v>1843.4641518089024</v>
      </c>
      <c r="EI66" s="78">
        <v>51726.536959771212</v>
      </c>
      <c r="EJ66" s="78">
        <v>121063.83472564661</v>
      </c>
    </row>
    <row r="67" spans="1:140" x14ac:dyDescent="0.25">
      <c r="A67" s="77" t="s">
        <v>338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>
        <v>80424.60694944112</v>
      </c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>
        <v>80424.60694944112</v>
      </c>
    </row>
    <row r="68" spans="1:140" x14ac:dyDescent="0.25">
      <c r="A68" s="77" t="s">
        <v>423</v>
      </c>
      <c r="B68" s="78"/>
      <c r="C68" s="78"/>
      <c r="D68" s="78"/>
      <c r="E68" s="78">
        <v>6.7880827698403214</v>
      </c>
      <c r="F68" s="78">
        <v>2.4884898400794748</v>
      </c>
      <c r="G68" s="78">
        <v>17.148698113458341</v>
      </c>
      <c r="H68" s="78">
        <v>4.7783449873560997</v>
      </c>
      <c r="I68" s="78">
        <v>0.29219577301886168</v>
      </c>
      <c r="J68" s="78">
        <v>0.32418851624690209</v>
      </c>
      <c r="K68" s="78">
        <v>9.2615010495035351E-3</v>
      </c>
      <c r="L68" s="78">
        <v>386.76896359537704</v>
      </c>
      <c r="M68" s="78">
        <v>0.16223640462291397</v>
      </c>
      <c r="N68" s="78">
        <v>1.9829487833591952</v>
      </c>
      <c r="O68" s="78"/>
      <c r="P68" s="78"/>
      <c r="Q68" s="78"/>
      <c r="R68" s="78">
        <v>46.874211498095249</v>
      </c>
      <c r="S68" s="78">
        <v>114.55200000000001</v>
      </c>
      <c r="T68" s="78">
        <v>28.547390734330317</v>
      </c>
      <c r="U68" s="78">
        <v>6831.1176000000005</v>
      </c>
      <c r="V68" s="78">
        <v>1109.5070784542916</v>
      </c>
      <c r="W68" s="78">
        <v>588.28032418869691</v>
      </c>
      <c r="X68" s="78"/>
      <c r="Y68" s="78">
        <v>90.487335855962314</v>
      </c>
      <c r="Z68" s="78">
        <v>227.02054551710634</v>
      </c>
      <c r="AA68" s="78">
        <v>1882.0090544828936</v>
      </c>
      <c r="AB68" s="78">
        <v>2095.5458582057754</v>
      </c>
      <c r="AC68" s="78">
        <v>306.74479999999994</v>
      </c>
      <c r="AD68" s="78">
        <v>153.49174179422479</v>
      </c>
      <c r="AE68" s="78">
        <v>42.32580974053063</v>
      </c>
      <c r="AF68" s="78"/>
      <c r="AG68" s="78">
        <v>0.62448959367560331</v>
      </c>
      <c r="AH68" s="78">
        <v>10.798836139140278</v>
      </c>
      <c r="AI68" s="78">
        <v>1.8615630964376371E-2</v>
      </c>
      <c r="AJ68" s="78">
        <v>0.40403604929147569</v>
      </c>
      <c r="AK68" s="78">
        <v>445.76628372203487</v>
      </c>
      <c r="AL68" s="78">
        <v>379.29439999999994</v>
      </c>
      <c r="AM68" s="78">
        <v>2.0009280258521861E-2</v>
      </c>
      <c r="AN68" s="78">
        <v>1048.0229781085779</v>
      </c>
      <c r="AO68" s="78"/>
      <c r="AP68" s="78">
        <v>1.6806954631758492E-2</v>
      </c>
      <c r="AQ68" s="78">
        <v>9.9999999999999995E-8</v>
      </c>
      <c r="AR68" s="78">
        <v>0.10513495081029871</v>
      </c>
      <c r="AS68" s="78"/>
      <c r="AT68" s="78"/>
      <c r="AU68" s="78"/>
      <c r="AV68" s="78"/>
      <c r="AW68" s="78">
        <v>0.62618707030387355</v>
      </c>
      <c r="AX68" s="78"/>
      <c r="AY68" s="78">
        <v>0.63388145302076404</v>
      </c>
      <c r="AZ68" s="78">
        <v>1.2517014864597527</v>
      </c>
      <c r="BA68" s="78">
        <v>3.7102788045150321</v>
      </c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>
        <v>1.5683604895019532</v>
      </c>
      <c r="EJ68" s="78">
        <v>15830.109160489508</v>
      </c>
    </row>
    <row r="69" spans="1:140" x14ac:dyDescent="0.25">
      <c r="A69" s="77" t="s">
        <v>601</v>
      </c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>
        <v>9.9999999999999995E-8</v>
      </c>
      <c r="AR69" s="78"/>
      <c r="AS69" s="78"/>
      <c r="AT69" s="78">
        <v>1</v>
      </c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>
        <v>9.9999999999999995E-7</v>
      </c>
      <c r="EJ69" s="78">
        <v>1.0000009999999999</v>
      </c>
    </row>
    <row r="70" spans="1:140" x14ac:dyDescent="0.25">
      <c r="A70" s="77" t="s">
        <v>29</v>
      </c>
      <c r="B70" s="78">
        <v>9886.1109202205243</v>
      </c>
      <c r="C70" s="78">
        <v>1046.9189324965855</v>
      </c>
      <c r="D70" s="78">
        <v>109.67099595965833</v>
      </c>
      <c r="E70" s="78">
        <v>3.2404717141586641</v>
      </c>
      <c r="F70" s="78"/>
      <c r="G70" s="78"/>
      <c r="H70" s="78">
        <v>0.71483186182279224</v>
      </c>
      <c r="I70" s="78">
        <v>4.6893469010038775E-2</v>
      </c>
      <c r="J70" s="78">
        <v>5.2027871529316143E-2</v>
      </c>
      <c r="K70" s="78">
        <v>1.1787426236464485E-2</v>
      </c>
      <c r="L70" s="78">
        <v>54794.726807006555</v>
      </c>
      <c r="M70" s="78">
        <v>5996.7530248382182</v>
      </c>
      <c r="N70" s="78">
        <v>27.767171342603092</v>
      </c>
      <c r="O70" s="78">
        <v>4.0558108927281324</v>
      </c>
      <c r="P70" s="78">
        <v>271.42126808225959</v>
      </c>
      <c r="Q70" s="78"/>
      <c r="R70" s="78">
        <v>1.8768236284844901</v>
      </c>
      <c r="S70" s="78">
        <v>331.18531103035821</v>
      </c>
      <c r="T70" s="78"/>
      <c r="U70" s="78">
        <v>2.4615930498405342E-2</v>
      </c>
      <c r="V70" s="78">
        <v>1412.107257366908</v>
      </c>
      <c r="W70" s="78">
        <v>3209.7683243070956</v>
      </c>
      <c r="X70" s="78"/>
      <c r="Y70" s="78">
        <v>9.8207305300825221E-2</v>
      </c>
      <c r="Z70" s="78"/>
      <c r="AA70" s="78">
        <v>93.424705872181747</v>
      </c>
      <c r="AB70" s="78"/>
      <c r="AC70" s="78"/>
      <c r="AD70" s="78"/>
      <c r="AE70" s="78">
        <v>15.822519570685953</v>
      </c>
      <c r="AF70" s="78"/>
      <c r="AG70" s="78"/>
      <c r="AH70" s="78"/>
      <c r="AI70" s="78"/>
      <c r="AJ70" s="78"/>
      <c r="AK70" s="78">
        <v>1721.6012440349305</v>
      </c>
      <c r="AL70" s="78">
        <v>219.13109528992581</v>
      </c>
      <c r="AM70" s="78"/>
      <c r="AN70" s="78"/>
      <c r="AO70" s="78">
        <v>1702.6741629636756</v>
      </c>
      <c r="AP70" s="78">
        <v>4484.465327129089</v>
      </c>
      <c r="AQ70" s="78"/>
      <c r="AR70" s="78">
        <v>30.792851017902848</v>
      </c>
      <c r="AS70" s="78">
        <v>20.193445164762796</v>
      </c>
      <c r="AT70" s="78">
        <v>129.79907032987978</v>
      </c>
      <c r="AU70" s="78">
        <v>2.6595327930454298</v>
      </c>
      <c r="AV70" s="78">
        <v>34.810605634170741</v>
      </c>
      <c r="AW70" s="78">
        <v>183.39389330512333</v>
      </c>
      <c r="AX70" s="78"/>
      <c r="AY70" s="78">
        <v>6846.3505225621693</v>
      </c>
      <c r="AZ70" s="78">
        <v>2969.8808029066604</v>
      </c>
      <c r="BA70" s="78">
        <v>7458.5429210849134</v>
      </c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>
        <v>16555.524281731879</v>
      </c>
      <c r="DO70" s="78">
        <v>20056.984656949557</v>
      </c>
      <c r="DP70" s="78">
        <v>22745.853964017137</v>
      </c>
      <c r="DQ70" s="78">
        <v>23895.280329553185</v>
      </c>
      <c r="DR70" s="78">
        <v>23699.588113381611</v>
      </c>
      <c r="DS70" s="78">
        <v>25424.884814570691</v>
      </c>
      <c r="DT70" s="78">
        <v>27220.738371132487</v>
      </c>
      <c r="DU70" s="78">
        <v>28393.316440783576</v>
      </c>
      <c r="DV70" s="78">
        <v>39134.743492840556</v>
      </c>
      <c r="DW70" s="78">
        <v>51961.989194832684</v>
      </c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>
        <v>4885.7729679855565</v>
      </c>
      <c r="EI70" s="78">
        <v>28462.364944513407</v>
      </c>
      <c r="EJ70" s="78">
        <v>415447.13575470191</v>
      </c>
    </row>
    <row r="71" spans="1:140" x14ac:dyDescent="0.25">
      <c r="A71" s="77" t="s">
        <v>381</v>
      </c>
      <c r="B71" s="78"/>
      <c r="C71" s="78"/>
      <c r="D71" s="78"/>
      <c r="E71" s="78">
        <v>510.88401411766381</v>
      </c>
      <c r="F71" s="78">
        <v>31.42222042311074</v>
      </c>
      <c r="G71" s="78">
        <v>142.51224280405307</v>
      </c>
      <c r="H71" s="78">
        <v>153.99670260254308</v>
      </c>
      <c r="I71" s="78">
        <v>10.102291163583748</v>
      </c>
      <c r="J71" s="78">
        <v>11.208398907279868</v>
      </c>
      <c r="K71" s="78">
        <v>2.8440457970817806E-5</v>
      </c>
      <c r="L71" s="78">
        <v>509.88789994793041</v>
      </c>
      <c r="M71" s="78">
        <v>12545.465816950144</v>
      </c>
      <c r="N71" s="78"/>
      <c r="O71" s="78"/>
      <c r="P71" s="78"/>
      <c r="Q71" s="78"/>
      <c r="R71" s="78"/>
      <c r="S71" s="78"/>
      <c r="T71" s="78"/>
      <c r="U71" s="78"/>
      <c r="V71" s="78">
        <v>3.4071031536292526</v>
      </c>
      <c r="W71" s="78">
        <v>0.59932003602470352</v>
      </c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>
        <v>8.266947644782654</v>
      </c>
      <c r="AL71" s="78"/>
      <c r="AM71" s="78"/>
      <c r="AN71" s="78"/>
      <c r="AO71" s="78"/>
      <c r="AP71" s="78">
        <v>16089.367132772255</v>
      </c>
      <c r="AQ71" s="78"/>
      <c r="AR71" s="78">
        <v>562.64335040022888</v>
      </c>
      <c r="AS71" s="78">
        <v>368.94363048976749</v>
      </c>
      <c r="AT71" s="78">
        <v>2371.4893546380663</v>
      </c>
      <c r="AU71" s="78">
        <v>48.594360192143</v>
      </c>
      <c r="AV71" s="78">
        <v>636.04028800072069</v>
      </c>
      <c r="AW71" s="78">
        <v>3350.6341257113918</v>
      </c>
      <c r="AX71" s="78"/>
      <c r="AY71" s="78">
        <v>3.5870407172227483</v>
      </c>
      <c r="AZ71" s="78">
        <v>1859.2816135315807</v>
      </c>
      <c r="BA71" s="78">
        <v>8199.0355690543947</v>
      </c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>
        <v>1946.5416210289968</v>
      </c>
      <c r="DO71" s="78">
        <v>3293.7577300631201</v>
      </c>
      <c r="DP71" s="78">
        <v>5118.4409955109531</v>
      </c>
      <c r="DQ71" s="78">
        <v>6478.4476270484911</v>
      </c>
      <c r="DR71" s="78">
        <v>8196.9010481142905</v>
      </c>
      <c r="DS71" s="78">
        <v>10491.836568202032</v>
      </c>
      <c r="DT71" s="78">
        <v>12636.751023850356</v>
      </c>
      <c r="DU71" s="78">
        <v>14350.585170086519</v>
      </c>
      <c r="DV71" s="78">
        <v>22716.809206946404</v>
      </c>
      <c r="DW71" s="78">
        <v>34637.359078213252</v>
      </c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>
        <v>2472.7462899288903</v>
      </c>
      <c r="EI71" s="78">
        <v>13913.787371085549</v>
      </c>
      <c r="EJ71" s="78">
        <v>183671.33318177782</v>
      </c>
    </row>
    <row r="72" spans="1:140" x14ac:dyDescent="0.25">
      <c r="A72" s="77" t="s">
        <v>30</v>
      </c>
      <c r="B72" s="78"/>
      <c r="C72" s="78"/>
      <c r="D72" s="78"/>
      <c r="E72" s="78"/>
      <c r="F72" s="78"/>
      <c r="G72" s="78"/>
      <c r="H72" s="78"/>
      <c r="I72" s="78"/>
      <c r="J72" s="78"/>
      <c r="K72" s="78">
        <v>1.6384251894261033E-4</v>
      </c>
      <c r="L72" s="78">
        <v>50.571529665689596</v>
      </c>
      <c r="M72" s="78">
        <v>394.87044213255797</v>
      </c>
      <c r="N72" s="78">
        <v>8368.2333721170889</v>
      </c>
      <c r="O72" s="78">
        <v>18257.525934099398</v>
      </c>
      <c r="P72" s="78">
        <v>23.5926180303012</v>
      </c>
      <c r="Q72" s="78">
        <v>382.67758068076182</v>
      </c>
      <c r="R72" s="78">
        <v>81.330798413189981</v>
      </c>
      <c r="S72" s="78">
        <v>47.722753594238554</v>
      </c>
      <c r="T72" s="78">
        <v>588.99688293786653</v>
      </c>
      <c r="U72" s="78">
        <v>39.707187112559225</v>
      </c>
      <c r="V72" s="78">
        <v>19.627966735300657</v>
      </c>
      <c r="W72" s="78">
        <v>306.58632598927056</v>
      </c>
      <c r="X72" s="78">
        <v>1160.8812145434269</v>
      </c>
      <c r="Y72" s="78">
        <v>142.01961385520656</v>
      </c>
      <c r="Z72" s="78"/>
      <c r="AA72" s="78">
        <v>108.4044590110051</v>
      </c>
      <c r="AB72" s="78"/>
      <c r="AC72" s="78"/>
      <c r="AD72" s="78">
        <v>175.24555713908578</v>
      </c>
      <c r="AE72" s="78">
        <v>49.747835891863119</v>
      </c>
      <c r="AF72" s="78">
        <v>11.613236749484182</v>
      </c>
      <c r="AG72" s="78"/>
      <c r="AH72" s="78">
        <v>1434.9240269663364</v>
      </c>
      <c r="AI72" s="78">
        <v>14.927235308480498</v>
      </c>
      <c r="AJ72" s="78">
        <v>723.76113029625378</v>
      </c>
      <c r="AK72" s="78">
        <v>396.16375280431623</v>
      </c>
      <c r="AL72" s="78"/>
      <c r="AM72" s="78"/>
      <c r="AN72" s="78"/>
      <c r="AO72" s="78"/>
      <c r="AP72" s="78"/>
      <c r="AQ72" s="78"/>
      <c r="AR72" s="78">
        <v>0.64189052760394016</v>
      </c>
      <c r="AS72" s="78">
        <v>0.4209420025806096</v>
      </c>
      <c r="AT72" s="78">
        <v>2.7057235727711837</v>
      </c>
      <c r="AU72" s="78">
        <v>5.5439135727666913E-2</v>
      </c>
      <c r="AV72" s="78">
        <v>0.72564274479970536</v>
      </c>
      <c r="AW72" s="78">
        <v>3.8229347996501266</v>
      </c>
      <c r="AX72" s="78">
        <v>3.0176353396349502</v>
      </c>
      <c r="AY72" s="78">
        <v>0.41093806568527075</v>
      </c>
      <c r="AZ72" s="78">
        <v>26.840991203984142</v>
      </c>
      <c r="BA72" s="78">
        <v>942.16053754766335</v>
      </c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>
        <v>5.2375979614914572</v>
      </c>
      <c r="DO72" s="78">
        <v>21.615476803865015</v>
      </c>
      <c r="DP72" s="78">
        <v>49.388872525051916</v>
      </c>
      <c r="DQ72" s="78">
        <v>45.477886847563404</v>
      </c>
      <c r="DR72" s="78">
        <v>69.714073966621157</v>
      </c>
      <c r="DS72" s="78">
        <v>79.726125947061817</v>
      </c>
      <c r="DT72" s="78">
        <v>54.802315172753069</v>
      </c>
      <c r="DU72" s="78">
        <v>115.52783087464506</v>
      </c>
      <c r="DV72" s="78">
        <v>189.47288423395659</v>
      </c>
      <c r="DW72" s="78">
        <v>448.82463799728839</v>
      </c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>
        <v>751.08673178457275</v>
      </c>
      <c r="EI72" s="78">
        <v>1251.8627529960024</v>
      </c>
      <c r="EJ72" s="78">
        <v>36842.671479967168</v>
      </c>
    </row>
    <row r="73" spans="1:140" x14ac:dyDescent="0.25">
      <c r="A73" s="77" t="s">
        <v>382</v>
      </c>
      <c r="B73" s="78">
        <v>2028.0366056948128</v>
      </c>
      <c r="C73" s="78">
        <v>214.30917353139697</v>
      </c>
      <c r="D73" s="78">
        <v>22.711644879508221</v>
      </c>
      <c r="E73" s="78">
        <v>205.07007409888575</v>
      </c>
      <c r="F73" s="78">
        <v>114.87566226637986</v>
      </c>
      <c r="G73" s="78">
        <v>831.70053793615716</v>
      </c>
      <c r="H73" s="78">
        <v>184.55395449324314</v>
      </c>
      <c r="I73" s="78">
        <v>12.106868213233668</v>
      </c>
      <c r="J73" s="78">
        <v>13.432458662540771</v>
      </c>
      <c r="K73" s="78"/>
      <c r="L73" s="78"/>
      <c r="M73" s="78"/>
      <c r="N73" s="78">
        <v>887.12855126054205</v>
      </c>
      <c r="O73" s="78">
        <v>2381.9724477513737</v>
      </c>
      <c r="P73" s="78">
        <v>59.469436431465525</v>
      </c>
      <c r="Q73" s="78">
        <v>137.82181176287745</v>
      </c>
      <c r="R73" s="78"/>
      <c r="S73" s="78">
        <v>842.76287053570184</v>
      </c>
      <c r="T73" s="78"/>
      <c r="U73" s="78"/>
      <c r="V73" s="78"/>
      <c r="W73" s="78">
        <v>985.63363881427779</v>
      </c>
      <c r="X73" s="78"/>
      <c r="Y73" s="78">
        <v>18.901600007964603</v>
      </c>
      <c r="Z73" s="78"/>
      <c r="AA73" s="78"/>
      <c r="AB73" s="78"/>
      <c r="AC73" s="78"/>
      <c r="AD73" s="78">
        <v>0.49836807005081596</v>
      </c>
      <c r="AE73" s="78">
        <v>109.10050590892386</v>
      </c>
      <c r="AF73" s="78">
        <v>37.833084441596199</v>
      </c>
      <c r="AG73" s="78">
        <v>136.0748104760799</v>
      </c>
      <c r="AH73" s="78">
        <v>1373.1450568768669</v>
      </c>
      <c r="AI73" s="78">
        <v>13.230760351409362</v>
      </c>
      <c r="AJ73" s="78">
        <v>55.21820857142945</v>
      </c>
      <c r="AK73" s="78">
        <v>162.85523052421527</v>
      </c>
      <c r="AL73" s="78">
        <v>40.784161758899955</v>
      </c>
      <c r="AM73" s="78"/>
      <c r="AN73" s="78">
        <v>2565.6785993535796</v>
      </c>
      <c r="AO73" s="78">
        <v>1535.4276412308732</v>
      </c>
      <c r="AP73" s="78">
        <v>102.72844868665732</v>
      </c>
      <c r="AQ73" s="78"/>
      <c r="AR73" s="78">
        <v>139.65054672401311</v>
      </c>
      <c r="AS73" s="78">
        <v>91.584688741376311</v>
      </c>
      <c r="AT73" s="78">
        <v>588.68644543258608</v>
      </c>
      <c r="AU73" s="78">
        <v>12.061194049067229</v>
      </c>
      <c r="AV73" s="78">
        <v>157.87098669833759</v>
      </c>
      <c r="AW73" s="78">
        <v>831.77033527788808</v>
      </c>
      <c r="AX73" s="78">
        <v>6.4807732853890396</v>
      </c>
      <c r="AY73" s="78">
        <v>256.03858488264621</v>
      </c>
      <c r="AZ73" s="78">
        <v>1063.2131674829959</v>
      </c>
      <c r="BA73" s="78">
        <v>2609.3362922258252</v>
      </c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>
        <v>2687.5609544190334</v>
      </c>
      <c r="DO73" s="78">
        <v>3690.4003764959416</v>
      </c>
      <c r="DP73" s="78">
        <v>4661.5372743667667</v>
      </c>
      <c r="DQ73" s="78">
        <v>5496.2122013163671</v>
      </c>
      <c r="DR73" s="78">
        <v>5975.2168966409936</v>
      </c>
      <c r="DS73" s="78">
        <v>6754.9172865966593</v>
      </c>
      <c r="DT73" s="78">
        <v>8298.2489484129565</v>
      </c>
      <c r="DU73" s="78">
        <v>10318.16853559319</v>
      </c>
      <c r="DV73" s="78">
        <v>14249.157498873145</v>
      </c>
      <c r="DW73" s="78">
        <v>20718.879173079607</v>
      </c>
      <c r="DX73" s="78"/>
      <c r="DY73" s="78"/>
      <c r="DZ73" s="78"/>
      <c r="EA73" s="78"/>
      <c r="EB73" s="78"/>
      <c r="EC73" s="78"/>
      <c r="ED73" s="78"/>
      <c r="EE73" s="78"/>
      <c r="EF73" s="78">
        <v>20.860730254039279</v>
      </c>
      <c r="EG73" s="78">
        <v>1.111188488224061</v>
      </c>
      <c r="EH73" s="78">
        <v>25.783783007370175</v>
      </c>
      <c r="EI73" s="78">
        <v>5675.8936556490207</v>
      </c>
      <c r="EJ73" s="78">
        <v>109403.70373058438</v>
      </c>
    </row>
    <row r="74" spans="1:140" x14ac:dyDescent="0.25">
      <c r="A74" s="77" t="s">
        <v>383</v>
      </c>
      <c r="B74" s="78"/>
      <c r="C74" s="78"/>
      <c r="D74" s="78"/>
      <c r="E74" s="78">
        <v>79.300555747855526</v>
      </c>
      <c r="F74" s="78">
        <v>17.135111156596562</v>
      </c>
      <c r="G74" s="78">
        <v>132.83645930741284</v>
      </c>
      <c r="H74" s="78">
        <v>21.867793897141102</v>
      </c>
      <c r="I74" s="78">
        <v>1.4345425409810757</v>
      </c>
      <c r="J74" s="78">
        <v>1.5916117233622515</v>
      </c>
      <c r="K74" s="78"/>
      <c r="L74" s="78"/>
      <c r="M74" s="78"/>
      <c r="N74" s="78">
        <v>69.913679674719759</v>
      </c>
      <c r="O74" s="78">
        <v>1101.7257898858188</v>
      </c>
      <c r="P74" s="78">
        <v>339.79497308512498</v>
      </c>
      <c r="Q74" s="78">
        <v>1963.1504637803814</v>
      </c>
      <c r="R74" s="78"/>
      <c r="S74" s="78">
        <v>60.4691494329292</v>
      </c>
      <c r="T74" s="78">
        <v>2.2357282240877385</v>
      </c>
      <c r="U74" s="78"/>
      <c r="V74" s="78"/>
      <c r="W74" s="78"/>
      <c r="X74" s="78"/>
      <c r="Y74" s="78">
        <v>22.490735579301305</v>
      </c>
      <c r="Z74" s="78"/>
      <c r="AA74" s="78"/>
      <c r="AB74" s="78"/>
      <c r="AC74" s="78"/>
      <c r="AD74" s="78"/>
      <c r="AE74" s="78"/>
      <c r="AF74" s="78"/>
      <c r="AG74" s="78"/>
      <c r="AH74" s="78">
        <v>4579.8732370946445</v>
      </c>
      <c r="AI74" s="78"/>
      <c r="AJ74" s="78">
        <v>541.80849889099875</v>
      </c>
      <c r="AK74" s="78">
        <v>43.133963762023185</v>
      </c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>
        <v>5.1444673309063306E-2</v>
      </c>
      <c r="AZ74" s="78">
        <v>94.511124731933691</v>
      </c>
      <c r="BA74" s="78">
        <v>324.13375320071145</v>
      </c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>
        <v>87.354930661208499</v>
      </c>
      <c r="DO74" s="78">
        <v>131.86302695391834</v>
      </c>
      <c r="DP74" s="78">
        <v>147.76746795077736</v>
      </c>
      <c r="DQ74" s="78">
        <v>196.69427882193628</v>
      </c>
      <c r="DR74" s="78">
        <v>223.27030440975722</v>
      </c>
      <c r="DS74" s="78">
        <v>262.17994616919106</v>
      </c>
      <c r="DT74" s="78">
        <v>293.58115548348837</v>
      </c>
      <c r="DU74" s="78">
        <v>478.51548005208144</v>
      </c>
      <c r="DV74" s="78">
        <v>658.78520367383976</v>
      </c>
      <c r="DW74" s="78">
        <v>1279.9484196761482</v>
      </c>
      <c r="DX74" s="78"/>
      <c r="DY74" s="78"/>
      <c r="DZ74" s="78"/>
      <c r="EA74" s="78"/>
      <c r="EB74" s="78"/>
      <c r="EC74" s="78"/>
      <c r="ED74" s="78"/>
      <c r="EE74" s="78"/>
      <c r="EF74" s="78">
        <v>2.5813131584053298E-2</v>
      </c>
      <c r="EG74" s="78">
        <v>1.3749880426961077E-3</v>
      </c>
      <c r="EH74" s="78">
        <v>-228.69500610272752</v>
      </c>
      <c r="EI74" s="78">
        <v>1345.0070642363012</v>
      </c>
      <c r="EJ74" s="78">
        <v>14273.758076494882</v>
      </c>
    </row>
    <row r="75" spans="1:140" x14ac:dyDescent="0.25">
      <c r="A75" s="77" t="s">
        <v>384</v>
      </c>
      <c r="B75" s="78"/>
      <c r="C75" s="78"/>
      <c r="D75" s="78"/>
      <c r="E75" s="78">
        <v>62.709991699629597</v>
      </c>
      <c r="F75" s="78">
        <v>115.83218322780114</v>
      </c>
      <c r="G75" s="78">
        <v>810.65288393840626</v>
      </c>
      <c r="H75" s="78">
        <v>146.99871021152131</v>
      </c>
      <c r="I75" s="78">
        <v>9.6432179788993491</v>
      </c>
      <c r="J75" s="78">
        <v>10.699061441326968</v>
      </c>
      <c r="K75" s="78"/>
      <c r="L75" s="78"/>
      <c r="M75" s="78"/>
      <c r="N75" s="78"/>
      <c r="O75" s="78">
        <v>37.220964188166462</v>
      </c>
      <c r="P75" s="78">
        <v>64.986856199034477</v>
      </c>
      <c r="Q75" s="78">
        <v>1167.2682116934116</v>
      </c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>
        <v>0.3052282158288589</v>
      </c>
      <c r="AL75" s="78"/>
      <c r="AM75" s="78">
        <v>19.923925830884649</v>
      </c>
      <c r="AN75" s="78">
        <v>697.6703904594674</v>
      </c>
      <c r="AO75" s="78">
        <v>286.37455365090472</v>
      </c>
      <c r="AP75" s="78"/>
      <c r="AQ75" s="78"/>
      <c r="AR75" s="78"/>
      <c r="AS75" s="78"/>
      <c r="AT75" s="78"/>
      <c r="AU75" s="78"/>
      <c r="AV75" s="78"/>
      <c r="AW75" s="78"/>
      <c r="AX75" s="78"/>
      <c r="AY75" s="78">
        <v>0.34169914371686999</v>
      </c>
      <c r="AZ75" s="78">
        <v>468.11363923113919</v>
      </c>
      <c r="BA75" s="78">
        <v>924.73703025358805</v>
      </c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>
        <v>599.72852371399813</v>
      </c>
      <c r="DO75" s="78">
        <v>848.82749469172575</v>
      </c>
      <c r="DP75" s="78">
        <v>1076.5617005846277</v>
      </c>
      <c r="DQ75" s="78">
        <v>1356.8499539912766</v>
      </c>
      <c r="DR75" s="78">
        <v>1484.2537055397531</v>
      </c>
      <c r="DS75" s="78">
        <v>1719.9506459044349</v>
      </c>
      <c r="DT75" s="78">
        <v>2213.6401831547819</v>
      </c>
      <c r="DU75" s="78">
        <v>2611.7769067437716</v>
      </c>
      <c r="DV75" s="78">
        <v>3328.4230092039525</v>
      </c>
      <c r="DW75" s="78">
        <v>4441.613288358767</v>
      </c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>
        <v>186.56853628431335</v>
      </c>
      <c r="EI75" s="78">
        <v>946.75447296642722</v>
      </c>
      <c r="EJ75" s="78">
        <v>25638.426968501561</v>
      </c>
    </row>
    <row r="76" spans="1:140" x14ac:dyDescent="0.25">
      <c r="A76" s="77" t="s">
        <v>385</v>
      </c>
      <c r="B76" s="78">
        <v>1001.0612981684277</v>
      </c>
      <c r="C76" s="78">
        <v>74.704728065745087</v>
      </c>
      <c r="D76" s="78">
        <v>3.7910200967727521</v>
      </c>
      <c r="E76" s="78">
        <v>127.50793310914717</v>
      </c>
      <c r="F76" s="78">
        <v>131.83310646223114</v>
      </c>
      <c r="G76" s="78">
        <v>975.49229274799086</v>
      </c>
      <c r="H76" s="78">
        <v>795.1415561027635</v>
      </c>
      <c r="I76" s="78">
        <v>52.161841002188631</v>
      </c>
      <c r="J76" s="78">
        <v>57.87308168251554</v>
      </c>
      <c r="K76" s="78">
        <v>8.7913454778992053E-3</v>
      </c>
      <c r="L76" s="78">
        <v>4112.4741299166435</v>
      </c>
      <c r="M76" s="78">
        <v>2845.9746988939805</v>
      </c>
      <c r="N76" s="78">
        <v>191.62659787632043</v>
      </c>
      <c r="O76" s="78">
        <v>76.269372390112338</v>
      </c>
      <c r="P76" s="78">
        <v>9.0407987995339845</v>
      </c>
      <c r="Q76" s="78">
        <v>61.251635914154626</v>
      </c>
      <c r="R76" s="78">
        <v>9836.5877939841157</v>
      </c>
      <c r="S76" s="78">
        <v>1893.6430148487609</v>
      </c>
      <c r="T76" s="78">
        <v>94.82476762447159</v>
      </c>
      <c r="U76" s="78">
        <v>909.50069620565944</v>
      </c>
      <c r="V76" s="78">
        <v>1053.1834942014245</v>
      </c>
      <c r="W76" s="78">
        <v>2434.714933483589</v>
      </c>
      <c r="X76" s="78">
        <v>16.486809111019319</v>
      </c>
      <c r="Y76" s="78">
        <v>96.6414833940443</v>
      </c>
      <c r="Z76" s="78">
        <v>92.341955672474782</v>
      </c>
      <c r="AA76" s="78">
        <v>656.52253361419582</v>
      </c>
      <c r="AB76" s="78">
        <v>404.80624693924261</v>
      </c>
      <c r="AC76" s="78">
        <v>55.923625014340629</v>
      </c>
      <c r="AD76" s="78">
        <v>657.5263646165256</v>
      </c>
      <c r="AE76" s="78">
        <v>239.53317204334533</v>
      </c>
      <c r="AF76" s="78">
        <v>81.850908028392041</v>
      </c>
      <c r="AG76" s="78">
        <v>123.66527191772326</v>
      </c>
      <c r="AH76" s="78">
        <v>1217.849963992385</v>
      </c>
      <c r="AI76" s="78">
        <v>171.82093227504939</v>
      </c>
      <c r="AJ76" s="78">
        <v>5395.6663734465747</v>
      </c>
      <c r="AK76" s="78">
        <v>434.73248426303132</v>
      </c>
      <c r="AL76" s="78">
        <v>313.7889387977682</v>
      </c>
      <c r="AM76" s="78">
        <v>52.794933125363563</v>
      </c>
      <c r="AN76" s="78">
        <v>4748.9946457084807</v>
      </c>
      <c r="AO76" s="78">
        <v>2991.5143043607904</v>
      </c>
      <c r="AP76" s="78">
        <v>91.651978490990317</v>
      </c>
      <c r="AQ76" s="78"/>
      <c r="AR76" s="78">
        <v>251.41638297185105</v>
      </c>
      <c r="AS76" s="78">
        <v>174.05891181265972</v>
      </c>
      <c r="AT76" s="78">
        <v>1118.8128004694113</v>
      </c>
      <c r="AU76" s="78">
        <v>13.620851977616049</v>
      </c>
      <c r="AV76" s="78">
        <v>180.11342649446789</v>
      </c>
      <c r="AW76" s="78">
        <v>1226.7727405233998</v>
      </c>
      <c r="AX76" s="78"/>
      <c r="AY76" s="78">
        <v>1085.4628789765404</v>
      </c>
      <c r="AZ76" s="78">
        <v>1021.843019907178</v>
      </c>
      <c r="BA76" s="78">
        <v>3392.1173074809562</v>
      </c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>
        <v>57.110105073342396</v>
      </c>
      <c r="DO76" s="78">
        <v>57.626980140088584</v>
      </c>
      <c r="DP76" s="78">
        <v>68.597700256125094</v>
      </c>
      <c r="DQ76" s="78">
        <v>60.211940554062913</v>
      </c>
      <c r="DR76" s="78">
        <v>57.922107404101865</v>
      </c>
      <c r="DS76" s="78">
        <v>81.041412774969146</v>
      </c>
      <c r="DT76" s="78">
        <v>69.02537658269398</v>
      </c>
      <c r="DU76" s="78">
        <v>129.91217343128201</v>
      </c>
      <c r="DV76" s="78">
        <v>251.6069874781293</v>
      </c>
      <c r="DW76" s="78">
        <v>582.62279870544467</v>
      </c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>
        <v>278.42550590120192</v>
      </c>
      <c r="EI76" s="78">
        <v>5029.9800896295146</v>
      </c>
      <c r="EJ76" s="78">
        <v>59771.082006278804</v>
      </c>
    </row>
    <row r="77" spans="1:140" x14ac:dyDescent="0.25">
      <c r="A77" s="77" t="s">
        <v>386</v>
      </c>
      <c r="B77" s="78">
        <v>61.558138209613332</v>
      </c>
      <c r="C77" s="78">
        <v>27.67087098122952</v>
      </c>
      <c r="D77" s="78">
        <v>6.3189018678204798</v>
      </c>
      <c r="E77" s="78">
        <v>36.946343597636186</v>
      </c>
      <c r="F77" s="78">
        <v>29.082420698480046</v>
      </c>
      <c r="G77" s="78">
        <v>236.46549716399957</v>
      </c>
      <c r="H77" s="78">
        <v>59.723949437851502</v>
      </c>
      <c r="I77" s="78">
        <v>3.9179327639081936</v>
      </c>
      <c r="J77" s="78">
        <v>4.3469102799256838</v>
      </c>
      <c r="K77" s="78">
        <v>2.168157702180035E-3</v>
      </c>
      <c r="L77" s="78">
        <v>3625.633240039193</v>
      </c>
      <c r="M77" s="78">
        <v>2467.63907124445</v>
      </c>
      <c r="N77" s="78">
        <v>239.60345709751095</v>
      </c>
      <c r="O77" s="78">
        <v>139.22417554012554</v>
      </c>
      <c r="P77" s="78">
        <v>13.901244555444688</v>
      </c>
      <c r="Q77" s="78">
        <v>104.50849817261798</v>
      </c>
      <c r="R77" s="78">
        <v>401.27228079951186</v>
      </c>
      <c r="S77" s="78">
        <v>21194.273608523588</v>
      </c>
      <c r="T77" s="78">
        <v>12336.244065989971</v>
      </c>
      <c r="U77" s="78">
        <v>161.76364688716916</v>
      </c>
      <c r="V77" s="78">
        <v>259.74043569350914</v>
      </c>
      <c r="W77" s="78">
        <v>3332.8266588153574</v>
      </c>
      <c r="X77" s="78">
        <v>19.017197442361997</v>
      </c>
      <c r="Y77" s="78">
        <v>5126.7800328746598</v>
      </c>
      <c r="Z77" s="78">
        <v>42.56318201311089</v>
      </c>
      <c r="AA77" s="78">
        <v>408.65795692274048</v>
      </c>
      <c r="AB77" s="78">
        <v>112.75031725512756</v>
      </c>
      <c r="AC77" s="78">
        <v>93.566326068805211</v>
      </c>
      <c r="AD77" s="78">
        <v>135.36472677543023</v>
      </c>
      <c r="AE77" s="78">
        <v>226.87822649637727</v>
      </c>
      <c r="AF77" s="78">
        <v>141.5573555680086</v>
      </c>
      <c r="AG77" s="78">
        <v>81.849726550251688</v>
      </c>
      <c r="AH77" s="78">
        <v>945.64599542766325</v>
      </c>
      <c r="AI77" s="78">
        <v>5.5058513110178398</v>
      </c>
      <c r="AJ77" s="78">
        <v>163.98935096683792</v>
      </c>
      <c r="AK77" s="78">
        <v>784.82236237248878</v>
      </c>
      <c r="AL77" s="78">
        <v>102.00212127666114</v>
      </c>
      <c r="AM77" s="78">
        <v>9.7428782356393793</v>
      </c>
      <c r="AN77" s="78">
        <v>562.83802361350683</v>
      </c>
      <c r="AO77" s="78">
        <v>19698.212401112978</v>
      </c>
      <c r="AP77" s="78">
        <v>64.504802665418325</v>
      </c>
      <c r="AQ77" s="78"/>
      <c r="AR77" s="78">
        <v>281.44446512932814</v>
      </c>
      <c r="AS77" s="78">
        <v>189.2609755866801</v>
      </c>
      <c r="AT77" s="78">
        <v>1216.5283576149852</v>
      </c>
      <c r="AU77" s="78">
        <v>19.048696868167472</v>
      </c>
      <c r="AV77" s="78">
        <v>264.08434598710789</v>
      </c>
      <c r="AW77" s="78">
        <v>1448.9316602641793</v>
      </c>
      <c r="AX77" s="78">
        <v>215.28889979642324</v>
      </c>
      <c r="AY77" s="78">
        <v>11850.751164624991</v>
      </c>
      <c r="AZ77" s="78">
        <v>1394.8881624630642</v>
      </c>
      <c r="BA77" s="78">
        <v>3808.2006751255958</v>
      </c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>
        <v>258.87771935422467</v>
      </c>
      <c r="DO77" s="78">
        <v>407.54163456609888</v>
      </c>
      <c r="DP77" s="78">
        <v>543.88922959270838</v>
      </c>
      <c r="DQ77" s="78">
        <v>743.32671189206633</v>
      </c>
      <c r="DR77" s="78">
        <v>754.50947223302785</v>
      </c>
      <c r="DS77" s="78">
        <v>825.4025725424051</v>
      </c>
      <c r="DT77" s="78">
        <v>1062.0312313922325</v>
      </c>
      <c r="DU77" s="78">
        <v>1435.553344708022</v>
      </c>
      <c r="DV77" s="78">
        <v>2113.222857650228</v>
      </c>
      <c r="DW77" s="78">
        <v>2927.5284057169083</v>
      </c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>
        <v>-645.90391922607569</v>
      </c>
      <c r="EI77" s="78">
        <v>11741.859540664365</v>
      </c>
      <c r="EJ77" s="78">
        <v>116325.1785560124</v>
      </c>
    </row>
    <row r="78" spans="1:140" x14ac:dyDescent="0.25">
      <c r="A78" s="77" t="s">
        <v>387</v>
      </c>
      <c r="B78" s="78">
        <v>14.066506878074524</v>
      </c>
      <c r="C78" s="78">
        <v>6.3230008182951289</v>
      </c>
      <c r="D78" s="78">
        <v>2.2460888608837375</v>
      </c>
      <c r="E78" s="78">
        <v>6.1536264701500665</v>
      </c>
      <c r="F78" s="78">
        <v>4.5944133584144931</v>
      </c>
      <c r="G78" s="78">
        <v>31.696895552894532</v>
      </c>
      <c r="H78" s="78">
        <v>5.4446201488513628</v>
      </c>
      <c r="I78" s="78">
        <v>0.35717088151407494</v>
      </c>
      <c r="J78" s="78">
        <v>0.39627780008019342</v>
      </c>
      <c r="K78" s="78">
        <v>9.8792354837540426E-5</v>
      </c>
      <c r="L78" s="78">
        <v>95.085456535871629</v>
      </c>
      <c r="M78" s="78">
        <v>8.0494347539012967</v>
      </c>
      <c r="N78" s="78">
        <v>27.856776680891603</v>
      </c>
      <c r="O78" s="78">
        <v>8.5532420054834564</v>
      </c>
      <c r="P78" s="78">
        <v>0.91544695532777576</v>
      </c>
      <c r="Q78" s="78">
        <v>5.4928835510563134</v>
      </c>
      <c r="R78" s="78">
        <v>13.737402366707999</v>
      </c>
      <c r="S78" s="78">
        <v>1309.00573197325</v>
      </c>
      <c r="T78" s="78">
        <v>2836.5419207123564</v>
      </c>
      <c r="U78" s="78">
        <v>13.175085883006934</v>
      </c>
      <c r="V78" s="78">
        <v>11.835102798513951</v>
      </c>
      <c r="W78" s="78">
        <v>133.3304902208609</v>
      </c>
      <c r="X78" s="78">
        <v>5.8383987546173381</v>
      </c>
      <c r="Y78" s="78">
        <v>36.645393636117852</v>
      </c>
      <c r="Z78" s="78">
        <v>2.242978541626897</v>
      </c>
      <c r="AA78" s="78">
        <v>9.178684003249133</v>
      </c>
      <c r="AB78" s="78">
        <v>16.110485992081465</v>
      </c>
      <c r="AC78" s="78">
        <v>5.3289600961569308</v>
      </c>
      <c r="AD78" s="78">
        <v>24.449905651860345</v>
      </c>
      <c r="AE78" s="78">
        <v>37.291698418022172</v>
      </c>
      <c r="AF78" s="78">
        <v>17.305838842843556</v>
      </c>
      <c r="AG78" s="78">
        <v>1891.2989719572008</v>
      </c>
      <c r="AH78" s="78">
        <v>42.528632274293521</v>
      </c>
      <c r="AI78" s="78">
        <v>2.3929510820094486</v>
      </c>
      <c r="AJ78" s="78">
        <v>8.0646334418305621</v>
      </c>
      <c r="AK78" s="78">
        <v>211.98279764880772</v>
      </c>
      <c r="AL78" s="78">
        <v>82.86154906636267</v>
      </c>
      <c r="AM78" s="78">
        <v>6.9263214911109925</v>
      </c>
      <c r="AN78" s="78">
        <v>120.10543576568452</v>
      </c>
      <c r="AO78" s="78">
        <v>20913.563072735295</v>
      </c>
      <c r="AP78" s="78">
        <v>172.65433716421236</v>
      </c>
      <c r="AQ78" s="78"/>
      <c r="AR78" s="78">
        <v>84.133701620563869</v>
      </c>
      <c r="AS78" s="78">
        <v>46.728195200668189</v>
      </c>
      <c r="AT78" s="78">
        <v>300.35866815949169</v>
      </c>
      <c r="AU78" s="78">
        <v>5.2194907351542765</v>
      </c>
      <c r="AV78" s="78">
        <v>76.000463183401251</v>
      </c>
      <c r="AW78" s="78">
        <v>479.06865098756987</v>
      </c>
      <c r="AX78" s="78">
        <v>648.09720589721189</v>
      </c>
      <c r="AY78" s="78">
        <v>19052.441818924788</v>
      </c>
      <c r="AZ78" s="78">
        <v>2306.4641696243652</v>
      </c>
      <c r="BA78" s="78">
        <v>5832.7802929760901</v>
      </c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>
        <v>66.872321892403562</v>
      </c>
      <c r="DO78" s="78">
        <v>159.31108403520369</v>
      </c>
      <c r="DP78" s="78">
        <v>182.25525898280094</v>
      </c>
      <c r="DQ78" s="78">
        <v>262.52098640292019</v>
      </c>
      <c r="DR78" s="78">
        <v>315.35116492959537</v>
      </c>
      <c r="DS78" s="78">
        <v>578.00404924901704</v>
      </c>
      <c r="DT78" s="78">
        <v>1029.9771403911056</v>
      </c>
      <c r="DU78" s="78">
        <v>1594.9435043187159</v>
      </c>
      <c r="DV78" s="78">
        <v>2824.8318196380528</v>
      </c>
      <c r="DW78" s="78">
        <v>4604.4758660100269</v>
      </c>
      <c r="DX78" s="78"/>
      <c r="DY78" s="78"/>
      <c r="DZ78" s="78"/>
      <c r="EA78" s="78"/>
      <c r="EB78" s="78"/>
      <c r="EC78" s="78"/>
      <c r="ED78" s="78"/>
      <c r="EE78" s="78"/>
      <c r="EF78" s="78">
        <v>1.0857660613639877</v>
      </c>
      <c r="EG78" s="78">
        <v>5.7835499217887103E-2</v>
      </c>
      <c r="EH78" s="78">
        <v>1005.2245982828197</v>
      </c>
      <c r="EI78" s="78">
        <v>1175.3951959377221</v>
      </c>
      <c r="EJ78" s="78">
        <v>70773.227969502375</v>
      </c>
    </row>
    <row r="79" spans="1:140" x14ac:dyDescent="0.25">
      <c r="A79" s="77" t="s">
        <v>723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>
        <v>64581.857833356975</v>
      </c>
      <c r="AR79" s="78"/>
      <c r="AS79" s="78">
        <v>18954.062370488842</v>
      </c>
      <c r="AT79" s="78">
        <v>54944.084825997023</v>
      </c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>
        <v>1778.2659595489908</v>
      </c>
      <c r="EJ79" s="78">
        <v>140258.27098939181</v>
      </c>
    </row>
    <row r="80" spans="1:140" x14ac:dyDescent="0.25">
      <c r="A80" s="77" t="s">
        <v>724</v>
      </c>
      <c r="B80" s="78">
        <v>7950.1758015893611</v>
      </c>
      <c r="C80" s="78">
        <v>842.01352730717088</v>
      </c>
      <c r="D80" s="78">
        <v>91.256553398355251</v>
      </c>
      <c r="E80" s="78">
        <v>1384.0852067580483</v>
      </c>
      <c r="F80" s="78">
        <v>1085.7639893589812</v>
      </c>
      <c r="G80" s="78">
        <v>7639.79460683869</v>
      </c>
      <c r="H80" s="78">
        <v>1178.5522850351588</v>
      </c>
      <c r="I80" s="78">
        <v>77.313852398911706</v>
      </c>
      <c r="J80" s="78">
        <v>85.779006436610032</v>
      </c>
      <c r="K80" s="78"/>
      <c r="L80" s="78"/>
      <c r="M80" s="78"/>
      <c r="N80" s="78"/>
      <c r="O80" s="78"/>
      <c r="P80" s="78"/>
      <c r="Q80" s="78"/>
      <c r="R80" s="78"/>
      <c r="S80" s="78">
        <v>44.91449705746777</v>
      </c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>
        <v>2.2864777718914202</v>
      </c>
      <c r="AE80" s="78"/>
      <c r="AF80" s="78"/>
      <c r="AG80" s="78"/>
      <c r="AH80" s="78"/>
      <c r="AI80" s="78"/>
      <c r="AJ80" s="78"/>
      <c r="AK80" s="78"/>
      <c r="AL80" s="78">
        <v>3856.2303902197364</v>
      </c>
      <c r="AM80" s="78">
        <v>0.47246076830184636</v>
      </c>
      <c r="AN80" s="78">
        <v>2814.1285314451407</v>
      </c>
      <c r="AO80" s="78">
        <v>37.209122680364096</v>
      </c>
      <c r="AP80" s="78">
        <v>0.56776706163322421</v>
      </c>
      <c r="AQ80" s="78">
        <v>7879.7659726505199</v>
      </c>
      <c r="AR80" s="78">
        <v>14.061155757915127</v>
      </c>
      <c r="AS80" s="78">
        <v>5223.4854100515795</v>
      </c>
      <c r="AT80" s="78">
        <v>100463.92996122409</v>
      </c>
      <c r="AU80" s="78"/>
      <c r="AV80" s="78"/>
      <c r="AW80" s="78">
        <v>83.676505711727742</v>
      </c>
      <c r="AX80" s="78">
        <v>1.3842577877060371</v>
      </c>
      <c r="AY80" s="78">
        <v>51.054675332873913</v>
      </c>
      <c r="AZ80" s="78">
        <v>15.144553473037071</v>
      </c>
      <c r="BA80" s="78">
        <v>21.001986713779164</v>
      </c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>
        <v>225.7459799061248</v>
      </c>
      <c r="EG80" s="78">
        <v>12.024810784654795</v>
      </c>
      <c r="EH80" s="78"/>
      <c r="EI80" s="78">
        <v>3895.2671492542768</v>
      </c>
      <c r="EJ80" s="78">
        <v>144977.08649477403</v>
      </c>
    </row>
    <row r="81" spans="1:140" x14ac:dyDescent="0.25">
      <c r="A81" s="77" t="s">
        <v>581</v>
      </c>
      <c r="B81" s="78">
        <v>829.75832670976013</v>
      </c>
      <c r="C81" s="78">
        <v>87.880790679585559</v>
      </c>
      <c r="D81" s="78">
        <v>9.524429011240402</v>
      </c>
      <c r="E81" s="78"/>
      <c r="F81" s="78"/>
      <c r="G81" s="78"/>
      <c r="H81" s="78"/>
      <c r="I81" s="78"/>
      <c r="J81" s="78"/>
      <c r="K81" s="78"/>
      <c r="L81" s="78">
        <v>404.1581291112999</v>
      </c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>
        <v>306.74565696652462</v>
      </c>
      <c r="AC81" s="78"/>
      <c r="AD81" s="78">
        <v>2.7751027359605533</v>
      </c>
      <c r="AE81" s="78"/>
      <c r="AF81" s="78"/>
      <c r="AG81" s="78"/>
      <c r="AH81" s="78"/>
      <c r="AI81" s="78"/>
      <c r="AJ81" s="78"/>
      <c r="AK81" s="78"/>
      <c r="AL81" s="78"/>
      <c r="AM81" s="78">
        <v>3.5720504547688106</v>
      </c>
      <c r="AN81" s="78">
        <v>3415.5135391925951</v>
      </c>
      <c r="AO81" s="78">
        <v>281.32042385163186</v>
      </c>
      <c r="AP81" s="78">
        <v>4.2926158673432955</v>
      </c>
      <c r="AQ81" s="78"/>
      <c r="AR81" s="78">
        <v>106.30969000911124</v>
      </c>
      <c r="AS81" s="78"/>
      <c r="AT81" s="78"/>
      <c r="AU81" s="78">
        <v>528.39813798432385</v>
      </c>
      <c r="AV81" s="78">
        <v>6915.4578141463771</v>
      </c>
      <c r="AW81" s="78">
        <v>632.63813703592541</v>
      </c>
      <c r="AX81" s="78">
        <v>10.465712693701544</v>
      </c>
      <c r="AY81" s="78">
        <v>386.00004164653416</v>
      </c>
      <c r="AZ81" s="78">
        <v>114.50074323646488</v>
      </c>
      <c r="BA81" s="78">
        <v>158.78600134704607</v>
      </c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>
        <v>215.61390708214245</v>
      </c>
      <c r="DO81" s="78">
        <v>337.78011870693751</v>
      </c>
      <c r="DP81" s="78">
        <v>522.46011067365896</v>
      </c>
      <c r="DQ81" s="78">
        <v>624.97649058964703</v>
      </c>
      <c r="DR81" s="78">
        <v>1092.4785898496193</v>
      </c>
      <c r="DS81" s="78">
        <v>282.99596006351652</v>
      </c>
      <c r="DT81" s="78">
        <v>436.72216059184655</v>
      </c>
      <c r="DU81" s="78">
        <v>745.92145029087385</v>
      </c>
      <c r="DV81" s="78">
        <v>33.274788074076561</v>
      </c>
      <c r="DW81" s="78">
        <v>57.423718428827179</v>
      </c>
      <c r="DX81" s="78"/>
      <c r="DY81" s="78"/>
      <c r="DZ81" s="78"/>
      <c r="EA81" s="78"/>
      <c r="EB81" s="78"/>
      <c r="EC81" s="78"/>
      <c r="ED81" s="78"/>
      <c r="EE81" s="78"/>
      <c r="EF81" s="78">
        <v>273.98835631424311</v>
      </c>
      <c r="EG81" s="78">
        <v>14.594537378904448</v>
      </c>
      <c r="EH81" s="78"/>
      <c r="EI81" s="78">
        <v>22553.763971893852</v>
      </c>
      <c r="EJ81" s="78">
        <v>41390.091502618336</v>
      </c>
    </row>
    <row r="82" spans="1:140" x14ac:dyDescent="0.25">
      <c r="A82" s="77" t="s">
        <v>388</v>
      </c>
      <c r="B82" s="78">
        <v>14340.305681357957</v>
      </c>
      <c r="C82" s="78">
        <v>1520.0946732699558</v>
      </c>
      <c r="D82" s="78">
        <v>159.08483750064056</v>
      </c>
      <c r="E82" s="78">
        <v>250.50338179061006</v>
      </c>
      <c r="F82" s="78">
        <v>371.37901005427631</v>
      </c>
      <c r="G82" s="78">
        <v>2597.4414893387434</v>
      </c>
      <c r="H82" s="78">
        <v>579.65793718524537</v>
      </c>
      <c r="I82" s="78">
        <v>38.0259652171993</v>
      </c>
      <c r="J82" s="78">
        <v>42.189457825676293</v>
      </c>
      <c r="K82" s="78">
        <v>0.40333352855431276</v>
      </c>
      <c r="L82" s="78">
        <v>2384.5939633696712</v>
      </c>
      <c r="M82" s="78">
        <v>2134.4153583605557</v>
      </c>
      <c r="N82" s="78">
        <v>2538.797012959265</v>
      </c>
      <c r="O82" s="78">
        <v>421.60919033733092</v>
      </c>
      <c r="P82" s="78">
        <v>257.4234407613975</v>
      </c>
      <c r="Q82" s="78">
        <v>664.14922768945144</v>
      </c>
      <c r="R82" s="78">
        <v>447.90547621492107</v>
      </c>
      <c r="S82" s="78">
        <v>4549.8327158482862</v>
      </c>
      <c r="T82" s="78">
        <v>228.83051188795403</v>
      </c>
      <c r="U82" s="78">
        <v>11066.671793464662</v>
      </c>
      <c r="V82" s="78">
        <v>48318.453187773972</v>
      </c>
      <c r="W82" s="78">
        <v>29661.681871466466</v>
      </c>
      <c r="X82" s="78">
        <v>5370.4947855462024</v>
      </c>
      <c r="Y82" s="78">
        <v>11973.094741545234</v>
      </c>
      <c r="Z82" s="78">
        <v>106.06232154818838</v>
      </c>
      <c r="AA82" s="78">
        <v>407.85980946246661</v>
      </c>
      <c r="AB82" s="78">
        <v>1856.7158003967022</v>
      </c>
      <c r="AC82" s="78">
        <v>7303.1456484106366</v>
      </c>
      <c r="AD82" s="78">
        <v>270.4411432782868</v>
      </c>
      <c r="AE82" s="78">
        <v>976.04972652529943</v>
      </c>
      <c r="AF82" s="78">
        <v>1318.6779367809349</v>
      </c>
      <c r="AG82" s="78">
        <v>351.17769436752809</v>
      </c>
      <c r="AH82" s="78">
        <v>1621.2933302745914</v>
      </c>
      <c r="AI82" s="78">
        <v>13.380039293720136</v>
      </c>
      <c r="AJ82" s="78">
        <v>667.47514397809232</v>
      </c>
      <c r="AK82" s="78">
        <v>1140.4388575997548</v>
      </c>
      <c r="AL82" s="78">
        <v>185.95897999268365</v>
      </c>
      <c r="AM82" s="78">
        <v>464.09501710127688</v>
      </c>
      <c r="AN82" s="78"/>
      <c r="AO82" s="78">
        <v>223.83580878111616</v>
      </c>
      <c r="AP82" s="78">
        <v>225.47295446020186</v>
      </c>
      <c r="AQ82" s="78"/>
      <c r="AR82" s="78">
        <v>26.010604119629011</v>
      </c>
      <c r="AS82" s="78">
        <v>17.057196666205918</v>
      </c>
      <c r="AT82" s="78">
        <v>108.63994759897918</v>
      </c>
      <c r="AU82" s="78">
        <v>2.2464978215449447</v>
      </c>
      <c r="AV82" s="78">
        <v>29.404340339597134</v>
      </c>
      <c r="AW82" s="78">
        <v>154.91066053770294</v>
      </c>
      <c r="AX82" s="78">
        <v>1.6188425303859661</v>
      </c>
      <c r="AY82" s="78">
        <v>351.7142207582433</v>
      </c>
      <c r="AZ82" s="78">
        <v>405.05981559244674</v>
      </c>
      <c r="BA82" s="78">
        <v>3426.2299790274137</v>
      </c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>
        <v>63.813490434126592</v>
      </c>
      <c r="DO82" s="78">
        <v>76.639575324927847</v>
      </c>
      <c r="DP82" s="78">
        <v>89.105412916857688</v>
      </c>
      <c r="DQ82" s="78">
        <v>146.61973760221639</v>
      </c>
      <c r="DR82" s="78">
        <v>150.09337583137827</v>
      </c>
      <c r="DS82" s="78">
        <v>270.15662853937937</v>
      </c>
      <c r="DT82" s="78">
        <v>323.91896714990833</v>
      </c>
      <c r="DU82" s="78">
        <v>595.98978033463197</v>
      </c>
      <c r="DV82" s="78">
        <v>1031.4056010535085</v>
      </c>
      <c r="DW82" s="78">
        <v>1858.7153290300994</v>
      </c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>
        <v>3484.1830351492167</v>
      </c>
      <c r="EI82" s="78">
        <v>39268.027590883277</v>
      </c>
      <c r="EJ82" s="78">
        <v>208930.67988578734</v>
      </c>
    </row>
    <row r="83" spans="1:140" x14ac:dyDescent="0.25">
      <c r="A83" s="77" t="s">
        <v>389</v>
      </c>
      <c r="B83" s="78">
        <v>3927.9049649847839</v>
      </c>
      <c r="C83" s="78">
        <v>416.39250266174179</v>
      </c>
      <c r="D83" s="78">
        <v>44.498534251618018</v>
      </c>
      <c r="E83" s="78">
        <v>1700.7078154170219</v>
      </c>
      <c r="F83" s="78">
        <v>1266.7562210538081</v>
      </c>
      <c r="G83" s="78">
        <v>8918.9639648872217</v>
      </c>
      <c r="H83" s="78">
        <v>1687.9808356221197</v>
      </c>
      <c r="I83" s="78">
        <v>110.73272084283218</v>
      </c>
      <c r="J83" s="78">
        <v>122.85693286775538</v>
      </c>
      <c r="K83" s="78">
        <v>7.5960564761545057E-2</v>
      </c>
      <c r="L83" s="78">
        <v>2388.9222576060838</v>
      </c>
      <c r="M83" s="78">
        <v>334.69379681465369</v>
      </c>
      <c r="N83" s="78">
        <v>557.79908278619394</v>
      </c>
      <c r="O83" s="78">
        <v>266.90328992938993</v>
      </c>
      <c r="P83" s="78">
        <v>39.965953148013881</v>
      </c>
      <c r="Q83" s="78">
        <v>44.275778142522164</v>
      </c>
      <c r="R83" s="78">
        <v>647.37467484470835</v>
      </c>
      <c r="S83" s="78">
        <v>2520.0033550931439</v>
      </c>
      <c r="T83" s="78">
        <v>2058.5882164877494</v>
      </c>
      <c r="U83" s="78">
        <v>3122.6753272005881</v>
      </c>
      <c r="V83" s="78">
        <v>9099.9054943515494</v>
      </c>
      <c r="W83" s="78">
        <v>12213.079357919189</v>
      </c>
      <c r="X83" s="78">
        <v>1074.0218291826393</v>
      </c>
      <c r="Y83" s="78">
        <v>724.85816112805719</v>
      </c>
      <c r="Z83" s="78">
        <v>34.246032581767487</v>
      </c>
      <c r="AA83" s="78">
        <v>752.88565677580732</v>
      </c>
      <c r="AB83" s="78">
        <v>920.37030323823865</v>
      </c>
      <c r="AC83" s="78">
        <v>75.094104962990556</v>
      </c>
      <c r="AD83" s="78">
        <v>914.08872097380697</v>
      </c>
      <c r="AE83" s="78">
        <v>306.62203769326663</v>
      </c>
      <c r="AF83" s="78">
        <v>319.75947861175314</v>
      </c>
      <c r="AG83" s="78">
        <v>73.286500758557636</v>
      </c>
      <c r="AH83" s="78">
        <v>1929.166822095621</v>
      </c>
      <c r="AI83" s="78">
        <v>33.665609842420793</v>
      </c>
      <c r="AJ83" s="78">
        <v>347.77729356453671</v>
      </c>
      <c r="AK83" s="78">
        <v>514.13515977080863</v>
      </c>
      <c r="AL83" s="78">
        <v>368.74045524232588</v>
      </c>
      <c r="AM83" s="78">
        <v>405.91485160589332</v>
      </c>
      <c r="AN83" s="78">
        <v>4918.4536296776223</v>
      </c>
      <c r="AO83" s="78">
        <v>2647.3476380465363</v>
      </c>
      <c r="AP83" s="78">
        <v>392.71229930829179</v>
      </c>
      <c r="AQ83" s="78"/>
      <c r="AR83" s="78">
        <v>348.47226663172211</v>
      </c>
      <c r="AS83" s="78">
        <v>228.51538101024866</v>
      </c>
      <c r="AT83" s="78">
        <v>1468.8471317894086</v>
      </c>
      <c r="AU83" s="78">
        <v>30.096678356234168</v>
      </c>
      <c r="AV83" s="78">
        <v>393.93307840938701</v>
      </c>
      <c r="AW83" s="78">
        <v>2075.332480142366</v>
      </c>
      <c r="AX83" s="78">
        <v>171.20723885895961</v>
      </c>
      <c r="AY83" s="78">
        <v>25022.224732401057</v>
      </c>
      <c r="AZ83" s="78">
        <v>12226.334227803163</v>
      </c>
      <c r="BA83" s="78">
        <v>7600.8827051472936</v>
      </c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>
        <v>2112.9132176777725</v>
      </c>
      <c r="DO83" s="78">
        <v>2806.2475703382538</v>
      </c>
      <c r="DP83" s="78">
        <v>3485.4524967766256</v>
      </c>
      <c r="DQ83" s="78">
        <v>3720.3179272288271</v>
      </c>
      <c r="DR83" s="78">
        <v>4067.1813264837542</v>
      </c>
      <c r="DS83" s="78">
        <v>4560.3107268848735</v>
      </c>
      <c r="DT83" s="78">
        <v>5355.3185784912093</v>
      </c>
      <c r="DU83" s="78">
        <v>6661.4104776038903</v>
      </c>
      <c r="DV83" s="78">
        <v>12311.925613791542</v>
      </c>
      <c r="DW83" s="78">
        <v>26515.954281963917</v>
      </c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>
        <v>4293.5527219361929</v>
      </c>
      <c r="EI83" s="78">
        <v>13182.890712732333</v>
      </c>
      <c r="EJ83" s="78">
        <v>206883.52519499743</v>
      </c>
    </row>
    <row r="84" spans="1:140" x14ac:dyDescent="0.25">
      <c r="A84" s="77" t="s">
        <v>390</v>
      </c>
      <c r="B84" s="78">
        <v>432.24678391817605</v>
      </c>
      <c r="C84" s="78">
        <v>44.904669513168969</v>
      </c>
      <c r="D84" s="78">
        <v>6.0280131312759906</v>
      </c>
      <c r="E84" s="78">
        <v>832.95843799033037</v>
      </c>
      <c r="F84" s="78">
        <v>390.60157780444706</v>
      </c>
      <c r="G84" s="78">
        <v>2715.7243300058353</v>
      </c>
      <c r="H84" s="78">
        <v>452.89314867551178</v>
      </c>
      <c r="I84" s="78">
        <v>29.710106623001732</v>
      </c>
      <c r="J84" s="78">
        <v>32.963089384001634</v>
      </c>
      <c r="K84" s="78">
        <v>3.8729224346553573E-4</v>
      </c>
      <c r="L84" s="78"/>
      <c r="M84" s="78"/>
      <c r="N84" s="78">
        <v>15.086227588529569</v>
      </c>
      <c r="O84" s="78">
        <v>90.527561415043692</v>
      </c>
      <c r="P84" s="78">
        <v>0.98442316891709747</v>
      </c>
      <c r="Q84" s="78">
        <v>407.96705730326977</v>
      </c>
      <c r="R84" s="78">
        <v>108.88020290988277</v>
      </c>
      <c r="S84" s="78">
        <v>1.3098355788196354</v>
      </c>
      <c r="T84" s="78">
        <v>36.698255562754831</v>
      </c>
      <c r="U84" s="78"/>
      <c r="V84" s="78">
        <v>46.396743169239187</v>
      </c>
      <c r="W84" s="78">
        <v>66.84461785950694</v>
      </c>
      <c r="X84" s="78">
        <v>691.02558804539308</v>
      </c>
      <c r="Y84" s="78">
        <v>252.00445096749399</v>
      </c>
      <c r="Z84" s="78"/>
      <c r="AA84" s="78">
        <v>1.389252663239853</v>
      </c>
      <c r="AB84" s="78"/>
      <c r="AC84" s="78"/>
      <c r="AD84" s="78">
        <v>25.905480859363109</v>
      </c>
      <c r="AE84" s="78">
        <v>420.79139053936831</v>
      </c>
      <c r="AF84" s="78">
        <v>5.5592680444533817</v>
      </c>
      <c r="AG84" s="78">
        <v>63.423578945224413</v>
      </c>
      <c r="AH84" s="78">
        <v>2553.9296989964027</v>
      </c>
      <c r="AI84" s="78">
        <v>53.272633793181562</v>
      </c>
      <c r="AJ84" s="78">
        <v>66.851957335595387</v>
      </c>
      <c r="AK84" s="78">
        <v>753.55867477474658</v>
      </c>
      <c r="AL84" s="78">
        <v>8.9717370043377631</v>
      </c>
      <c r="AM84" s="78">
        <v>56.234633331108981</v>
      </c>
      <c r="AN84" s="78"/>
      <c r="AO84" s="78">
        <v>113.39796130335162</v>
      </c>
      <c r="AP84" s="78"/>
      <c r="AQ84" s="78"/>
      <c r="AR84" s="78">
        <v>724.23820705500952</v>
      </c>
      <c r="AS84" s="78">
        <v>475.01958622884342</v>
      </c>
      <c r="AT84" s="78">
        <v>3053.3225102459774</v>
      </c>
      <c r="AU84" s="78">
        <v>62.545774070926441</v>
      </c>
      <c r="AV84" s="78">
        <v>818.70294953802033</v>
      </c>
      <c r="AW84" s="78">
        <v>4314.2927640390844</v>
      </c>
      <c r="AX84" s="78">
        <v>49.197234003857588</v>
      </c>
      <c r="AY84" s="78">
        <v>424.0784426376544</v>
      </c>
      <c r="AZ84" s="78">
        <v>553.63474667187813</v>
      </c>
      <c r="BA84" s="78">
        <v>699.70757311011812</v>
      </c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>
        <v>6.2650627575099147</v>
      </c>
      <c r="DO84" s="78">
        <v>12.552741052699581</v>
      </c>
      <c r="DP84" s="78">
        <v>44.224706869401196</v>
      </c>
      <c r="DQ84" s="78">
        <v>80.567196161835398</v>
      </c>
      <c r="DR84" s="78">
        <v>146.75329160073215</v>
      </c>
      <c r="DS84" s="78">
        <v>242.90864432942368</v>
      </c>
      <c r="DT84" s="78">
        <v>622.29126998966433</v>
      </c>
      <c r="DU84" s="78">
        <v>982.48201174649807</v>
      </c>
      <c r="DV84" s="78">
        <v>2839.9743979180334</v>
      </c>
      <c r="DW84" s="78">
        <v>4284.9324366720084</v>
      </c>
      <c r="DX84" s="78"/>
      <c r="DY84" s="78"/>
      <c r="DZ84" s="78"/>
      <c r="EA84" s="78"/>
      <c r="EB84" s="78"/>
      <c r="EC84" s="78"/>
      <c r="ED84" s="78"/>
      <c r="EE84" s="78"/>
      <c r="EF84" s="78">
        <v>2.6071971813960095</v>
      </c>
      <c r="EG84" s="78">
        <v>0.13887756848476096</v>
      </c>
      <c r="EH84" s="78">
        <v>419.08833584131958</v>
      </c>
      <c r="EI84" s="78">
        <v>3797.4468600677192</v>
      </c>
      <c r="EJ84" s="78">
        <v>35436.014592855317</v>
      </c>
    </row>
    <row r="85" spans="1:140" x14ac:dyDescent="0.25">
      <c r="A85" s="77" t="s">
        <v>391</v>
      </c>
      <c r="B85" s="78">
        <v>484.38408741090819</v>
      </c>
      <c r="C85" s="78">
        <v>51.610563380364759</v>
      </c>
      <c r="D85" s="78">
        <v>6.875014169944512</v>
      </c>
      <c r="E85" s="78">
        <v>255.17119650614262</v>
      </c>
      <c r="F85" s="78">
        <v>122.17730358587094</v>
      </c>
      <c r="G85" s="78">
        <v>1153.7553298366995</v>
      </c>
      <c r="H85" s="78">
        <v>238.41446200055714</v>
      </c>
      <c r="I85" s="78">
        <v>15.640155094457375</v>
      </c>
      <c r="J85" s="78">
        <v>17.352607881895214</v>
      </c>
      <c r="K85" s="78">
        <v>4.7119202732030709E-3</v>
      </c>
      <c r="L85" s="78">
        <v>8254.4282836124203</v>
      </c>
      <c r="M85" s="78">
        <v>3756.2325260270964</v>
      </c>
      <c r="N85" s="78">
        <v>516.54796619757792</v>
      </c>
      <c r="O85" s="78">
        <v>458.3442966356547</v>
      </c>
      <c r="P85" s="78">
        <v>41.421111764040617</v>
      </c>
      <c r="Q85" s="78">
        <v>101.96086492533595</v>
      </c>
      <c r="R85" s="78">
        <v>722.73022954024214</v>
      </c>
      <c r="S85" s="78">
        <v>591.47391162715394</v>
      </c>
      <c r="T85" s="78">
        <v>411.1183084664948</v>
      </c>
      <c r="U85" s="78">
        <v>283.27311104891055</v>
      </c>
      <c r="V85" s="78">
        <v>564.47749325810742</v>
      </c>
      <c r="W85" s="78">
        <v>5430.8154464039626</v>
      </c>
      <c r="X85" s="78">
        <v>327.95970134449749</v>
      </c>
      <c r="Y85" s="78">
        <v>1979.5457335840504</v>
      </c>
      <c r="Z85" s="78">
        <v>2758.2208945293669</v>
      </c>
      <c r="AA85" s="78">
        <v>245.93145931922177</v>
      </c>
      <c r="AB85" s="78">
        <v>218.99305111715393</v>
      </c>
      <c r="AC85" s="78">
        <v>71.149823237891113</v>
      </c>
      <c r="AD85" s="78">
        <v>400.23244766101163</v>
      </c>
      <c r="AE85" s="78">
        <v>659.86233853128999</v>
      </c>
      <c r="AF85" s="78">
        <v>1512.2388322688691</v>
      </c>
      <c r="AG85" s="78">
        <v>493.5729614559516</v>
      </c>
      <c r="AH85" s="78">
        <v>4156.5132876155903</v>
      </c>
      <c r="AI85" s="78">
        <v>22.974393002111483</v>
      </c>
      <c r="AJ85" s="78">
        <v>839.83395637141257</v>
      </c>
      <c r="AK85" s="78">
        <v>1154.2293364659033</v>
      </c>
      <c r="AL85" s="78">
        <v>13.290334224449921</v>
      </c>
      <c r="AM85" s="78">
        <v>12.628276382599458</v>
      </c>
      <c r="AN85" s="78">
        <v>11312.547052416179</v>
      </c>
      <c r="AO85" s="78">
        <v>12667.477764387148</v>
      </c>
      <c r="AP85" s="78"/>
      <c r="AQ85" s="78"/>
      <c r="AR85" s="78">
        <v>92.794882116395954</v>
      </c>
      <c r="AS85" s="78">
        <v>67.108465809391973</v>
      </c>
      <c r="AT85" s="78">
        <v>431.3586117798003</v>
      </c>
      <c r="AU85" s="78">
        <v>2.5104039774355766</v>
      </c>
      <c r="AV85" s="78">
        <v>34.104578855363769</v>
      </c>
      <c r="AW85" s="78">
        <v>368.70029475074824</v>
      </c>
      <c r="AX85" s="78"/>
      <c r="AY85" s="78">
        <v>1148.3314459734438</v>
      </c>
      <c r="AZ85" s="78">
        <v>77.341183532835018</v>
      </c>
      <c r="BA85" s="78">
        <v>3951.8128018498433</v>
      </c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>
        <v>64.052666624885902</v>
      </c>
      <c r="DO85" s="78">
        <v>102.84587426237344</v>
      </c>
      <c r="DP85" s="78">
        <v>149.45250206312608</v>
      </c>
      <c r="DQ85" s="78">
        <v>161.28274923401312</v>
      </c>
      <c r="DR85" s="78">
        <v>220.13248805595225</v>
      </c>
      <c r="DS85" s="78">
        <v>262.9827091436905</v>
      </c>
      <c r="DT85" s="78">
        <v>384.44647172051555</v>
      </c>
      <c r="DU85" s="78">
        <v>622.58900299790184</v>
      </c>
      <c r="DV85" s="78">
        <v>1080.6132166613638</v>
      </c>
      <c r="DW85" s="78">
        <v>1971.2298757333374</v>
      </c>
      <c r="DX85" s="78"/>
      <c r="DY85" s="78"/>
      <c r="DZ85" s="78"/>
      <c r="EA85" s="78"/>
      <c r="EB85" s="78"/>
      <c r="EC85" s="78"/>
      <c r="ED85" s="78"/>
      <c r="EE85" s="78"/>
      <c r="EF85" s="78">
        <v>9.0427736632679014</v>
      </c>
      <c r="EG85" s="78">
        <v>0.48168141162236483</v>
      </c>
      <c r="EH85" s="78">
        <v>815.55863786607949</v>
      </c>
      <c r="EI85" s="78">
        <v>3725.7091555941861</v>
      </c>
      <c r="EJ85" s="78">
        <v>78069.893098886401</v>
      </c>
    </row>
    <row r="86" spans="1:140" x14ac:dyDescent="0.25">
      <c r="A86" s="77" t="s">
        <v>392</v>
      </c>
      <c r="B86" s="78">
        <v>35.403241041053732</v>
      </c>
      <c r="C86" s="78">
        <v>3.9784998468058608</v>
      </c>
      <c r="D86" s="78"/>
      <c r="E86" s="78">
        <v>30.456165488605507</v>
      </c>
      <c r="F86" s="78">
        <v>13.008886383115954</v>
      </c>
      <c r="G86" s="78">
        <v>112.07317697428921</v>
      </c>
      <c r="H86" s="78">
        <v>20.15355576569408</v>
      </c>
      <c r="I86" s="78">
        <v>1.3220873232074088</v>
      </c>
      <c r="J86" s="78">
        <v>1.4668436960304052</v>
      </c>
      <c r="K86" s="78">
        <v>7.8278969996748788E-5</v>
      </c>
      <c r="L86" s="78">
        <v>324.58688309779762</v>
      </c>
      <c r="M86" s="78">
        <v>3262.5204245808864</v>
      </c>
      <c r="N86" s="78">
        <v>1.0256970070455074</v>
      </c>
      <c r="O86" s="78"/>
      <c r="P86" s="78">
        <v>1.1327055088019976E-2</v>
      </c>
      <c r="Q86" s="78"/>
      <c r="R86" s="78">
        <v>129.2675212006861</v>
      </c>
      <c r="S86" s="78"/>
      <c r="T86" s="78">
        <v>25.296850246193088</v>
      </c>
      <c r="U86" s="78">
        <v>6.3808588205529899</v>
      </c>
      <c r="V86" s="78">
        <v>9.3776452479222634</v>
      </c>
      <c r="W86" s="78">
        <v>1319.8332186102555</v>
      </c>
      <c r="X86" s="78"/>
      <c r="Y86" s="78">
        <v>6.0344145064787824</v>
      </c>
      <c r="Z86" s="78">
        <v>2586.9588134907426</v>
      </c>
      <c r="AA86" s="78">
        <v>23.183153843580843</v>
      </c>
      <c r="AB86" s="78">
        <v>0.7450152379103776</v>
      </c>
      <c r="AC86" s="78">
        <v>0.89409366159482118</v>
      </c>
      <c r="AD86" s="78">
        <v>5.038949835195071</v>
      </c>
      <c r="AE86" s="78">
        <v>134.95058421086716</v>
      </c>
      <c r="AF86" s="78">
        <v>79.136889657958974</v>
      </c>
      <c r="AG86" s="78">
        <v>264.62595755535926</v>
      </c>
      <c r="AH86" s="78">
        <v>1275.6251321816776</v>
      </c>
      <c r="AI86" s="78">
        <v>107.72307135261511</v>
      </c>
      <c r="AJ86" s="78">
        <v>210.64454193364188</v>
      </c>
      <c r="AK86" s="78">
        <v>25.981050140387087</v>
      </c>
      <c r="AL86" s="78">
        <v>134.5174093633585</v>
      </c>
      <c r="AM86" s="78">
        <v>31.151244989715067</v>
      </c>
      <c r="AN86" s="78">
        <v>1461.3812400425779</v>
      </c>
      <c r="AO86" s="78">
        <v>57.373033371300011</v>
      </c>
      <c r="AP86" s="78">
        <v>64.371775349187118</v>
      </c>
      <c r="AQ86" s="78"/>
      <c r="AR86" s="78">
        <v>13.06532129789659</v>
      </c>
      <c r="AS86" s="78">
        <v>8.5680459028552711</v>
      </c>
      <c r="AT86" s="78">
        <v>55.073534191926143</v>
      </c>
      <c r="AU86" s="78">
        <v>1.1284309293528358</v>
      </c>
      <c r="AV86" s="78">
        <v>14.770036530174776</v>
      </c>
      <c r="AW86" s="78">
        <v>77.813798603973268</v>
      </c>
      <c r="AX86" s="78"/>
      <c r="AY86" s="78">
        <v>91.027427631078567</v>
      </c>
      <c r="AZ86" s="78">
        <v>409.99582860613742</v>
      </c>
      <c r="BA86" s="78">
        <v>906.35869694120242</v>
      </c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>
        <v>66.249129930823685</v>
      </c>
      <c r="DO86" s="78">
        <v>128.19801773694982</v>
      </c>
      <c r="DP86" s="78">
        <v>138.23140993698328</v>
      </c>
      <c r="DQ86" s="78">
        <v>149.37183013300893</v>
      </c>
      <c r="DR86" s="78">
        <v>276.98104890398889</v>
      </c>
      <c r="DS86" s="78">
        <v>276.48941719252667</v>
      </c>
      <c r="DT86" s="78">
        <v>282.73003617306887</v>
      </c>
      <c r="DU86" s="78">
        <v>399.33567762147641</v>
      </c>
      <c r="DV86" s="78">
        <v>833.21768020253273</v>
      </c>
      <c r="DW86" s="78">
        <v>2728.5891185573037</v>
      </c>
      <c r="DX86" s="78"/>
      <c r="DY86" s="78"/>
      <c r="DZ86" s="78"/>
      <c r="EA86" s="78"/>
      <c r="EB86" s="78"/>
      <c r="EC86" s="78"/>
      <c r="ED86" s="78"/>
      <c r="EE86" s="78"/>
      <c r="EF86" s="78">
        <v>8.7735597530213427E-2</v>
      </c>
      <c r="EG86" s="78">
        <v>4.6734119465523171E-3</v>
      </c>
      <c r="EH86" s="78">
        <v>634.70993975255544</v>
      </c>
      <c r="EI86" s="78">
        <v>896.12599570709085</v>
      </c>
      <c r="EJ86" s="78">
        <v>20154.622162880729</v>
      </c>
    </row>
    <row r="87" spans="1:140" x14ac:dyDescent="0.25">
      <c r="A87" s="77" t="s">
        <v>32</v>
      </c>
      <c r="B87" s="78">
        <v>506.90175909044262</v>
      </c>
      <c r="C87" s="78">
        <v>56.885885678444239</v>
      </c>
      <c r="D87" s="78">
        <v>7.5910659358774675</v>
      </c>
      <c r="E87" s="78">
        <v>138.08436495305216</v>
      </c>
      <c r="F87" s="78">
        <v>69.078520790903525</v>
      </c>
      <c r="G87" s="78">
        <v>493.60037436373477</v>
      </c>
      <c r="H87" s="78">
        <v>214.91617422751767</v>
      </c>
      <c r="I87" s="78">
        <v>14.098651017310956</v>
      </c>
      <c r="J87" s="78">
        <v>15.642323320296203</v>
      </c>
      <c r="K87" s="78"/>
      <c r="L87" s="78"/>
      <c r="M87" s="78"/>
      <c r="N87" s="78">
        <v>0.11427456329725132</v>
      </c>
      <c r="O87" s="78"/>
      <c r="P87" s="78"/>
      <c r="Q87" s="78"/>
      <c r="R87" s="78">
        <v>51.007733415289735</v>
      </c>
      <c r="S87" s="78">
        <v>34.730093330018519</v>
      </c>
      <c r="T87" s="78">
        <v>0.98666255397209812</v>
      </c>
      <c r="U87" s="78">
        <v>98.234441721616662</v>
      </c>
      <c r="V87" s="78"/>
      <c r="W87" s="78">
        <v>257.38963557273223</v>
      </c>
      <c r="X87" s="78"/>
      <c r="Y87" s="78">
        <v>285.01236207123287</v>
      </c>
      <c r="Z87" s="78">
        <v>137.51445950970475</v>
      </c>
      <c r="AA87" s="78">
        <v>5041.4929779200875</v>
      </c>
      <c r="AB87" s="78">
        <v>272.26809296601567</v>
      </c>
      <c r="AC87" s="78">
        <v>16.793651818201699</v>
      </c>
      <c r="AD87" s="78">
        <v>94.068926722072291</v>
      </c>
      <c r="AE87" s="78">
        <v>75.138403425486842</v>
      </c>
      <c r="AF87" s="78">
        <v>39.440635990331302</v>
      </c>
      <c r="AG87" s="78"/>
      <c r="AH87" s="78">
        <v>1206.1694734223822</v>
      </c>
      <c r="AI87" s="78">
        <v>1.3424196662065804</v>
      </c>
      <c r="AJ87" s="78">
        <v>24.696154735882715</v>
      </c>
      <c r="AK87" s="78">
        <v>515.64369248183755</v>
      </c>
      <c r="AL87" s="78">
        <v>139.58137934052934</v>
      </c>
      <c r="AM87" s="78">
        <v>57.461245562783631</v>
      </c>
      <c r="AN87" s="78">
        <v>48695.670860780876</v>
      </c>
      <c r="AO87" s="78">
        <v>1058.2158833073941</v>
      </c>
      <c r="AP87" s="78">
        <v>179.93475870708761</v>
      </c>
      <c r="AQ87" s="78"/>
      <c r="AR87" s="78">
        <v>192.76009176900561</v>
      </c>
      <c r="AS87" s="78">
        <v>126.41003672898343</v>
      </c>
      <c r="AT87" s="78">
        <v>812.53620241183546</v>
      </c>
      <c r="AU87" s="78">
        <v>16.648190953543409</v>
      </c>
      <c r="AV87" s="78">
        <v>217.90892923493905</v>
      </c>
      <c r="AW87" s="78">
        <v>1148.0424723192316</v>
      </c>
      <c r="AX87" s="78">
        <v>7.348824087546399</v>
      </c>
      <c r="AY87" s="78">
        <v>696.41254475464189</v>
      </c>
      <c r="AZ87" s="78">
        <v>1392.8608188832627</v>
      </c>
      <c r="BA87" s="78">
        <v>5319.4444913288298</v>
      </c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>
        <v>40.590040356607737</v>
      </c>
      <c r="DO87" s="78">
        <v>6.2516432631061472</v>
      </c>
      <c r="DP87" s="78">
        <v>15.328976695426336</v>
      </c>
      <c r="DQ87" s="78">
        <v>17.017023504441845</v>
      </c>
      <c r="DR87" s="78">
        <v>6.1288949219729174</v>
      </c>
      <c r="DS87" s="78">
        <v>181.90068790654584</v>
      </c>
      <c r="DT87" s="78">
        <v>83.446876242235902</v>
      </c>
      <c r="DU87" s="78">
        <v>422.91621383889293</v>
      </c>
      <c r="DV87" s="78">
        <v>634.82531955313198</v>
      </c>
      <c r="DW87" s="78">
        <v>1876.6320536009471</v>
      </c>
      <c r="DX87" s="78"/>
      <c r="DY87" s="78"/>
      <c r="DZ87" s="78"/>
      <c r="EA87" s="78"/>
      <c r="EB87" s="78"/>
      <c r="EC87" s="78"/>
      <c r="ED87" s="78"/>
      <c r="EE87" s="78"/>
      <c r="EF87" s="78">
        <v>13.695802948845223</v>
      </c>
      <c r="EG87" s="78">
        <v>0.72953431583705786</v>
      </c>
      <c r="EH87" s="78">
        <v>1749.7542434355141</v>
      </c>
      <c r="EI87" s="78">
        <v>3394.044242001612</v>
      </c>
      <c r="EJ87" s="78">
        <v>78173.341494019536</v>
      </c>
    </row>
    <row r="88" spans="1:140" x14ac:dyDescent="0.25">
      <c r="A88" s="77" t="s">
        <v>393</v>
      </c>
      <c r="B88" s="78">
        <v>160.03652131689856</v>
      </c>
      <c r="C88" s="78">
        <v>16.350034544820165</v>
      </c>
      <c r="D88" s="78"/>
      <c r="E88" s="78">
        <v>122.25023653167042</v>
      </c>
      <c r="F88" s="78">
        <v>156.82225666015532</v>
      </c>
      <c r="G88" s="78">
        <v>1097.8186193493957</v>
      </c>
      <c r="H88" s="78">
        <v>247.21965998197396</v>
      </c>
      <c r="I88" s="78">
        <v>16.217782227103552</v>
      </c>
      <c r="J88" s="78">
        <v>17.993479860096034</v>
      </c>
      <c r="K88" s="78">
        <v>1.4487479997050271E-3</v>
      </c>
      <c r="L88" s="78"/>
      <c r="M88" s="78"/>
      <c r="N88" s="78">
        <v>140.96467459708023</v>
      </c>
      <c r="O88" s="78">
        <v>2.576767795573407</v>
      </c>
      <c r="P88" s="78">
        <v>2.7408529579376868</v>
      </c>
      <c r="Q88" s="78">
        <v>26.110584374789159</v>
      </c>
      <c r="R88" s="78">
        <v>393.93635067406444</v>
      </c>
      <c r="S88" s="78"/>
      <c r="T88" s="78">
        <v>2.2057833080772147</v>
      </c>
      <c r="U88" s="78">
        <v>125.44456354699146</v>
      </c>
      <c r="V88" s="78">
        <v>173.55676493233113</v>
      </c>
      <c r="W88" s="78">
        <v>179.75119466272852</v>
      </c>
      <c r="X88" s="78">
        <v>410.99004385833263</v>
      </c>
      <c r="Y88" s="78">
        <v>121.32663156415538</v>
      </c>
      <c r="Z88" s="78"/>
      <c r="AA88" s="78">
        <v>122.74009669730849</v>
      </c>
      <c r="AB88" s="78">
        <v>19797.440843785847</v>
      </c>
      <c r="AC88" s="78">
        <v>15377.518471698952</v>
      </c>
      <c r="AD88" s="78">
        <v>27599.507243409807</v>
      </c>
      <c r="AE88" s="78">
        <v>15398.129405640264</v>
      </c>
      <c r="AF88" s="78">
        <v>4228.5593353895456</v>
      </c>
      <c r="AG88" s="78">
        <v>364.94844162745812</v>
      </c>
      <c r="AH88" s="78">
        <v>17784.955891672809</v>
      </c>
      <c r="AI88" s="78">
        <v>1539.1798240696419</v>
      </c>
      <c r="AJ88" s="78">
        <v>545.14719240736406</v>
      </c>
      <c r="AK88" s="78">
        <v>361.81569544179837</v>
      </c>
      <c r="AL88" s="78">
        <v>930.73888495866322</v>
      </c>
      <c r="AM88" s="78">
        <v>152.39077847319734</v>
      </c>
      <c r="AN88" s="78">
        <v>16406.705907166568</v>
      </c>
      <c r="AO88" s="78"/>
      <c r="AP88" s="78"/>
      <c r="AQ88" s="78"/>
      <c r="AR88" s="78">
        <v>176.34553251076395</v>
      </c>
      <c r="AS88" s="78">
        <v>115.62350855603724</v>
      </c>
      <c r="AT88" s="78">
        <v>743.20274704986537</v>
      </c>
      <c r="AU88" s="78">
        <v>15.231111926663919</v>
      </c>
      <c r="AV88" s="78">
        <v>199.35063205943871</v>
      </c>
      <c r="AW88" s="78">
        <v>1050.025332897259</v>
      </c>
      <c r="AX88" s="78"/>
      <c r="AY88" s="78">
        <v>4.8775598743189077</v>
      </c>
      <c r="AZ88" s="78">
        <v>280.84614965208391</v>
      </c>
      <c r="BA88" s="78">
        <v>1543.3303163938267</v>
      </c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>
        <v>9523.0074353581222</v>
      </c>
      <c r="EI88" s="78">
        <v>69556.185133179315</v>
      </c>
      <c r="EJ88" s="78">
        <v>207232.11772338912</v>
      </c>
    </row>
    <row r="89" spans="1:140" x14ac:dyDescent="0.25">
      <c r="A89" s="77" t="s">
        <v>394</v>
      </c>
      <c r="B89" s="78">
        <v>50.239019869701629</v>
      </c>
      <c r="C89" s="78">
        <v>5.0179351827354894</v>
      </c>
      <c r="D89" s="78"/>
      <c r="E89" s="78">
        <v>41.394136314321933</v>
      </c>
      <c r="F89" s="78">
        <v>54.698484198590521</v>
      </c>
      <c r="G89" s="78">
        <v>377.65766260958878</v>
      </c>
      <c r="H89" s="78">
        <v>112.84194260500111</v>
      </c>
      <c r="I89" s="78">
        <v>7.4025101862233118</v>
      </c>
      <c r="J89" s="78">
        <v>8.2130168037010005</v>
      </c>
      <c r="K89" s="78">
        <v>4.4859379026124515E-3</v>
      </c>
      <c r="L89" s="78">
        <v>2.4370794340845587</v>
      </c>
      <c r="M89" s="78"/>
      <c r="N89" s="78">
        <v>97.621261818120715</v>
      </c>
      <c r="O89" s="78"/>
      <c r="P89" s="78"/>
      <c r="Q89" s="78"/>
      <c r="R89" s="78">
        <v>152.631417137081</v>
      </c>
      <c r="S89" s="78">
        <v>123.98963460007597</v>
      </c>
      <c r="T89" s="78">
        <v>153.31273822118663</v>
      </c>
      <c r="U89" s="78">
        <v>280.46960994769779</v>
      </c>
      <c r="V89" s="78">
        <v>537.4053114988003</v>
      </c>
      <c r="W89" s="78">
        <v>212.53617120960001</v>
      </c>
      <c r="X89" s="78"/>
      <c r="Y89" s="78">
        <v>164.17524813581883</v>
      </c>
      <c r="Z89" s="78">
        <v>0.69528458629276679</v>
      </c>
      <c r="AA89" s="78">
        <v>89.360507726084606</v>
      </c>
      <c r="AB89" s="78">
        <v>19639.386495989813</v>
      </c>
      <c r="AC89" s="78">
        <v>9639.0489040265747</v>
      </c>
      <c r="AD89" s="78">
        <v>12797.345069578754</v>
      </c>
      <c r="AE89" s="78">
        <v>1537.3086077697074</v>
      </c>
      <c r="AF89" s="78">
        <v>8673.6500881317043</v>
      </c>
      <c r="AG89" s="78">
        <v>155.12736876339807</v>
      </c>
      <c r="AH89" s="78">
        <v>15093.40487107706</v>
      </c>
      <c r="AI89" s="78">
        <v>12.961445548466457</v>
      </c>
      <c r="AJ89" s="78">
        <v>409.77843715049283</v>
      </c>
      <c r="AK89" s="78">
        <v>796.46821482705616</v>
      </c>
      <c r="AL89" s="78"/>
      <c r="AM89" s="78">
        <v>69.087448150953222</v>
      </c>
      <c r="AN89" s="78"/>
      <c r="AO89" s="78"/>
      <c r="AP89" s="78"/>
      <c r="AQ89" s="78"/>
      <c r="AR89" s="78">
        <v>4.3081383337277588</v>
      </c>
      <c r="AS89" s="78">
        <v>2.8253065290615909</v>
      </c>
      <c r="AT89" s="78">
        <v>18.160455428826857</v>
      </c>
      <c r="AU89" s="78">
        <v>0.3720844499793427</v>
      </c>
      <c r="AV89" s="78">
        <v>4.8702571991157333</v>
      </c>
      <c r="AW89" s="78">
        <v>25.659271998375527</v>
      </c>
      <c r="AX89" s="78"/>
      <c r="AY89" s="78">
        <v>0.13048688012349549</v>
      </c>
      <c r="AZ89" s="78">
        <v>81.564959395776498</v>
      </c>
      <c r="BA89" s="78">
        <v>168.83598956819714</v>
      </c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>
        <v>247.8103708593197</v>
      </c>
      <c r="EG89" s="78">
        <v>13.200114665597214</v>
      </c>
      <c r="EH89" s="78">
        <v>-6983.2274415100819</v>
      </c>
      <c r="EI89" s="78">
        <v>56749.155386442791</v>
      </c>
      <c r="EJ89" s="78">
        <v>121629.33578927739</v>
      </c>
    </row>
    <row r="90" spans="1:140" x14ac:dyDescent="0.25">
      <c r="A90" s="77" t="s">
        <v>395</v>
      </c>
      <c r="B90" s="78">
        <v>4518.7848248471419</v>
      </c>
      <c r="C90" s="78">
        <v>470.50086942461263</v>
      </c>
      <c r="D90" s="78">
        <v>43.75306339556073</v>
      </c>
      <c r="E90" s="78">
        <v>1467.470574014086</v>
      </c>
      <c r="F90" s="78">
        <v>954.53967015139915</v>
      </c>
      <c r="G90" s="78">
        <v>6710.2502477788594</v>
      </c>
      <c r="H90" s="78">
        <v>1653.2223999034443</v>
      </c>
      <c r="I90" s="78">
        <v>108.45254320210022</v>
      </c>
      <c r="J90" s="78">
        <v>120.32709679760613</v>
      </c>
      <c r="K90" s="78">
        <v>8.1078405437967557E-3</v>
      </c>
      <c r="L90" s="78"/>
      <c r="M90" s="78">
        <v>36.746772348233833</v>
      </c>
      <c r="N90" s="78">
        <v>34.393385768043757</v>
      </c>
      <c r="O90" s="78">
        <v>64.795312474715587</v>
      </c>
      <c r="P90" s="78">
        <v>96.59082182852346</v>
      </c>
      <c r="Q90" s="78">
        <v>100.06018184601878</v>
      </c>
      <c r="R90" s="78">
        <v>499.23720380890063</v>
      </c>
      <c r="S90" s="78">
        <v>2092.5290861872286</v>
      </c>
      <c r="T90" s="78">
        <v>341.96482889097558</v>
      </c>
      <c r="U90" s="78"/>
      <c r="V90" s="78">
        <v>971.30113425872912</v>
      </c>
      <c r="W90" s="78">
        <v>75.947261651563281</v>
      </c>
      <c r="X90" s="78">
        <v>219.63906040057861</v>
      </c>
      <c r="Y90" s="78">
        <v>1619.9363932722804</v>
      </c>
      <c r="Z90" s="78"/>
      <c r="AA90" s="78">
        <v>138.74428060443489</v>
      </c>
      <c r="AB90" s="78">
        <v>1561.635373592163</v>
      </c>
      <c r="AC90" s="78">
        <v>1.7127106530016389</v>
      </c>
      <c r="AD90" s="78">
        <v>4666.5399160628767</v>
      </c>
      <c r="AE90" s="78">
        <v>12460.129631715641</v>
      </c>
      <c r="AF90" s="78">
        <v>1866.17431181897</v>
      </c>
      <c r="AG90" s="78">
        <v>161.59785946708635</v>
      </c>
      <c r="AH90" s="78">
        <v>5601.768370020558</v>
      </c>
      <c r="AI90" s="78">
        <v>307.02852413575033</v>
      </c>
      <c r="AJ90" s="78">
        <v>1776.8048216508755</v>
      </c>
      <c r="AK90" s="78">
        <v>1226.5421250594957</v>
      </c>
      <c r="AL90" s="78">
        <v>1075.2227787528363</v>
      </c>
      <c r="AM90" s="78">
        <v>542.04754593253256</v>
      </c>
      <c r="AN90" s="78">
        <v>33972.597364492634</v>
      </c>
      <c r="AO90" s="78">
        <v>4968.9335863095048</v>
      </c>
      <c r="AP90" s="78">
        <v>205.01819560776636</v>
      </c>
      <c r="AQ90" s="78"/>
      <c r="AR90" s="78">
        <v>131.86290929036514</v>
      </c>
      <c r="AS90" s="78">
        <v>86.473767879843379</v>
      </c>
      <c r="AT90" s="78">
        <v>555.83455854831277</v>
      </c>
      <c r="AU90" s="78">
        <v>11.388682124100932</v>
      </c>
      <c r="AV90" s="78">
        <v>149.06671520499651</v>
      </c>
      <c r="AW90" s="78">
        <v>785.34408230161966</v>
      </c>
      <c r="AX90" s="78">
        <v>87.199395936727726</v>
      </c>
      <c r="AY90" s="78">
        <v>4148.9138240733992</v>
      </c>
      <c r="AZ90" s="78">
        <v>3223.8833111555082</v>
      </c>
      <c r="BA90" s="78">
        <v>7582.3962639829451</v>
      </c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>
        <v>137.78810339773548</v>
      </c>
      <c r="DO90" s="78">
        <v>193.06189737543747</v>
      </c>
      <c r="DP90" s="78">
        <v>249.1177503481866</v>
      </c>
      <c r="DQ90" s="78">
        <v>276.61646287827756</v>
      </c>
      <c r="DR90" s="78">
        <v>301.29827995352196</v>
      </c>
      <c r="DS90" s="78">
        <v>466.29523686772922</v>
      </c>
      <c r="DT90" s="78">
        <v>401.25014105418722</v>
      </c>
      <c r="DU90" s="78">
        <v>692.5449701190463</v>
      </c>
      <c r="DV90" s="78">
        <v>1399.1619747839368</v>
      </c>
      <c r="DW90" s="78">
        <v>3334.89998963979</v>
      </c>
      <c r="DX90" s="78"/>
      <c r="DY90" s="78"/>
      <c r="DZ90" s="78"/>
      <c r="EA90" s="78"/>
      <c r="EB90" s="78"/>
      <c r="EC90" s="78"/>
      <c r="ED90" s="78"/>
      <c r="EE90" s="78"/>
      <c r="EF90" s="78">
        <v>814.3273879279169</v>
      </c>
      <c r="EG90" s="78">
        <v>43.37677579316091</v>
      </c>
      <c r="EH90" s="78">
        <v>5349.2800440547635</v>
      </c>
      <c r="EI90" s="78">
        <v>15223.124761063049</v>
      </c>
      <c r="EJ90" s="78">
        <v>138377.45552172186</v>
      </c>
    </row>
    <row r="91" spans="1:140" x14ac:dyDescent="0.25">
      <c r="A91" s="77" t="s">
        <v>33</v>
      </c>
      <c r="B91" s="78">
        <v>3707.7735318119849</v>
      </c>
      <c r="C91" s="78">
        <v>392.56717599775789</v>
      </c>
      <c r="D91" s="78">
        <v>37.254310478135089</v>
      </c>
      <c r="E91" s="78">
        <v>2667.4662820243807</v>
      </c>
      <c r="F91" s="78">
        <v>1788.9213915428616</v>
      </c>
      <c r="G91" s="78">
        <v>12603.808030595728</v>
      </c>
      <c r="H91" s="78">
        <v>2298.458976876107</v>
      </c>
      <c r="I91" s="78">
        <v>150.78051295607281</v>
      </c>
      <c r="J91" s="78">
        <v>167.28958899422781</v>
      </c>
      <c r="K91" s="78">
        <v>1.8795520520683575E-5</v>
      </c>
      <c r="L91" s="78">
        <v>19.667231235183742</v>
      </c>
      <c r="M91" s="78"/>
      <c r="N91" s="78">
        <v>2.6695325040263024E-2</v>
      </c>
      <c r="O91" s="78"/>
      <c r="P91" s="78"/>
      <c r="Q91" s="78"/>
      <c r="R91" s="78">
        <v>40.165212568704852</v>
      </c>
      <c r="S91" s="78"/>
      <c r="T91" s="78">
        <v>0.41618930272233462</v>
      </c>
      <c r="U91" s="78"/>
      <c r="V91" s="78">
        <v>2.2516612533396176</v>
      </c>
      <c r="W91" s="78">
        <v>328.65295163891847</v>
      </c>
      <c r="X91" s="78">
        <v>0.85929314084637365</v>
      </c>
      <c r="Y91" s="78">
        <v>17.825705302116354</v>
      </c>
      <c r="Z91" s="78"/>
      <c r="AA91" s="78"/>
      <c r="AB91" s="78">
        <v>495.43806745302959</v>
      </c>
      <c r="AC91" s="78">
        <v>10.94343311723698</v>
      </c>
      <c r="AD91" s="78">
        <v>1676.9395022293484</v>
      </c>
      <c r="AE91" s="78">
        <v>9247.0002502149091</v>
      </c>
      <c r="AF91" s="78">
        <v>6108.2567899499927</v>
      </c>
      <c r="AG91" s="78">
        <v>331.87918766876635</v>
      </c>
      <c r="AH91" s="78">
        <v>4112.5231759183107</v>
      </c>
      <c r="AI91" s="78">
        <v>2424.3838568113479</v>
      </c>
      <c r="AJ91" s="78">
        <v>4.8287073066653914</v>
      </c>
      <c r="AK91" s="78">
        <v>31.486385985912079</v>
      </c>
      <c r="AL91" s="78">
        <v>489.53653180356554</v>
      </c>
      <c r="AM91" s="78">
        <v>520.42261982649291</v>
      </c>
      <c r="AN91" s="78">
        <v>2408.5001936042854</v>
      </c>
      <c r="AO91" s="78">
        <v>4937.0120512665044</v>
      </c>
      <c r="AP91" s="78">
        <v>21.38215912296468</v>
      </c>
      <c r="AQ91" s="78"/>
      <c r="AR91" s="78">
        <v>129.132417298246</v>
      </c>
      <c r="AS91" s="78">
        <v>84.685597634906813</v>
      </c>
      <c r="AT91" s="78">
        <v>544.34058941671867</v>
      </c>
      <c r="AU91" s="78">
        <v>11.15283085054531</v>
      </c>
      <c r="AV91" s="78">
        <v>145.98068998384784</v>
      </c>
      <c r="AW91" s="78">
        <v>769.10971984775165</v>
      </c>
      <c r="AX91" s="78">
        <v>42.06974776715284</v>
      </c>
      <c r="AY91" s="78">
        <v>9563.5234800465314</v>
      </c>
      <c r="AZ91" s="78">
        <v>5221.134084970241</v>
      </c>
      <c r="BA91" s="78">
        <v>1982.6711940680682</v>
      </c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>
        <v>17.550656009312469</v>
      </c>
      <c r="DO91" s="78">
        <v>38.451760358388455</v>
      </c>
      <c r="DP91" s="78">
        <v>73.813582972250259</v>
      </c>
      <c r="DQ91" s="78">
        <v>103.84730204578619</v>
      </c>
      <c r="DR91" s="78">
        <v>154.84918507558123</v>
      </c>
      <c r="DS91" s="78">
        <v>203.60402969391902</v>
      </c>
      <c r="DT91" s="78">
        <v>261.97888964711206</v>
      </c>
      <c r="DU91" s="78">
        <v>575.26998374683149</v>
      </c>
      <c r="DV91" s="78">
        <v>1814.8673565101567</v>
      </c>
      <c r="DW91" s="78">
        <v>4326.0726053435374</v>
      </c>
      <c r="DX91" s="78"/>
      <c r="DY91" s="78"/>
      <c r="DZ91" s="78"/>
      <c r="EA91" s="78"/>
      <c r="EB91" s="78"/>
      <c r="EC91" s="78"/>
      <c r="ED91" s="78"/>
      <c r="EE91" s="78"/>
      <c r="EF91" s="78">
        <v>103005.35201953603</v>
      </c>
      <c r="EG91" s="78">
        <v>3566.4108589304215</v>
      </c>
      <c r="EH91" s="78">
        <v>24413.29107643665</v>
      </c>
      <c r="EI91" s="78">
        <v>33481.786620066021</v>
      </c>
      <c r="EJ91" s="78">
        <v>247575.66395037493</v>
      </c>
    </row>
    <row r="92" spans="1:140" x14ac:dyDescent="0.25">
      <c r="A92" s="77" t="s">
        <v>396</v>
      </c>
      <c r="B92" s="78">
        <v>255.06976721117152</v>
      </c>
      <c r="C92" s="78">
        <v>26.338876494857708</v>
      </c>
      <c r="D92" s="78">
        <v>3.3021885194288929</v>
      </c>
      <c r="E92" s="78">
        <v>848.98480545283121</v>
      </c>
      <c r="F92" s="78">
        <v>300.31787040947808</v>
      </c>
      <c r="G92" s="78">
        <v>2130.4893524629897</v>
      </c>
      <c r="H92" s="78">
        <v>427.8402818614943</v>
      </c>
      <c r="I92" s="78">
        <v>28.066621075840999</v>
      </c>
      <c r="J92" s="78">
        <v>31.139657321646396</v>
      </c>
      <c r="K92" s="78">
        <v>2.1908671172170715E-5</v>
      </c>
      <c r="L92" s="78"/>
      <c r="M92" s="78"/>
      <c r="N92" s="78">
        <v>7.9546714759323667</v>
      </c>
      <c r="O92" s="78"/>
      <c r="P92" s="78"/>
      <c r="Q92" s="78"/>
      <c r="R92" s="78"/>
      <c r="S92" s="78"/>
      <c r="T92" s="78">
        <v>0.11862663678454252</v>
      </c>
      <c r="U92" s="78"/>
      <c r="V92" s="78">
        <v>2.6246097274214435</v>
      </c>
      <c r="W92" s="78"/>
      <c r="X92" s="78"/>
      <c r="Y92" s="78">
        <v>35.826705321689936</v>
      </c>
      <c r="Z92" s="78">
        <v>49.238023805840655</v>
      </c>
      <c r="AA92" s="78"/>
      <c r="AB92" s="78">
        <v>80.00884316566912</v>
      </c>
      <c r="AC92" s="78"/>
      <c r="AD92" s="78">
        <v>560.1995664867153</v>
      </c>
      <c r="AE92" s="78">
        <v>3276.4440442386772</v>
      </c>
      <c r="AF92" s="78">
        <v>2408.8702856397572</v>
      </c>
      <c r="AG92" s="78">
        <v>5164.4423461763581</v>
      </c>
      <c r="AH92" s="78">
        <v>1642.625220280006</v>
      </c>
      <c r="AI92" s="78">
        <v>745.60793784119767</v>
      </c>
      <c r="AJ92" s="78">
        <v>2.9301443517747745</v>
      </c>
      <c r="AK92" s="78">
        <v>85.330620553893482</v>
      </c>
      <c r="AL92" s="78">
        <v>4248.9393225864978</v>
      </c>
      <c r="AM92" s="78">
        <v>334.07868096336904</v>
      </c>
      <c r="AN92" s="78">
        <v>14723.141421035372</v>
      </c>
      <c r="AO92" s="78">
        <v>1150.5079623131753</v>
      </c>
      <c r="AP92" s="78">
        <v>78.098718392242858</v>
      </c>
      <c r="AQ92" s="78"/>
      <c r="AR92" s="78">
        <v>183.54902247335622</v>
      </c>
      <c r="AS92" s="78">
        <v>120.38010513267803</v>
      </c>
      <c r="AT92" s="78">
        <v>773.7771145510394</v>
      </c>
      <c r="AU92" s="78">
        <v>15.852235509620645</v>
      </c>
      <c r="AV92" s="78">
        <v>207.49573391225942</v>
      </c>
      <c r="AW92" s="78">
        <v>1093.3073742313454</v>
      </c>
      <c r="AX92" s="78">
        <v>14.188015956908028</v>
      </c>
      <c r="AY92" s="78">
        <v>1876.053165788004</v>
      </c>
      <c r="AZ92" s="78">
        <v>2154.4726797276717</v>
      </c>
      <c r="BA92" s="78">
        <v>5794.2826655716317</v>
      </c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>
        <v>344.03412144659291</v>
      </c>
      <c r="DO92" s="78">
        <v>736.12792071395097</v>
      </c>
      <c r="DP92" s="78">
        <v>1056.0901217327778</v>
      </c>
      <c r="DQ92" s="78">
        <v>1216.1468731273253</v>
      </c>
      <c r="DR92" s="78">
        <v>1463.6050629326985</v>
      </c>
      <c r="DS92" s="78">
        <v>1525.7807773314289</v>
      </c>
      <c r="DT92" s="78">
        <v>2181.7645283332031</v>
      </c>
      <c r="DU92" s="78">
        <v>2389.3826922463122</v>
      </c>
      <c r="DV92" s="78">
        <v>3942.8462694942314</v>
      </c>
      <c r="DW92" s="78">
        <v>7057.6531518214815</v>
      </c>
      <c r="DX92" s="78"/>
      <c r="DY92" s="78"/>
      <c r="DZ92" s="78"/>
      <c r="EA92" s="78"/>
      <c r="EB92" s="78"/>
      <c r="EC92" s="78"/>
      <c r="ED92" s="78"/>
      <c r="EE92" s="78"/>
      <c r="EF92" s="78">
        <v>40820.308459297346</v>
      </c>
      <c r="EG92" s="78">
        <v>1413.3439525211879</v>
      </c>
      <c r="EH92" s="78">
        <v>4939.2528036107033</v>
      </c>
      <c r="EI92" s="78">
        <v>12778.862924135319</v>
      </c>
      <c r="EJ92" s="78">
        <v>132747.09496530987</v>
      </c>
    </row>
    <row r="93" spans="1:140" x14ac:dyDescent="0.25">
      <c r="A93" s="77" t="s">
        <v>397</v>
      </c>
      <c r="B93" s="78"/>
      <c r="C93" s="78"/>
      <c r="D93" s="78"/>
      <c r="E93" s="78">
        <v>372.45467642534646</v>
      </c>
      <c r="F93" s="78">
        <v>97.775609549932668</v>
      </c>
      <c r="G93" s="78">
        <v>685.41429638888962</v>
      </c>
      <c r="H93" s="78">
        <v>120.95146262453373</v>
      </c>
      <c r="I93" s="78">
        <v>7.9345003590627465</v>
      </c>
      <c r="J93" s="78">
        <v>8.8032549957490982</v>
      </c>
      <c r="K93" s="78">
        <v>3.2246006966721644E-4</v>
      </c>
      <c r="L93" s="78"/>
      <c r="M93" s="78"/>
      <c r="N93" s="78"/>
      <c r="O93" s="78"/>
      <c r="P93" s="78"/>
      <c r="Q93" s="78">
        <v>167.03341640889195</v>
      </c>
      <c r="R93" s="78"/>
      <c r="S93" s="78"/>
      <c r="T93" s="78">
        <v>649.2702526634007</v>
      </c>
      <c r="U93" s="78"/>
      <c r="V93" s="78">
        <v>38.629993982867283</v>
      </c>
      <c r="W93" s="78">
        <v>100.2283751254202</v>
      </c>
      <c r="X93" s="78"/>
      <c r="Y93" s="78">
        <v>0.89718037562906816</v>
      </c>
      <c r="Z93" s="78"/>
      <c r="AA93" s="78"/>
      <c r="AB93" s="78">
        <v>26.237619036833312</v>
      </c>
      <c r="AC93" s="78"/>
      <c r="AD93" s="78">
        <v>176.02060198431235</v>
      </c>
      <c r="AE93" s="78">
        <v>9460.5138008332287</v>
      </c>
      <c r="AF93" s="78">
        <v>8424.6368298009311</v>
      </c>
      <c r="AG93" s="78">
        <v>7732.6410198646527</v>
      </c>
      <c r="AH93" s="78">
        <v>11883.090797118042</v>
      </c>
      <c r="AI93" s="78">
        <v>426.29875512845763</v>
      </c>
      <c r="AJ93" s="78"/>
      <c r="AK93" s="78">
        <v>52.62679671242288</v>
      </c>
      <c r="AL93" s="78">
        <v>6.6299664717441003</v>
      </c>
      <c r="AM93" s="78">
        <v>30.250344337961494</v>
      </c>
      <c r="AN93" s="78"/>
      <c r="AO93" s="78">
        <v>2131.3847815497975</v>
      </c>
      <c r="AP93" s="78">
        <v>6.0731755962064575</v>
      </c>
      <c r="AQ93" s="78"/>
      <c r="AR93" s="78">
        <v>215.08556795714804</v>
      </c>
      <c r="AS93" s="78">
        <v>141.07225218646701</v>
      </c>
      <c r="AT93" s="78">
        <v>906.7817320789926</v>
      </c>
      <c r="AU93" s="78">
        <v>18.575554966424178</v>
      </c>
      <c r="AV93" s="78">
        <v>243.14656047200631</v>
      </c>
      <c r="AW93" s="78">
        <v>1281.2597113624686</v>
      </c>
      <c r="AX93" s="78">
        <v>726.13529729662218</v>
      </c>
      <c r="AY93" s="78">
        <v>2835.6918788081352</v>
      </c>
      <c r="AZ93" s="78">
        <v>21686.662465562487</v>
      </c>
      <c r="BA93" s="78">
        <v>15700.274106626934</v>
      </c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>
        <v>325.70460070959001</v>
      </c>
      <c r="DO93" s="78">
        <v>555.4723723217345</v>
      </c>
      <c r="DP93" s="78">
        <v>775.51830330236294</v>
      </c>
      <c r="DQ93" s="78">
        <v>953.89907878750773</v>
      </c>
      <c r="DR93" s="78">
        <v>1207.1660561941342</v>
      </c>
      <c r="DS93" s="78">
        <v>1541.7237420126544</v>
      </c>
      <c r="DT93" s="78">
        <v>1799.5619458673841</v>
      </c>
      <c r="DU93" s="78">
        <v>2822.4700438447885</v>
      </c>
      <c r="DV93" s="78">
        <v>4678.8709241920351</v>
      </c>
      <c r="DW93" s="78">
        <v>11494.123197347611</v>
      </c>
      <c r="DX93" s="78"/>
      <c r="DY93" s="78"/>
      <c r="DZ93" s="78"/>
      <c r="EA93" s="78"/>
      <c r="EB93" s="78"/>
      <c r="EC93" s="78"/>
      <c r="ED93" s="78"/>
      <c r="EE93" s="78"/>
      <c r="EF93" s="78">
        <v>25499.969296511576</v>
      </c>
      <c r="EG93" s="78">
        <v>1358.3068275792546</v>
      </c>
      <c r="EH93" s="78">
        <v>-15339.808255033297</v>
      </c>
      <c r="EI93" s="78">
        <v>8532.2197909469487</v>
      </c>
      <c r="EJ93" s="78">
        <v>132565.68088169635</v>
      </c>
    </row>
    <row r="94" spans="1:140" x14ac:dyDescent="0.25">
      <c r="A94" s="77" t="s">
        <v>34</v>
      </c>
      <c r="B94" s="78">
        <v>1166.545474408528</v>
      </c>
      <c r="C94" s="78">
        <v>123.14801651225207</v>
      </c>
      <c r="D94" s="78">
        <v>12.347928648035424</v>
      </c>
      <c r="E94" s="78">
        <v>1374.3825200588551</v>
      </c>
      <c r="F94" s="78">
        <v>422.94140754763214</v>
      </c>
      <c r="G94" s="78">
        <v>4320.3533922930264</v>
      </c>
      <c r="H94" s="78">
        <v>747.27216490603189</v>
      </c>
      <c r="I94" s="78">
        <v>49.021575532083098</v>
      </c>
      <c r="J94" s="78">
        <v>54.388986095310806</v>
      </c>
      <c r="K94" s="78"/>
      <c r="L94" s="78">
        <v>582.19183422969616</v>
      </c>
      <c r="M94" s="78">
        <v>158.80731094805321</v>
      </c>
      <c r="N94" s="78">
        <v>36.15277520628031</v>
      </c>
      <c r="O94" s="78">
        <v>1126.0775283463211</v>
      </c>
      <c r="P94" s="78">
        <v>4.6510789726296817</v>
      </c>
      <c r="Q94" s="78">
        <v>13.061085242717484</v>
      </c>
      <c r="R94" s="78">
        <v>162.1919638056556</v>
      </c>
      <c r="S94" s="78"/>
      <c r="T94" s="78">
        <v>102.79735705631926</v>
      </c>
      <c r="U94" s="78"/>
      <c r="V94" s="78"/>
      <c r="W94" s="78"/>
      <c r="X94" s="78"/>
      <c r="Y94" s="78">
        <v>64.962079305188269</v>
      </c>
      <c r="Z94" s="78">
        <v>104.07247693953121</v>
      </c>
      <c r="AA94" s="78"/>
      <c r="AB94" s="78"/>
      <c r="AC94" s="78"/>
      <c r="AD94" s="78">
        <v>559.07500195206467</v>
      </c>
      <c r="AE94" s="78">
        <v>1080.8530012081999</v>
      </c>
      <c r="AF94" s="78">
        <v>1496.552723253496</v>
      </c>
      <c r="AG94" s="78">
        <v>37.25366217003473</v>
      </c>
      <c r="AH94" s="78">
        <v>59900.209293153734</v>
      </c>
      <c r="AI94" s="78">
        <v>2041.7654984829176</v>
      </c>
      <c r="AJ94" s="78">
        <v>43.070163673539874</v>
      </c>
      <c r="AK94" s="78">
        <v>79.44051495242978</v>
      </c>
      <c r="AL94" s="78">
        <v>331.19827455623317</v>
      </c>
      <c r="AM94" s="78"/>
      <c r="AN94" s="78"/>
      <c r="AO94" s="78">
        <v>9853.4241489596316</v>
      </c>
      <c r="AP94" s="78"/>
      <c r="AQ94" s="78"/>
      <c r="AR94" s="78"/>
      <c r="AS94" s="78">
        <v>5238.8705476453288</v>
      </c>
      <c r="AT94" s="78">
        <v>33674.31961781047</v>
      </c>
      <c r="AU94" s="78">
        <v>94.993017022942396</v>
      </c>
      <c r="AV94" s="78">
        <v>1270.8463828665074</v>
      </c>
      <c r="AW94" s="78"/>
      <c r="AX94" s="78"/>
      <c r="AY94" s="78"/>
      <c r="AZ94" s="78">
        <v>15596.603593405956</v>
      </c>
      <c r="BA94" s="78">
        <v>12356.850973333143</v>
      </c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>
        <v>6.7000818752369877</v>
      </c>
      <c r="DO94" s="78">
        <v>5.7135350072177538</v>
      </c>
      <c r="DP94" s="78">
        <v>41.907213910785202</v>
      </c>
      <c r="DQ94" s="78">
        <v>18.897762532640158</v>
      </c>
      <c r="DR94" s="78">
        <v>108.50458204897502</v>
      </c>
      <c r="DS94" s="78">
        <v>168.71840122448529</v>
      </c>
      <c r="DT94" s="78">
        <v>478.28909962360495</v>
      </c>
      <c r="DU94" s="78">
        <v>2666.0692125938349</v>
      </c>
      <c r="DV94" s="78">
        <v>9946.4889854462308</v>
      </c>
      <c r="DW94" s="78">
        <v>92184.470081609907</v>
      </c>
      <c r="DX94" s="78"/>
      <c r="DY94" s="78"/>
      <c r="DZ94" s="78"/>
      <c r="EA94" s="78"/>
      <c r="EB94" s="78"/>
      <c r="EC94" s="78"/>
      <c r="ED94" s="78"/>
      <c r="EE94" s="78"/>
      <c r="EF94" s="78">
        <v>83877.866226771337</v>
      </c>
      <c r="EG94" s="78">
        <v>4467.9221787999904</v>
      </c>
      <c r="EH94" s="78">
        <v>6203.4698385754973</v>
      </c>
      <c r="EI94" s="78">
        <v>51704.864743426791</v>
      </c>
      <c r="EJ94" s="78">
        <v>406160.57531394728</v>
      </c>
    </row>
    <row r="95" spans="1:140" x14ac:dyDescent="0.25">
      <c r="A95" s="77" t="s">
        <v>398</v>
      </c>
      <c r="B95" s="78">
        <v>71.314220834463768</v>
      </c>
      <c r="C95" s="78">
        <v>7.5426291883945558</v>
      </c>
      <c r="D95" s="78">
        <v>0.75356168402195345</v>
      </c>
      <c r="E95" s="78">
        <v>11.455687868346697</v>
      </c>
      <c r="F95" s="78">
        <v>26.975158213037613</v>
      </c>
      <c r="G95" s="78">
        <v>189.06794765194715</v>
      </c>
      <c r="H95" s="78">
        <v>45.166513931102152</v>
      </c>
      <c r="I95" s="78">
        <v>2.9629548351674933</v>
      </c>
      <c r="J95" s="78">
        <v>3.2873710724676659</v>
      </c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>
        <v>774.6662408531862</v>
      </c>
      <c r="AE95" s="78">
        <v>219.33296274627122</v>
      </c>
      <c r="AF95" s="78">
        <v>1443.3585776722973</v>
      </c>
      <c r="AG95" s="78"/>
      <c r="AH95" s="78">
        <v>433.35998935899886</v>
      </c>
      <c r="AI95" s="78">
        <v>4517.970368871127</v>
      </c>
      <c r="AJ95" s="78">
        <v>56.430804156057356</v>
      </c>
      <c r="AK95" s="78">
        <v>0.91589110208084734</v>
      </c>
      <c r="AL95" s="78"/>
      <c r="AM95" s="78"/>
      <c r="AN95" s="78"/>
      <c r="AO95" s="78">
        <v>4.0104523793251259</v>
      </c>
      <c r="AP95" s="78"/>
      <c r="AQ95" s="78"/>
      <c r="AR95" s="78">
        <v>144.59948233647884</v>
      </c>
      <c r="AS95" s="78">
        <v>94.827606124182878</v>
      </c>
      <c r="AT95" s="78">
        <v>609.53121253450729</v>
      </c>
      <c r="AU95" s="78">
        <v>12.488629782406926</v>
      </c>
      <c r="AV95" s="78">
        <v>163.4646685034441</v>
      </c>
      <c r="AW95" s="78">
        <v>861.216587600965</v>
      </c>
      <c r="AX95" s="78"/>
      <c r="AY95" s="78">
        <v>0.57412708822122527</v>
      </c>
      <c r="AZ95" s="78">
        <v>694.48983203933039</v>
      </c>
      <c r="BA95" s="78">
        <v>89.229981567050743</v>
      </c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>
        <v>116.75385846236196</v>
      </c>
      <c r="DO95" s="78">
        <v>103.4185610177751</v>
      </c>
      <c r="DP95" s="78">
        <v>115.27913462780805</v>
      </c>
      <c r="DQ95" s="78">
        <v>72.979275676688417</v>
      </c>
      <c r="DR95" s="78">
        <v>159.99130777367336</v>
      </c>
      <c r="DS95" s="78">
        <v>156.65696926573671</v>
      </c>
      <c r="DT95" s="78">
        <v>167.61450980214804</v>
      </c>
      <c r="DU95" s="78">
        <v>253.08612868400724</v>
      </c>
      <c r="DV95" s="78">
        <v>355.98360055050483</v>
      </c>
      <c r="DW95" s="78">
        <v>1804.1279665253583</v>
      </c>
      <c r="DX95" s="78"/>
      <c r="DY95" s="78"/>
      <c r="DZ95" s="78"/>
      <c r="EA95" s="78"/>
      <c r="EB95" s="78"/>
      <c r="EC95" s="78"/>
      <c r="ED95" s="78"/>
      <c r="EE95" s="78"/>
      <c r="EF95" s="78">
        <v>14107.59500935205</v>
      </c>
      <c r="EG95" s="78">
        <v>751.46924292757285</v>
      </c>
      <c r="EH95" s="78">
        <v>3739.154556096034</v>
      </c>
      <c r="EI95" s="78">
        <v>11898.229539787812</v>
      </c>
      <c r="EJ95" s="78">
        <v>44281.333120544412</v>
      </c>
    </row>
    <row r="96" spans="1:140" x14ac:dyDescent="0.25">
      <c r="A96" s="77" t="s">
        <v>399</v>
      </c>
      <c r="B96" s="78"/>
      <c r="C96" s="78"/>
      <c r="D96" s="78"/>
      <c r="E96" s="78">
        <v>4.0269320434358171</v>
      </c>
      <c r="F96" s="78">
        <v>4.0823158174540106</v>
      </c>
      <c r="G96" s="78">
        <v>30.840848658374792</v>
      </c>
      <c r="H96" s="78">
        <v>5.2622327923772625</v>
      </c>
      <c r="I96" s="78">
        <v>0.34520614364294555</v>
      </c>
      <c r="J96" s="78">
        <v>0.38300303372183753</v>
      </c>
      <c r="K96" s="78"/>
      <c r="L96" s="78"/>
      <c r="M96" s="78"/>
      <c r="N96" s="78"/>
      <c r="O96" s="78">
        <v>16.275136184861946</v>
      </c>
      <c r="P96" s="78"/>
      <c r="Q96" s="78"/>
      <c r="R96" s="78">
        <v>402.75349601913092</v>
      </c>
      <c r="S96" s="78">
        <v>2.1433959259203301</v>
      </c>
      <c r="T96" s="78"/>
      <c r="U96" s="78"/>
      <c r="V96" s="78"/>
      <c r="W96" s="78"/>
      <c r="X96" s="78"/>
      <c r="Y96" s="78">
        <v>120.0467777820098</v>
      </c>
      <c r="Z96" s="78"/>
      <c r="AA96" s="78"/>
      <c r="AB96" s="78">
        <v>5.3550343130223563</v>
      </c>
      <c r="AC96" s="78"/>
      <c r="AD96" s="78">
        <v>16.282831287632117</v>
      </c>
      <c r="AE96" s="78">
        <v>5.8628892450465937</v>
      </c>
      <c r="AF96" s="78">
        <v>18.189877126571634</v>
      </c>
      <c r="AG96" s="78">
        <v>7.8542020556095284</v>
      </c>
      <c r="AH96" s="78"/>
      <c r="AI96" s="78"/>
      <c r="AJ96" s="78">
        <v>242.64818071991075</v>
      </c>
      <c r="AK96" s="78">
        <v>15.286726609759885</v>
      </c>
      <c r="AL96" s="78"/>
      <c r="AM96" s="78">
        <v>10.681354706912931</v>
      </c>
      <c r="AN96" s="78">
        <v>256.87073813340703</v>
      </c>
      <c r="AO96" s="78">
        <v>1377.5284206500958</v>
      </c>
      <c r="AP96" s="78">
        <v>23.613879001022081</v>
      </c>
      <c r="AQ96" s="78"/>
      <c r="AR96" s="78">
        <v>18.043226735405483</v>
      </c>
      <c r="AS96" s="78">
        <v>11.832419950330641</v>
      </c>
      <c r="AT96" s="78">
        <v>76.056220064204197</v>
      </c>
      <c r="AU96" s="78">
        <v>1.5583659121736859</v>
      </c>
      <c r="AV96" s="78">
        <v>20.39742909494171</v>
      </c>
      <c r="AW96" s="78">
        <v>107.46023692080951</v>
      </c>
      <c r="AX96" s="78">
        <v>75.181805220517575</v>
      </c>
      <c r="AY96" s="78">
        <v>1690.3041371384456</v>
      </c>
      <c r="AZ96" s="78">
        <v>190.11270036424358</v>
      </c>
      <c r="BA96" s="78">
        <v>1043.9720881386888</v>
      </c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>
        <v>238.39969736144033</v>
      </c>
      <c r="DO96" s="78">
        <v>420.20147667044682</v>
      </c>
      <c r="DP96" s="78">
        <v>750.0769638642472</v>
      </c>
      <c r="DQ96" s="78">
        <v>914.54056044923607</v>
      </c>
      <c r="DR96" s="78">
        <v>1298.801300133789</v>
      </c>
      <c r="DS96" s="78">
        <v>1306.4865149274799</v>
      </c>
      <c r="DT96" s="78">
        <v>1613.8951066751224</v>
      </c>
      <c r="DU96" s="78">
        <v>2121.1192830587329</v>
      </c>
      <c r="DV96" s="78">
        <v>3012.6041991268949</v>
      </c>
      <c r="DW96" s="78">
        <v>5856.1336727925864</v>
      </c>
      <c r="DX96" s="78"/>
      <c r="DY96" s="78"/>
      <c r="DZ96" s="78"/>
      <c r="EA96" s="78"/>
      <c r="EB96" s="78"/>
      <c r="EC96" s="78"/>
      <c r="ED96" s="78"/>
      <c r="EE96" s="78"/>
      <c r="EF96" s="78">
        <v>5665.1383095833507</v>
      </c>
      <c r="EG96" s="78">
        <v>301.76491413032983</v>
      </c>
      <c r="EH96" s="78">
        <v>-528.65465315569531</v>
      </c>
      <c r="EI96" s="78">
        <v>5220.4142318530085</v>
      </c>
      <c r="EJ96" s="78">
        <v>33992.173685260655</v>
      </c>
    </row>
    <row r="97" spans="1:140" x14ac:dyDescent="0.25">
      <c r="A97" s="77" t="s">
        <v>35</v>
      </c>
      <c r="B97" s="78"/>
      <c r="C97" s="78"/>
      <c r="D97" s="78"/>
      <c r="E97" s="78">
        <v>6.5869667381608998</v>
      </c>
      <c r="F97" s="78">
        <v>2.1075631728626942</v>
      </c>
      <c r="G97" s="78">
        <v>14.88082408968066</v>
      </c>
      <c r="H97" s="78">
        <v>3.8357948670471806</v>
      </c>
      <c r="I97" s="78">
        <v>0.25163082024361932</v>
      </c>
      <c r="J97" s="78">
        <v>0.27918207513393445</v>
      </c>
      <c r="K97" s="78">
        <v>2.8787290890478954E-4</v>
      </c>
      <c r="L97" s="78">
        <v>8857.7032659302167</v>
      </c>
      <c r="M97" s="78">
        <v>1.5049499995078208</v>
      </c>
      <c r="N97" s="78">
        <v>1.0528799930000745</v>
      </c>
      <c r="O97" s="78">
        <v>4961.2720140291449</v>
      </c>
      <c r="P97" s="78">
        <v>1111.9337237303625</v>
      </c>
      <c r="Q97" s="78">
        <v>0.65627721561267638</v>
      </c>
      <c r="R97" s="78">
        <v>1178.3896143355876</v>
      </c>
      <c r="S97" s="78">
        <v>8.1868702925225403</v>
      </c>
      <c r="T97" s="78">
        <v>114.9471824957977</v>
      </c>
      <c r="U97" s="78">
        <v>0.27977837366924579</v>
      </c>
      <c r="V97" s="78">
        <v>34.486529604422252</v>
      </c>
      <c r="W97" s="78">
        <v>11.584594139666653</v>
      </c>
      <c r="X97" s="78">
        <v>0.42948260148994177</v>
      </c>
      <c r="Y97" s="78">
        <v>54.235655894540152</v>
      </c>
      <c r="Z97" s="78">
        <v>0.75708676402790476</v>
      </c>
      <c r="AA97" s="78">
        <v>10.793564216026068</v>
      </c>
      <c r="AB97" s="78">
        <v>7108.3241489968241</v>
      </c>
      <c r="AC97" s="78">
        <v>680.97500767804013</v>
      </c>
      <c r="AD97" s="78">
        <v>1141.9912237506358</v>
      </c>
      <c r="AE97" s="78">
        <v>203.874744569364</v>
      </c>
      <c r="AF97" s="78">
        <v>91.540199012494611</v>
      </c>
      <c r="AG97" s="78">
        <v>13.776145405355704</v>
      </c>
      <c r="AH97" s="78">
        <v>5.3387099246083878</v>
      </c>
      <c r="AI97" s="78">
        <v>36.766732490394553</v>
      </c>
      <c r="AJ97" s="78">
        <v>41.522198024981918</v>
      </c>
      <c r="AK97" s="78">
        <v>10079.710529993126</v>
      </c>
      <c r="AL97" s="78">
        <v>8.2583644242039611</v>
      </c>
      <c r="AM97" s="78">
        <v>0.89186401373209745</v>
      </c>
      <c r="AN97" s="78">
        <v>11.074512543782047</v>
      </c>
      <c r="AO97" s="78">
        <v>446.16359086128364</v>
      </c>
      <c r="AP97" s="78">
        <v>11.597146963252424</v>
      </c>
      <c r="AQ97" s="78"/>
      <c r="AR97" s="78">
        <v>60.025360627306121</v>
      </c>
      <c r="AS97" s="78">
        <v>39.593197858667345</v>
      </c>
      <c r="AT97" s="78">
        <v>254.4964582076243</v>
      </c>
      <c r="AU97" s="78">
        <v>4.9243700942941233</v>
      </c>
      <c r="AV97" s="78">
        <v>65.067977525098712</v>
      </c>
      <c r="AW97" s="78">
        <v>345.77740989400405</v>
      </c>
      <c r="AX97" s="78">
        <v>220.79692197492059</v>
      </c>
      <c r="AY97" s="78">
        <v>2357.9217693749633</v>
      </c>
      <c r="AZ97" s="78">
        <v>2950.1597373482209</v>
      </c>
      <c r="BA97" s="78">
        <v>1302.3484377270756</v>
      </c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>
        <v>637.90194570564449</v>
      </c>
      <c r="DO97" s="78">
        <v>506.35551329025071</v>
      </c>
      <c r="DP97" s="78">
        <v>611.98239489469699</v>
      </c>
      <c r="DQ97" s="78">
        <v>596.079910289547</v>
      </c>
      <c r="DR97" s="78">
        <v>609.97891213589912</v>
      </c>
      <c r="DS97" s="78">
        <v>984.64524135041404</v>
      </c>
      <c r="DT97" s="78">
        <v>852.80338719068641</v>
      </c>
      <c r="DU97" s="78">
        <v>1684.5428805440322</v>
      </c>
      <c r="DV97" s="78">
        <v>3126.7345250545586</v>
      </c>
      <c r="DW97" s="78">
        <v>8428.5276131322153</v>
      </c>
      <c r="DX97" s="78"/>
      <c r="DY97" s="78"/>
      <c r="DZ97" s="78"/>
      <c r="EA97" s="78"/>
      <c r="EB97" s="78"/>
      <c r="EC97" s="78"/>
      <c r="ED97" s="78"/>
      <c r="EE97" s="78"/>
      <c r="EF97" s="78">
        <v>1014.7422253833794</v>
      </c>
      <c r="EG97" s="78">
        <v>54.052272649589753</v>
      </c>
      <c r="EH97" s="78">
        <v>168.15208258657276</v>
      </c>
      <c r="EI97" s="78">
        <v>16627.777071366345</v>
      </c>
      <c r="EJ97" s="78">
        <v>79763.348454109713</v>
      </c>
    </row>
    <row r="98" spans="1:140" x14ac:dyDescent="0.25">
      <c r="A98" s="77" t="s">
        <v>36</v>
      </c>
      <c r="B98" s="78">
        <v>2928.121766814173</v>
      </c>
      <c r="C98" s="78">
        <v>310.96709314030539</v>
      </c>
      <c r="D98" s="78">
        <v>32.071288873703281</v>
      </c>
      <c r="E98" s="78">
        <v>2299.2852407761025</v>
      </c>
      <c r="F98" s="78">
        <v>12716.171521870787</v>
      </c>
      <c r="G98" s="78">
        <v>14099.345062305227</v>
      </c>
      <c r="H98" s="78">
        <v>1528.5186870108737</v>
      </c>
      <c r="I98" s="78">
        <v>100.27189260679393</v>
      </c>
      <c r="J98" s="78">
        <v>111.25074038414257</v>
      </c>
      <c r="K98" s="78">
        <v>9.602536523080038E-2</v>
      </c>
      <c r="L98" s="78">
        <v>2748.1668716580457</v>
      </c>
      <c r="M98" s="78">
        <v>298.96721938619811</v>
      </c>
      <c r="N98" s="78">
        <v>913.29929465441296</v>
      </c>
      <c r="O98" s="78">
        <v>330.50706100497223</v>
      </c>
      <c r="P98" s="78">
        <v>44.612667497259608</v>
      </c>
      <c r="Q98" s="78">
        <v>84.588142569325512</v>
      </c>
      <c r="R98" s="78">
        <v>784.17602600160046</v>
      </c>
      <c r="S98" s="78">
        <v>2311.7305978300965</v>
      </c>
      <c r="T98" s="78">
        <v>350.00273278923612</v>
      </c>
      <c r="U98" s="78">
        <v>8241.5009901701305</v>
      </c>
      <c r="V98" s="78">
        <v>3526.0893320337286</v>
      </c>
      <c r="W98" s="78">
        <v>1553.562124320971</v>
      </c>
      <c r="X98" s="78">
        <v>93.378421118911461</v>
      </c>
      <c r="Y98" s="78">
        <v>135.21914277429377</v>
      </c>
      <c r="Z98" s="78">
        <v>184.20558628434148</v>
      </c>
      <c r="AA98" s="78">
        <v>296.1214698117293</v>
      </c>
      <c r="AB98" s="78">
        <v>7087.4319569537702</v>
      </c>
      <c r="AC98" s="78">
        <v>12744.804456809972</v>
      </c>
      <c r="AD98" s="78">
        <v>897.76803490422924</v>
      </c>
      <c r="AE98" s="78">
        <v>894.24859579824147</v>
      </c>
      <c r="AF98" s="78">
        <v>488.77410331764878</v>
      </c>
      <c r="AG98" s="78">
        <v>161.07945874819038</v>
      </c>
      <c r="AH98" s="78">
        <v>1878.8110118463424</v>
      </c>
      <c r="AI98" s="78">
        <v>268.16451778671399</v>
      </c>
      <c r="AJ98" s="78">
        <v>270.00691846158855</v>
      </c>
      <c r="AK98" s="78">
        <v>457.66355701967535</v>
      </c>
      <c r="AL98" s="78"/>
      <c r="AM98" s="78">
        <v>426.36529681270412</v>
      </c>
      <c r="AN98" s="78">
        <v>954.42545163797445</v>
      </c>
      <c r="AO98" s="78">
        <v>4365.1756127114759</v>
      </c>
      <c r="AP98" s="78">
        <v>1065.9118080888525</v>
      </c>
      <c r="AQ98" s="78">
        <v>9.9999999999999995E-8</v>
      </c>
      <c r="AR98" s="78">
        <v>279.10910459243257</v>
      </c>
      <c r="AS98" s="78">
        <v>363.46027969350257</v>
      </c>
      <c r="AT98" s="78">
        <v>2336.2435691942951</v>
      </c>
      <c r="AU98" s="78">
        <v>4.8558023500018299</v>
      </c>
      <c r="AV98" s="78">
        <v>35.316556882755314</v>
      </c>
      <c r="AW98" s="78">
        <v>518.59409696960176</v>
      </c>
      <c r="AX98" s="78">
        <v>700.3321890043552</v>
      </c>
      <c r="AY98" s="78">
        <v>15676.608604721805</v>
      </c>
      <c r="AZ98" s="78">
        <v>1697.8970447825443</v>
      </c>
      <c r="BA98" s="78">
        <v>4421.0944045412443</v>
      </c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>
        <v>627.5218303546136</v>
      </c>
      <c r="DO98" s="78">
        <v>949.46995365065141</v>
      </c>
      <c r="DP98" s="78">
        <v>1149.6174336350032</v>
      </c>
      <c r="DQ98" s="78">
        <v>1367.9976481238793</v>
      </c>
      <c r="DR98" s="78">
        <v>1654.5131129332517</v>
      </c>
      <c r="DS98" s="78">
        <v>1963.1269578327187</v>
      </c>
      <c r="DT98" s="78">
        <v>2486.055972801259</v>
      </c>
      <c r="DU98" s="78">
        <v>4063.4156245096447</v>
      </c>
      <c r="DV98" s="78">
        <v>6163.7042911865719</v>
      </c>
      <c r="DW98" s="78">
        <v>9155.5094320193602</v>
      </c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>
        <v>3257.6276363081734</v>
      </c>
      <c r="EJ98" s="78">
        <v>146854.92932603767</v>
      </c>
    </row>
    <row r="99" spans="1:140" x14ac:dyDescent="0.25">
      <c r="A99" s="77" t="s">
        <v>37</v>
      </c>
      <c r="B99" s="78">
        <v>688.07872182221138</v>
      </c>
      <c r="C99" s="78">
        <v>74.233989460114685</v>
      </c>
      <c r="D99" s="78">
        <v>8.7899771628640497</v>
      </c>
      <c r="E99" s="78">
        <v>526.06549084781727</v>
      </c>
      <c r="F99" s="78">
        <v>272.32956912457763</v>
      </c>
      <c r="G99" s="78">
        <v>4972.9348543427614</v>
      </c>
      <c r="H99" s="78">
        <v>414.49640921779587</v>
      </c>
      <c r="I99" s="78">
        <v>27.191253717850596</v>
      </c>
      <c r="J99" s="78">
        <v>30.168445308461113</v>
      </c>
      <c r="K99" s="78">
        <v>9.2196868397036375E-4</v>
      </c>
      <c r="L99" s="78">
        <v>350.84141760224259</v>
      </c>
      <c r="M99" s="78">
        <v>1370.3679516961179</v>
      </c>
      <c r="N99" s="78">
        <v>31.699206132065928</v>
      </c>
      <c r="O99" s="78">
        <v>15.499654121229318</v>
      </c>
      <c r="P99" s="78">
        <v>2.0905562214358424</v>
      </c>
      <c r="Q99" s="78">
        <v>4.4269156932230898</v>
      </c>
      <c r="R99" s="78">
        <v>30.125405234060562</v>
      </c>
      <c r="S99" s="78">
        <v>74.262373601102809</v>
      </c>
      <c r="T99" s="78">
        <v>16.53448314872594</v>
      </c>
      <c r="U99" s="78">
        <v>66.96982738962248</v>
      </c>
      <c r="V99" s="78">
        <v>110.44978297909287</v>
      </c>
      <c r="W99" s="78">
        <v>61.54692698332444</v>
      </c>
      <c r="X99" s="78">
        <v>17.517104883341243</v>
      </c>
      <c r="Y99" s="78">
        <v>25.403842441542768</v>
      </c>
      <c r="Z99" s="78">
        <v>16.861913509530655</v>
      </c>
      <c r="AA99" s="78">
        <v>34.585549665035629</v>
      </c>
      <c r="AB99" s="78">
        <v>395.52622952583744</v>
      </c>
      <c r="AC99" s="78">
        <v>199.19744305807887</v>
      </c>
      <c r="AD99" s="78">
        <v>40.856127668021252</v>
      </c>
      <c r="AE99" s="78">
        <v>23.806819236026524</v>
      </c>
      <c r="AF99" s="78">
        <v>22.968670316702028</v>
      </c>
      <c r="AG99" s="78">
        <v>7.8677376787724729</v>
      </c>
      <c r="AH99" s="78">
        <v>55.73401574844906</v>
      </c>
      <c r="AI99" s="78">
        <v>5.274760149974278</v>
      </c>
      <c r="AJ99" s="78">
        <v>10.928786335513854</v>
      </c>
      <c r="AK99" s="78">
        <v>24.686894070870576</v>
      </c>
      <c r="AL99" s="78">
        <v>26.804245918359374</v>
      </c>
      <c r="AM99" s="78">
        <v>17457.282324530894</v>
      </c>
      <c r="AN99" s="78">
        <v>112.45428834340542</v>
      </c>
      <c r="AO99" s="78">
        <v>3014.5570062200318</v>
      </c>
      <c r="AP99" s="78">
        <v>130.47392180591513</v>
      </c>
      <c r="AQ99" s="78"/>
      <c r="AR99" s="78">
        <v>47.616318659738781</v>
      </c>
      <c r="AS99" s="78">
        <v>62.015916170866788</v>
      </c>
      <c r="AT99" s="78">
        <v>398.62481111844596</v>
      </c>
      <c r="AU99" s="78">
        <v>0.82840443727295932</v>
      </c>
      <c r="AV99" s="78">
        <v>6.0250487043922583</v>
      </c>
      <c r="AW99" s="78">
        <v>81.990244718058221</v>
      </c>
      <c r="AX99" s="78">
        <v>84.067688312466942</v>
      </c>
      <c r="AY99" s="78">
        <v>2639.3613621446448</v>
      </c>
      <c r="AZ99" s="78">
        <v>549.5233115490048</v>
      </c>
      <c r="BA99" s="78">
        <v>668.01803739640593</v>
      </c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>
        <v>228.75735037727151</v>
      </c>
      <c r="DO99" s="78">
        <v>472.43714325282644</v>
      </c>
      <c r="DP99" s="78">
        <v>506.98765396818311</v>
      </c>
      <c r="DQ99" s="78">
        <v>754.68474183825208</v>
      </c>
      <c r="DR99" s="78">
        <v>923.95181507765358</v>
      </c>
      <c r="DS99" s="78">
        <v>1179.039229125488</v>
      </c>
      <c r="DT99" s="78">
        <v>1521.4631444631166</v>
      </c>
      <c r="DU99" s="78">
        <v>1890.3981396334843</v>
      </c>
      <c r="DV99" s="78">
        <v>3118.3094599134124</v>
      </c>
      <c r="DW99" s="78">
        <v>5426.6569564084766</v>
      </c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>
        <v>600.15141664519479</v>
      </c>
      <c r="EI99" s="78">
        <v>614.67492791063557</v>
      </c>
      <c r="EJ99" s="78">
        <v>52547.474936706989</v>
      </c>
    </row>
    <row r="100" spans="1:140" x14ac:dyDescent="0.25">
      <c r="A100" s="77" t="s">
        <v>38</v>
      </c>
      <c r="B100" s="78">
        <v>35.233769525579959</v>
      </c>
      <c r="C100" s="78">
        <v>3.7321720861640522</v>
      </c>
      <c r="D100" s="78">
        <v>0.40792640581142797</v>
      </c>
      <c r="E100" s="78">
        <v>40.447913695322363</v>
      </c>
      <c r="F100" s="78">
        <v>58.923730117492497</v>
      </c>
      <c r="G100" s="78">
        <v>196.50887723177107</v>
      </c>
      <c r="H100" s="78">
        <v>14.572976017166461</v>
      </c>
      <c r="I100" s="78">
        <v>0.95599739706963982</v>
      </c>
      <c r="J100" s="78">
        <v>1.0606702981699225</v>
      </c>
      <c r="K100" s="78">
        <v>3.382766753936943E-4</v>
      </c>
      <c r="L100" s="78">
        <v>67.119864242424512</v>
      </c>
      <c r="M100" s="78">
        <v>32.385527491582152</v>
      </c>
      <c r="N100" s="78">
        <v>2.3031543089948494</v>
      </c>
      <c r="O100" s="78">
        <v>11.945934478810283</v>
      </c>
      <c r="P100" s="78">
        <v>0.45467936941203146</v>
      </c>
      <c r="Q100" s="78">
        <v>8.77740721302842</v>
      </c>
      <c r="R100" s="78">
        <v>36.509492145492722</v>
      </c>
      <c r="S100" s="78">
        <v>5.9376783362136472</v>
      </c>
      <c r="T100" s="78">
        <v>168.99891208746129</v>
      </c>
      <c r="U100" s="78">
        <v>284.73498240682744</v>
      </c>
      <c r="V100" s="78">
        <v>40.524787917117131</v>
      </c>
      <c r="W100" s="78">
        <v>11.34937211931013</v>
      </c>
      <c r="X100" s="78">
        <v>0.87315352658356338</v>
      </c>
      <c r="Y100" s="78">
        <v>9.1742071443542628</v>
      </c>
      <c r="Z100" s="78">
        <v>0.77674155704081382</v>
      </c>
      <c r="AA100" s="78">
        <v>4.1523033080832841</v>
      </c>
      <c r="AB100" s="78">
        <v>54.171655012329637</v>
      </c>
      <c r="AC100" s="78">
        <v>24.012894082366003</v>
      </c>
      <c r="AD100" s="78">
        <v>40.386092735213929</v>
      </c>
      <c r="AE100" s="78">
        <v>39.663125647149656</v>
      </c>
      <c r="AF100" s="78">
        <v>521.54420120510372</v>
      </c>
      <c r="AG100" s="78">
        <v>10.632431755378299</v>
      </c>
      <c r="AH100" s="78">
        <v>40.750853133686618</v>
      </c>
      <c r="AI100" s="78">
        <v>7.8311455848013471</v>
      </c>
      <c r="AJ100" s="78">
        <v>1.2364652525982129</v>
      </c>
      <c r="AK100" s="78">
        <v>26.92449839894882</v>
      </c>
      <c r="AL100" s="78">
        <v>4.5524511622512671</v>
      </c>
      <c r="AM100" s="78">
        <v>3984.4543621439279</v>
      </c>
      <c r="AN100" s="78">
        <v>1418.4907439268331</v>
      </c>
      <c r="AO100" s="78">
        <v>59.643156530603058</v>
      </c>
      <c r="AP100" s="78">
        <v>61.806966506693385</v>
      </c>
      <c r="AQ100" s="78"/>
      <c r="AR100" s="78">
        <v>131.22012058676086</v>
      </c>
      <c r="AS100" s="78">
        <v>115.94739569055726</v>
      </c>
      <c r="AT100" s="78">
        <v>745.2846230551479</v>
      </c>
      <c r="AU100" s="78">
        <v>1.3574921318987045</v>
      </c>
      <c r="AV100" s="78">
        <v>13.951938526950988</v>
      </c>
      <c r="AW100" s="78">
        <v>492.73958639087061</v>
      </c>
      <c r="AX100" s="78">
        <v>11.605226620813877</v>
      </c>
      <c r="AY100" s="78">
        <v>90278.119832200566</v>
      </c>
      <c r="AZ100" s="78">
        <v>191.47875321890683</v>
      </c>
      <c r="BA100" s="78">
        <v>224.34170460196191</v>
      </c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>
        <v>10.027876534175835</v>
      </c>
      <c r="DO100" s="78">
        <v>20.61368883756986</v>
      </c>
      <c r="DP100" s="78">
        <v>50.36798872119892</v>
      </c>
      <c r="DQ100" s="78">
        <v>44.124149804682979</v>
      </c>
      <c r="DR100" s="78">
        <v>66.874540165535251</v>
      </c>
      <c r="DS100" s="78">
        <v>94.265956986105053</v>
      </c>
      <c r="DT100" s="78">
        <v>191.49314822308256</v>
      </c>
      <c r="DU100" s="78">
        <v>266.51108257851683</v>
      </c>
      <c r="DV100" s="78">
        <v>703.29313458219735</v>
      </c>
      <c r="DW100" s="78">
        <v>1345.1406584587921</v>
      </c>
      <c r="DX100" s="78"/>
      <c r="DY100" s="78"/>
      <c r="DZ100" s="78"/>
      <c r="EA100" s="78"/>
      <c r="EB100" s="78"/>
      <c r="EC100" s="78"/>
      <c r="ED100" s="78"/>
      <c r="EE100" s="78"/>
      <c r="EF100" s="78">
        <v>262214.4875590154</v>
      </c>
      <c r="EG100" s="78">
        <v>13967.378728974792</v>
      </c>
      <c r="EH100" s="78">
        <v>250.4566248036862</v>
      </c>
      <c r="EI100" s="78">
        <v>730.95663662462596</v>
      </c>
      <c r="EJ100" s="78">
        <v>379496.00205911667</v>
      </c>
    </row>
    <row r="101" spans="1:140" x14ac:dyDescent="0.25">
      <c r="A101" s="77" t="s">
        <v>39</v>
      </c>
      <c r="B101" s="78">
        <v>99.512831106020968</v>
      </c>
      <c r="C101" s="78">
        <v>10.437447458604989</v>
      </c>
      <c r="D101" s="78">
        <v>0.9533944655282518</v>
      </c>
      <c r="E101" s="78">
        <v>19.289348375119282</v>
      </c>
      <c r="F101" s="78">
        <v>21.127108776419192</v>
      </c>
      <c r="G101" s="78">
        <v>39.199880361905038</v>
      </c>
      <c r="H101" s="78">
        <v>6.8864932900587181</v>
      </c>
      <c r="I101" s="78">
        <v>0.45175876584704289</v>
      </c>
      <c r="J101" s="78">
        <v>0.50122218568860211</v>
      </c>
      <c r="K101" s="78">
        <v>5.2118684188009144E-4</v>
      </c>
      <c r="L101" s="78">
        <v>161.83538120219299</v>
      </c>
      <c r="M101" s="78">
        <v>107.79330288417442</v>
      </c>
      <c r="N101" s="78">
        <v>29.041153693313191</v>
      </c>
      <c r="O101" s="78">
        <v>18.624212675072663</v>
      </c>
      <c r="P101" s="78">
        <v>4.4860097622988748</v>
      </c>
      <c r="Q101" s="78">
        <v>7.3547552306125148</v>
      </c>
      <c r="R101" s="78">
        <v>29.39760909889355</v>
      </c>
      <c r="S101" s="78">
        <v>123.23327839267833</v>
      </c>
      <c r="T101" s="78">
        <v>61.243678381985177</v>
      </c>
      <c r="U101" s="78">
        <v>20.819981973210417</v>
      </c>
      <c r="V101" s="78">
        <v>62.437016113516158</v>
      </c>
      <c r="W101" s="78">
        <v>96.11106361542322</v>
      </c>
      <c r="X101" s="78">
        <v>7.550611559356148</v>
      </c>
      <c r="Y101" s="78">
        <v>28.066357173951936</v>
      </c>
      <c r="Z101" s="78">
        <v>4.9740278549112551</v>
      </c>
      <c r="AA101" s="78">
        <v>24.756908396825146</v>
      </c>
      <c r="AB101" s="78">
        <v>137.52355263064302</v>
      </c>
      <c r="AC101" s="78">
        <v>29.342863432730894</v>
      </c>
      <c r="AD101" s="78">
        <v>50.327192873413878</v>
      </c>
      <c r="AE101" s="78">
        <v>48.608835000525673</v>
      </c>
      <c r="AF101" s="78">
        <v>35.54913378923257</v>
      </c>
      <c r="AG101" s="78">
        <v>11.535290712979663</v>
      </c>
      <c r="AH101" s="78">
        <v>142.24090773976562</v>
      </c>
      <c r="AI101" s="78">
        <v>21.587594232129131</v>
      </c>
      <c r="AJ101" s="78">
        <v>20.718290350528431</v>
      </c>
      <c r="AK101" s="78">
        <v>13.131016371253365</v>
      </c>
      <c r="AL101" s="78">
        <v>35.923166192267558</v>
      </c>
      <c r="AM101" s="78">
        <v>6.2393101718557356</v>
      </c>
      <c r="AN101" s="78">
        <v>72.147597767951922</v>
      </c>
      <c r="AO101" s="78">
        <v>1428.9442172322017</v>
      </c>
      <c r="AP101" s="78">
        <v>82.214584839786838</v>
      </c>
      <c r="AQ101" s="78"/>
      <c r="AR101" s="78">
        <v>171.29507776856741</v>
      </c>
      <c r="AS101" s="78">
        <v>202.61950198498258</v>
      </c>
      <c r="AT101" s="78">
        <v>1302.394057763194</v>
      </c>
      <c r="AU101" s="78">
        <v>8.9697523535864541</v>
      </c>
      <c r="AV101" s="78">
        <v>103.54201549355656</v>
      </c>
      <c r="AW101" s="78">
        <v>1070.4548689424341</v>
      </c>
      <c r="AX101" s="78">
        <v>73.87700701656496</v>
      </c>
      <c r="AY101" s="78">
        <v>44806.50613729949</v>
      </c>
      <c r="AZ101" s="78">
        <v>208.56180510463932</v>
      </c>
      <c r="BA101" s="78">
        <v>372.98460299460874</v>
      </c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>
        <v>651295.79845068359</v>
      </c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>
        <v>255.14911535385843</v>
      </c>
      <c r="EI101" s="78">
        <v>4800.5302675603534</v>
      </c>
      <c r="EJ101" s="78">
        <v>707794.80156763713</v>
      </c>
    </row>
    <row r="102" spans="1:140" x14ac:dyDescent="0.25">
      <c r="A102" s="77" t="s">
        <v>400</v>
      </c>
      <c r="B102" s="78">
        <v>6.8302973710460586</v>
      </c>
      <c r="C102" s="78"/>
      <c r="D102" s="78"/>
      <c r="E102" s="78">
        <v>55.068768027799194</v>
      </c>
      <c r="F102" s="78">
        <v>20.914929418186667</v>
      </c>
      <c r="G102" s="78">
        <v>147.58441460443487</v>
      </c>
      <c r="H102" s="78">
        <v>24.901150172443412</v>
      </c>
      <c r="I102" s="78">
        <v>1.633532829591851</v>
      </c>
      <c r="J102" s="78">
        <v>1.8123896139722768</v>
      </c>
      <c r="K102" s="78">
        <v>5.9119390892520057E-4</v>
      </c>
      <c r="L102" s="78">
        <v>108.76369821391245</v>
      </c>
      <c r="M102" s="78">
        <v>53.342188109180363</v>
      </c>
      <c r="N102" s="78">
        <v>15.58029083841169</v>
      </c>
      <c r="O102" s="78">
        <v>13.190090354079041</v>
      </c>
      <c r="P102" s="78">
        <v>3.6013925483835556</v>
      </c>
      <c r="Q102" s="78">
        <v>5.8560687207653306</v>
      </c>
      <c r="R102" s="78">
        <v>33.760294363998078</v>
      </c>
      <c r="S102" s="78">
        <v>47.942652282366979</v>
      </c>
      <c r="T102" s="78">
        <v>83.507969839262614</v>
      </c>
      <c r="U102" s="78">
        <v>34.608675514971942</v>
      </c>
      <c r="V102" s="78">
        <v>70.823705918246716</v>
      </c>
      <c r="W102" s="78">
        <v>97.3020661884199</v>
      </c>
      <c r="X102" s="78">
        <v>13.847801375967183</v>
      </c>
      <c r="Y102" s="78">
        <v>112.72312002445304</v>
      </c>
      <c r="Z102" s="78">
        <v>7.8455864167045224</v>
      </c>
      <c r="AA102" s="78">
        <v>40.921052779058655</v>
      </c>
      <c r="AB102" s="78">
        <v>30.153336774298829</v>
      </c>
      <c r="AC102" s="78">
        <v>10.918515319943934</v>
      </c>
      <c r="AD102" s="78">
        <v>67.258316864963291</v>
      </c>
      <c r="AE102" s="78">
        <v>115.22894375126199</v>
      </c>
      <c r="AF102" s="78">
        <v>72.489083446518407</v>
      </c>
      <c r="AG102" s="78">
        <v>38.209848574020953</v>
      </c>
      <c r="AH102" s="78">
        <v>143.16368652705043</v>
      </c>
      <c r="AI102" s="78">
        <v>7.5057269598454575</v>
      </c>
      <c r="AJ102" s="78">
        <v>13.173532291948224</v>
      </c>
      <c r="AK102" s="78">
        <v>34.111111630110798</v>
      </c>
      <c r="AL102" s="78">
        <v>134.14529477365221</v>
      </c>
      <c r="AM102" s="78">
        <v>16.28631540491498</v>
      </c>
      <c r="AN102" s="78">
        <v>645.45260840946048</v>
      </c>
      <c r="AO102" s="78">
        <v>2364.4674324829457</v>
      </c>
      <c r="AP102" s="78">
        <v>339.84348693087463</v>
      </c>
      <c r="AQ102" s="78"/>
      <c r="AR102" s="78">
        <v>524.16115902072522</v>
      </c>
      <c r="AS102" s="78">
        <v>483.81892019682289</v>
      </c>
      <c r="AT102" s="78">
        <v>3109.8827137796911</v>
      </c>
      <c r="AU102" s="78">
        <v>18.763569569625911</v>
      </c>
      <c r="AV102" s="78">
        <v>587.5084733789173</v>
      </c>
      <c r="AW102" s="78">
        <v>2521.3068355764544</v>
      </c>
      <c r="AX102" s="78">
        <v>66.285754106791515</v>
      </c>
      <c r="AY102" s="78">
        <v>5817.708784850036</v>
      </c>
      <c r="AZ102" s="78">
        <v>993.7443286389547</v>
      </c>
      <c r="BA102" s="78">
        <v>11987.938910287858</v>
      </c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>
        <v>413.67388155218111</v>
      </c>
      <c r="DO102" s="78">
        <v>928.97081794699159</v>
      </c>
      <c r="DP102" s="78">
        <v>1435.54959418674</v>
      </c>
      <c r="DQ102" s="78">
        <v>1773.9607748934091</v>
      </c>
      <c r="DR102" s="78">
        <v>2343.9885857913291</v>
      </c>
      <c r="DS102" s="78">
        <v>3079.0897279348828</v>
      </c>
      <c r="DT102" s="78">
        <v>4433.6120587327741</v>
      </c>
      <c r="DU102" s="78">
        <v>6530.8294266876082</v>
      </c>
      <c r="DV102" s="78">
        <v>10591.093723997999</v>
      </c>
      <c r="DW102" s="78">
        <v>23949.043674428729</v>
      </c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>
        <v>1256.3984954866874</v>
      </c>
      <c r="EI102" s="78">
        <v>22369.227343869505</v>
      </c>
      <c r="EJ102" s="78">
        <v>110251.32752177608</v>
      </c>
    </row>
    <row r="103" spans="1:140" x14ac:dyDescent="0.25">
      <c r="A103" s="77" t="s">
        <v>583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>
        <v>1864.5390863847831</v>
      </c>
      <c r="DO103" s="78">
        <v>2909.3498148292456</v>
      </c>
      <c r="DP103" s="78">
        <v>3529.0967215208821</v>
      </c>
      <c r="DQ103" s="78">
        <v>4585.0445821121903</v>
      </c>
      <c r="DR103" s="78">
        <v>4393.5465513555419</v>
      </c>
      <c r="DS103" s="78">
        <v>7241.8193161627269</v>
      </c>
      <c r="DT103" s="78">
        <v>8122.5739328887594</v>
      </c>
      <c r="DU103" s="78">
        <v>6661.1971406735875</v>
      </c>
      <c r="DV103" s="78">
        <v>13295.79304815815</v>
      </c>
      <c r="DW103" s="78">
        <v>18118.079981939503</v>
      </c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>
        <v>110.46950862017798</v>
      </c>
      <c r="EI103" s="78">
        <v>17841.714017816106</v>
      </c>
      <c r="EJ103" s="78">
        <v>88673.223702461662</v>
      </c>
    </row>
    <row r="104" spans="1:140" x14ac:dyDescent="0.25">
      <c r="A104" s="77" t="s">
        <v>584</v>
      </c>
      <c r="B104" s="78">
        <v>20585.75921449827</v>
      </c>
      <c r="C104" s="78">
        <v>2181.5434789457936</v>
      </c>
      <c r="D104" s="78">
        <v>231.95134376037933</v>
      </c>
      <c r="E104" s="78">
        <v>3164.9819605446746</v>
      </c>
      <c r="F104" s="78">
        <v>770.06313756549082</v>
      </c>
      <c r="G104" s="78">
        <v>2820.4652812277604</v>
      </c>
      <c r="H104" s="78">
        <v>988.22703605036543</v>
      </c>
      <c r="I104" s="78">
        <v>64.828383239299967</v>
      </c>
      <c r="J104" s="78">
        <v>71.926493514598306</v>
      </c>
      <c r="K104" s="78">
        <v>0.16631627243275163</v>
      </c>
      <c r="L104" s="78">
        <v>5980.4780593964633</v>
      </c>
      <c r="M104" s="78">
        <v>1127.0809882137601</v>
      </c>
      <c r="N104" s="78">
        <v>491.37905383425465</v>
      </c>
      <c r="O104" s="78">
        <v>334.13629505349098</v>
      </c>
      <c r="P104" s="78">
        <v>45.959662349689545</v>
      </c>
      <c r="Q104" s="78">
        <v>162.54610301922918</v>
      </c>
      <c r="R104" s="78">
        <v>1342.2259456177653</v>
      </c>
      <c r="S104" s="78">
        <v>1668.6116091424685</v>
      </c>
      <c r="T104" s="78">
        <v>961.64086212659402</v>
      </c>
      <c r="U104" s="78">
        <v>1541.12244417739</v>
      </c>
      <c r="V104" s="78">
        <v>19924.316861807405</v>
      </c>
      <c r="W104" s="78">
        <v>9244.0570547441166</v>
      </c>
      <c r="X104" s="78">
        <v>643.47597954004755</v>
      </c>
      <c r="Y104" s="78">
        <v>653.14475548628593</v>
      </c>
      <c r="Z104" s="78">
        <v>154.46977298642591</v>
      </c>
      <c r="AA104" s="78">
        <v>2794.7701644794415</v>
      </c>
      <c r="AB104" s="78">
        <v>18112.69909881963</v>
      </c>
      <c r="AC104" s="78">
        <v>1134.8309867396492</v>
      </c>
      <c r="AD104" s="78">
        <v>771.29638124635687</v>
      </c>
      <c r="AE104" s="78">
        <v>902.26477621643085</v>
      </c>
      <c r="AF104" s="78">
        <v>1342.3635725098609</v>
      </c>
      <c r="AG104" s="78">
        <v>252.79185433652896</v>
      </c>
      <c r="AH104" s="78">
        <v>1478.3964090630402</v>
      </c>
      <c r="AI104" s="78">
        <v>129.45215589862661</v>
      </c>
      <c r="AJ104" s="78">
        <v>649.21496419014727</v>
      </c>
      <c r="AK104" s="78">
        <v>395.51947066237307</v>
      </c>
      <c r="AL104" s="78">
        <v>5449.9999999999991</v>
      </c>
      <c r="AM104" s="78">
        <v>565.3546243224115</v>
      </c>
      <c r="AN104" s="78">
        <v>8979.6928521457212</v>
      </c>
      <c r="AO104" s="78">
        <v>35777.355962238056</v>
      </c>
      <c r="AP104" s="78">
        <v>2183.6003825646899</v>
      </c>
      <c r="AQ104" s="78"/>
      <c r="AR104" s="78">
        <v>12017.754672770114</v>
      </c>
      <c r="AS104" s="78">
        <v>1628.4764858379415</v>
      </c>
      <c r="AT104" s="78">
        <v>10467.492406133828</v>
      </c>
      <c r="AU104" s="78">
        <v>53.235026037773729</v>
      </c>
      <c r="AV104" s="78">
        <v>962.89867664509302</v>
      </c>
      <c r="AW104" s="78">
        <v>49461.367970125531</v>
      </c>
      <c r="AX104" s="78">
        <v>1474.918123801835</v>
      </c>
      <c r="AY104" s="78">
        <v>40384.048121477106</v>
      </c>
      <c r="AZ104" s="78">
        <v>18330.776654663783</v>
      </c>
      <c r="BA104" s="78">
        <v>14834.262240358721</v>
      </c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>
        <v>129818.26790494579</v>
      </c>
      <c r="DF104" s="78"/>
      <c r="DG104" s="78"/>
      <c r="DH104" s="78"/>
      <c r="DI104" s="78"/>
      <c r="DJ104" s="78"/>
      <c r="DK104" s="78"/>
      <c r="DL104" s="78"/>
      <c r="DM104" s="78"/>
      <c r="DN104" s="78">
        <v>19.341220219568179</v>
      </c>
      <c r="DO104" s="78">
        <v>21.767861938638337</v>
      </c>
      <c r="DP104" s="78">
        <v>17.864549280957263</v>
      </c>
      <c r="DQ104" s="78">
        <v>32.301103649577804</v>
      </c>
      <c r="DR104" s="78">
        <v>36.763862026150733</v>
      </c>
      <c r="DS104" s="78">
        <v>40.094771796523553</v>
      </c>
      <c r="DT104" s="78">
        <v>86.458959407633202</v>
      </c>
      <c r="DU104" s="78">
        <v>62.347666236113248</v>
      </c>
      <c r="DV104" s="78">
        <v>162.6154719856861</v>
      </c>
      <c r="DW104" s="78">
        <v>278.2819049795022</v>
      </c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>
        <v>259.2566897499774</v>
      </c>
      <c r="EI104" s="78">
        <v>17332.515304579254</v>
      </c>
      <c r="EJ104" s="78">
        <v>453857.26939719461</v>
      </c>
    </row>
    <row r="105" spans="1:140" x14ac:dyDescent="0.25">
      <c r="A105" s="77" t="s">
        <v>586</v>
      </c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>
        <v>558.47576480533883</v>
      </c>
      <c r="DO105" s="78">
        <v>871.42252730856683</v>
      </c>
      <c r="DP105" s="78">
        <v>1057.0521181429676</v>
      </c>
      <c r="DQ105" s="78">
        <v>1373.334728330412</v>
      </c>
      <c r="DR105" s="78">
        <v>1315.9763119976665</v>
      </c>
      <c r="DS105" s="78">
        <v>2169.1047458907601</v>
      </c>
      <c r="DT105" s="78">
        <v>2432.9126283715864</v>
      </c>
      <c r="DU105" s="78">
        <v>1995.1939837688667</v>
      </c>
      <c r="DV105" s="78">
        <v>3982.4202375188302</v>
      </c>
      <c r="DW105" s="78">
        <v>5426.8149424194035</v>
      </c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>
        <v>33.088361496323188</v>
      </c>
      <c r="EI105" s="78">
        <v>5344.0364722296254</v>
      </c>
      <c r="EJ105" s="78">
        <v>26559.83282228035</v>
      </c>
    </row>
    <row r="106" spans="1:140" x14ac:dyDescent="0.25">
      <c r="A106" s="77" t="s">
        <v>587</v>
      </c>
      <c r="B106" s="78">
        <v>397.3796285791031</v>
      </c>
      <c r="C106" s="78">
        <v>42.111681593074174</v>
      </c>
      <c r="D106" s="78">
        <v>4.4775000946774606</v>
      </c>
      <c r="E106" s="78">
        <v>61.095602199360421</v>
      </c>
      <c r="F106" s="78">
        <v>14.865004511114494</v>
      </c>
      <c r="G106" s="78">
        <v>54.445183886401537</v>
      </c>
      <c r="H106" s="78">
        <v>19.076357031367003</v>
      </c>
      <c r="I106" s="78">
        <v>1.2514223344686417</v>
      </c>
      <c r="J106" s="78">
        <v>1.3884415425251038</v>
      </c>
      <c r="K106" s="78">
        <v>3.210505761645215E-3</v>
      </c>
      <c r="L106" s="78">
        <v>115.4448628882578</v>
      </c>
      <c r="M106" s="78">
        <v>21.756740657858145</v>
      </c>
      <c r="N106" s="78">
        <v>9.4853934639770507</v>
      </c>
      <c r="O106" s="78">
        <v>6.4500393422283615</v>
      </c>
      <c r="P106" s="78">
        <v>0.88718775750946965</v>
      </c>
      <c r="Q106" s="78">
        <v>3.1377278521391774</v>
      </c>
      <c r="R106" s="78">
        <v>25.909816693239836</v>
      </c>
      <c r="S106" s="78">
        <v>32.210240806509631</v>
      </c>
      <c r="T106" s="78">
        <v>18.563147690429652</v>
      </c>
      <c r="U106" s="78">
        <v>29.749238688793096</v>
      </c>
      <c r="V106" s="78">
        <v>384.6113981874027</v>
      </c>
      <c r="W106" s="78">
        <v>178.44374456644422</v>
      </c>
      <c r="X106" s="78">
        <v>12.421414390639022</v>
      </c>
      <c r="Y106" s="78">
        <v>12.60805674637127</v>
      </c>
      <c r="Z106" s="78">
        <v>2.9818254637318886</v>
      </c>
      <c r="AA106" s="78">
        <v>53.949175172642157</v>
      </c>
      <c r="AB106" s="78">
        <v>349.64062123998889</v>
      </c>
      <c r="AC106" s="78">
        <v>21.906343667570681</v>
      </c>
      <c r="AD106" s="78">
        <v>14.888810575818919</v>
      </c>
      <c r="AE106" s="78">
        <v>17.416974419888138</v>
      </c>
      <c r="AF106" s="78">
        <v>25.912473390167726</v>
      </c>
      <c r="AG106" s="78">
        <v>4.8797973461830839</v>
      </c>
      <c r="AH106" s="78">
        <v>28.53839927907023</v>
      </c>
      <c r="AI106" s="78">
        <v>2.4988949444978807</v>
      </c>
      <c r="AJ106" s="78">
        <v>12.532197557046196</v>
      </c>
      <c r="AK106" s="78">
        <v>7.6349567052607723</v>
      </c>
      <c r="AL106" s="78">
        <v>8.2485202704186609</v>
      </c>
      <c r="AM106" s="78">
        <v>10.913389605300202</v>
      </c>
      <c r="AN106" s="78">
        <v>173.34055903203975</v>
      </c>
      <c r="AO106" s="78">
        <v>690.63240639692049</v>
      </c>
      <c r="AP106" s="78">
        <v>42.151387274442705</v>
      </c>
      <c r="AQ106" s="78"/>
      <c r="AR106" s="78">
        <v>231.98614335568305</v>
      </c>
      <c r="AS106" s="78">
        <v>31.435487724753145</v>
      </c>
      <c r="AT106" s="78">
        <v>202.06047302712625</v>
      </c>
      <c r="AU106" s="78">
        <v>1.0276285977050859</v>
      </c>
      <c r="AV106" s="78">
        <v>18.58742806119346</v>
      </c>
      <c r="AW106" s="78">
        <v>954.78334455306981</v>
      </c>
      <c r="AX106" s="78">
        <v>28.47125578969062</v>
      </c>
      <c r="AY106" s="78">
        <v>779.55823129083103</v>
      </c>
      <c r="AZ106" s="78">
        <v>353.85030703490264</v>
      </c>
      <c r="BA106" s="78">
        <v>286.35492905052109</v>
      </c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>
        <v>2602.9184276431943</v>
      </c>
      <c r="DF106" s="78"/>
      <c r="DG106" s="78"/>
      <c r="DH106" s="78"/>
      <c r="DI106" s="78"/>
      <c r="DJ106" s="78"/>
      <c r="DK106" s="78"/>
      <c r="DL106" s="78"/>
      <c r="DM106" s="78"/>
      <c r="DN106" s="78">
        <v>0.37335552344873607</v>
      </c>
      <c r="DO106" s="78">
        <v>0.4201984877995244</v>
      </c>
      <c r="DP106" s="78">
        <v>0.34485043199184739</v>
      </c>
      <c r="DQ106" s="78">
        <v>0.62352816027908564</v>
      </c>
      <c r="DR106" s="78">
        <v>0.70967554243984876</v>
      </c>
      <c r="DS106" s="78">
        <v>0.77397415166719441</v>
      </c>
      <c r="DT106" s="78">
        <v>1.6689707102249527</v>
      </c>
      <c r="DU106" s="78">
        <v>1.2035355214993182</v>
      </c>
      <c r="DV106" s="78">
        <v>3.1390669241567952</v>
      </c>
      <c r="DW106" s="78">
        <v>5.3718475422153666</v>
      </c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>
        <v>5.0045920583262173</v>
      </c>
      <c r="EI106" s="78">
        <v>334.58025144025243</v>
      </c>
      <c r="EJ106" s="78">
        <v>8761.0872769736125</v>
      </c>
    </row>
    <row r="107" spans="1:140" x14ac:dyDescent="0.25">
      <c r="A107" s="77" t="s">
        <v>725</v>
      </c>
      <c r="B107" s="78"/>
      <c r="C107" s="78"/>
      <c r="D107" s="78"/>
      <c r="E107" s="78">
        <v>15693.915711841244</v>
      </c>
      <c r="F107" s="78">
        <v>4250.4623080367328</v>
      </c>
      <c r="G107" s="78">
        <v>13355.577002331815</v>
      </c>
      <c r="H107" s="78">
        <v>5024.216232104136</v>
      </c>
      <c r="I107" s="78">
        <v>329.5920911794995</v>
      </c>
      <c r="J107" s="78">
        <v>365.67938646839457</v>
      </c>
      <c r="K107" s="78">
        <v>3.2563356318300422E-3</v>
      </c>
      <c r="L107" s="78">
        <v>1140.4122254604338</v>
      </c>
      <c r="M107" s="78">
        <v>431.38217339392236</v>
      </c>
      <c r="N107" s="78">
        <v>134.89637545478246</v>
      </c>
      <c r="O107" s="78">
        <v>118.55275353080012</v>
      </c>
      <c r="P107" s="78">
        <v>20.017217748348944</v>
      </c>
      <c r="Q107" s="78">
        <v>44.739678415627203</v>
      </c>
      <c r="R107" s="78">
        <v>186.74891041162539</v>
      </c>
      <c r="S107" s="78">
        <v>409.15638878960834</v>
      </c>
      <c r="T107" s="78">
        <v>228.12900295063625</v>
      </c>
      <c r="U107" s="78">
        <v>474.94751763366133</v>
      </c>
      <c r="V107" s="78">
        <v>390.1017139691445</v>
      </c>
      <c r="W107" s="78">
        <v>608.8813863603682</v>
      </c>
      <c r="X107" s="78">
        <v>75.858904343262921</v>
      </c>
      <c r="Y107" s="78">
        <v>114.47325216355597</v>
      </c>
      <c r="Z107" s="78">
        <v>37.678617041888231</v>
      </c>
      <c r="AA107" s="78">
        <v>176.45315947542488</v>
      </c>
      <c r="AB107" s="78">
        <v>803.4328477226029</v>
      </c>
      <c r="AC107" s="78">
        <v>193.98936923304552</v>
      </c>
      <c r="AD107" s="78">
        <v>379.69749975550059</v>
      </c>
      <c r="AE107" s="78">
        <v>351.05654260126664</v>
      </c>
      <c r="AF107" s="78">
        <v>227.75119043025217</v>
      </c>
      <c r="AG107" s="78">
        <v>88.497143762957847</v>
      </c>
      <c r="AH107" s="78">
        <v>1077.7120150388387</v>
      </c>
      <c r="AI107" s="78">
        <v>56.732085780365338</v>
      </c>
      <c r="AJ107" s="78">
        <v>104.29006673275107</v>
      </c>
      <c r="AK107" s="78">
        <v>123.56248992494142</v>
      </c>
      <c r="AL107" s="78"/>
      <c r="AM107" s="78"/>
      <c r="AN107" s="78">
        <v>1810.029286767751</v>
      </c>
      <c r="AO107" s="78">
        <v>1803.8055133506982</v>
      </c>
      <c r="AP107" s="78"/>
      <c r="AQ107" s="78"/>
      <c r="AR107" s="78">
        <v>194.89519388164777</v>
      </c>
      <c r="AS107" s="78">
        <v>145.25020914677086</v>
      </c>
      <c r="AT107" s="78">
        <v>933.63673006972601</v>
      </c>
      <c r="AU107" s="78">
        <v>1.2931311095864433</v>
      </c>
      <c r="AV107" s="78">
        <v>16.925711556248263</v>
      </c>
      <c r="AW107" s="78"/>
      <c r="AX107" s="78"/>
      <c r="AY107" s="78">
        <v>5614.6672930084969</v>
      </c>
      <c r="AZ107" s="78"/>
      <c r="BA107" s="78">
        <v>6.6010853307355379</v>
      </c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>
        <v>15.261674576190808</v>
      </c>
      <c r="DO107" s="78">
        <v>34.408648721210739</v>
      </c>
      <c r="DP107" s="78">
        <v>51.437096701178618</v>
      </c>
      <c r="DQ107" s="78">
        <v>79.418588181830799</v>
      </c>
      <c r="DR107" s="78">
        <v>92.655380832550875</v>
      </c>
      <c r="DS107" s="78">
        <v>137.19762593414777</v>
      </c>
      <c r="DT107" s="78">
        <v>257.24554862652707</v>
      </c>
      <c r="DU107" s="78">
        <v>323.10040907491805</v>
      </c>
      <c r="DV107" s="78">
        <v>720.2875361542757</v>
      </c>
      <c r="DW107" s="78">
        <v>1280.0538499655986</v>
      </c>
      <c r="DX107" s="78"/>
      <c r="DY107" s="78"/>
      <c r="DZ107" s="78"/>
      <c r="EA107" s="78"/>
      <c r="EB107" s="78"/>
      <c r="EC107" s="78"/>
      <c r="ED107" s="78"/>
      <c r="EE107" s="78"/>
      <c r="EF107" s="78"/>
      <c r="EG107" s="78"/>
      <c r="EH107" s="78">
        <v>140.67138016529691</v>
      </c>
      <c r="EI107" s="78">
        <v>930.49117774012643</v>
      </c>
      <c r="EJ107" s="78">
        <v>61607.929587318569</v>
      </c>
    </row>
    <row r="108" spans="1:140" x14ac:dyDescent="0.25">
      <c r="A108" s="77" t="s">
        <v>741</v>
      </c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>
        <v>890.64815637536606</v>
      </c>
      <c r="DO108" s="78">
        <v>1395.2868071351904</v>
      </c>
      <c r="DP108" s="78">
        <v>2158.1545487874673</v>
      </c>
      <c r="DQ108" s="78">
        <v>2581.624565198174</v>
      </c>
      <c r="DR108" s="78">
        <v>4512.7610509763363</v>
      </c>
      <c r="DS108" s="78">
        <v>4634.0936582718778</v>
      </c>
      <c r="DT108" s="78">
        <v>7151.3791022714177</v>
      </c>
      <c r="DU108" s="78">
        <v>12214.555506679581</v>
      </c>
      <c r="DV108" s="78">
        <v>13546.077593615413</v>
      </c>
      <c r="DW108" s="78">
        <v>23377.042817496706</v>
      </c>
      <c r="DX108" s="78"/>
      <c r="DY108" s="78"/>
      <c r="DZ108" s="78"/>
      <c r="EA108" s="78"/>
      <c r="EB108" s="78"/>
      <c r="EC108" s="78"/>
      <c r="ED108" s="78"/>
      <c r="EE108" s="78"/>
      <c r="EF108" s="78"/>
      <c r="EG108" s="78"/>
      <c r="EH108" s="78"/>
      <c r="EI108" s="78"/>
      <c r="EJ108" s="78">
        <v>72461.623806807533</v>
      </c>
    </row>
    <row r="109" spans="1:140" x14ac:dyDescent="0.25">
      <c r="A109" s="77" t="s">
        <v>41</v>
      </c>
      <c r="B109" s="78"/>
      <c r="C109" s="78"/>
      <c r="D109" s="78"/>
      <c r="E109" s="78">
        <v>80.484006902727657</v>
      </c>
      <c r="F109" s="78">
        <v>14.213756080223684</v>
      </c>
      <c r="G109" s="78">
        <v>36.962999946880657</v>
      </c>
      <c r="H109" s="78">
        <v>83.965137975883266</v>
      </c>
      <c r="I109" s="78">
        <v>5.5081716497015956</v>
      </c>
      <c r="J109" s="78">
        <v>6.1112656624048505</v>
      </c>
      <c r="K109" s="78">
        <v>6.6445786974964614E-4</v>
      </c>
      <c r="L109" s="78">
        <v>333.68109563146515</v>
      </c>
      <c r="M109" s="78">
        <v>106.51588862344384</v>
      </c>
      <c r="N109" s="78">
        <v>54.252860599714076</v>
      </c>
      <c r="O109" s="78">
        <v>30.717669844133518</v>
      </c>
      <c r="P109" s="78">
        <v>2.5660553637304928</v>
      </c>
      <c r="Q109" s="78">
        <v>31.038918524606792</v>
      </c>
      <c r="R109" s="78">
        <v>74.519913772721395</v>
      </c>
      <c r="S109" s="78">
        <v>56.444575149751316</v>
      </c>
      <c r="T109" s="78">
        <v>512.7475819402091</v>
      </c>
      <c r="U109" s="78">
        <v>26.464101780164636</v>
      </c>
      <c r="V109" s="78">
        <v>79.600564301767363</v>
      </c>
      <c r="W109" s="78">
        <v>197.63176833150158</v>
      </c>
      <c r="X109" s="78">
        <v>12.909321254910001</v>
      </c>
      <c r="Y109" s="78">
        <v>32.008144683412105</v>
      </c>
      <c r="Z109" s="78">
        <v>31.880519644292782</v>
      </c>
      <c r="AA109" s="78">
        <v>52.151407845498362</v>
      </c>
      <c r="AB109" s="78">
        <v>46.160676284141481</v>
      </c>
      <c r="AC109" s="78">
        <v>12.881994280937104</v>
      </c>
      <c r="AD109" s="78">
        <v>62.910971961829752</v>
      </c>
      <c r="AE109" s="78">
        <v>106.09332231000194</v>
      </c>
      <c r="AF109" s="78">
        <v>77.088607504058203</v>
      </c>
      <c r="AG109" s="78">
        <v>10569.09070536055</v>
      </c>
      <c r="AH109" s="78">
        <v>254.81252595351</v>
      </c>
      <c r="AI109" s="78">
        <v>18.851074856602963</v>
      </c>
      <c r="AJ109" s="78">
        <v>16.865487808367163</v>
      </c>
      <c r="AK109" s="78">
        <v>34.968145928482713</v>
      </c>
      <c r="AL109" s="78">
        <v>161.71539311223935</v>
      </c>
      <c r="AM109" s="78">
        <v>8.3128896773625822</v>
      </c>
      <c r="AN109" s="78">
        <v>200.95496301682405</v>
      </c>
      <c r="AO109" s="78">
        <v>3449.4854893432371</v>
      </c>
      <c r="AP109" s="78">
        <v>124.19022049900809</v>
      </c>
      <c r="AQ109" s="78"/>
      <c r="AR109" s="78">
        <v>152.99679244615223</v>
      </c>
      <c r="AS109" s="78">
        <v>42.015664657757853</v>
      </c>
      <c r="AT109" s="78">
        <v>270.06754753197737</v>
      </c>
      <c r="AU109" s="78">
        <v>0.17512879984643728</v>
      </c>
      <c r="AV109" s="78">
        <v>10.913504023679661</v>
      </c>
      <c r="AW109" s="78">
        <v>233.74309532488093</v>
      </c>
      <c r="AX109" s="78">
        <v>220.07739636281519</v>
      </c>
      <c r="AY109" s="78">
        <v>152450.25533267407</v>
      </c>
      <c r="AZ109" s="78"/>
      <c r="BA109" s="78">
        <v>1471.9451876888725</v>
      </c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>
        <v>4.9357198606361559</v>
      </c>
      <c r="DO109" s="78">
        <v>10.053086061558266</v>
      </c>
      <c r="DP109" s="78">
        <v>12.843488769215744</v>
      </c>
      <c r="DQ109" s="78">
        <v>21.236419711016016</v>
      </c>
      <c r="DR109" s="78">
        <v>16.416016721986892</v>
      </c>
      <c r="DS109" s="78">
        <v>95.90507266508709</v>
      </c>
      <c r="DT109" s="78">
        <v>34.232001447108587</v>
      </c>
      <c r="DU109" s="78">
        <v>80.98853088936815</v>
      </c>
      <c r="DV109" s="78">
        <v>149.37386265187121</v>
      </c>
      <c r="DW109" s="78">
        <v>601.72522963203573</v>
      </c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>
        <v>242.74443140025673</v>
      </c>
      <c r="EI109" s="78">
        <v>1686.059523045436</v>
      </c>
      <c r="EJ109" s="78">
        <v>174815.46189022978</v>
      </c>
    </row>
    <row r="110" spans="1:140" x14ac:dyDescent="0.25">
      <c r="A110" s="77" t="s">
        <v>42</v>
      </c>
      <c r="B110" s="78">
        <v>8516.1630777573864</v>
      </c>
      <c r="C110" s="78">
        <v>451.17838478462875</v>
      </c>
      <c r="D110" s="78">
        <v>541.08242925724653</v>
      </c>
      <c r="E110" s="78">
        <v>3306.4417692822258</v>
      </c>
      <c r="F110" s="78">
        <v>457.74786775753444</v>
      </c>
      <c r="G110" s="78">
        <v>7542.7804304930114</v>
      </c>
      <c r="H110" s="78">
        <v>5911.395753730063</v>
      </c>
      <c r="I110" s="78">
        <v>387.79168695244209</v>
      </c>
      <c r="J110" s="78">
        <v>430.25130140359721</v>
      </c>
      <c r="K110" s="78">
        <v>3.3448167056918197E-3</v>
      </c>
      <c r="L110" s="78">
        <v>1887.3221851218689</v>
      </c>
      <c r="M110" s="78">
        <v>555.54754616165769</v>
      </c>
      <c r="N110" s="78">
        <v>445.46204634671273</v>
      </c>
      <c r="O110" s="78">
        <v>595.70944234643139</v>
      </c>
      <c r="P110" s="78">
        <v>117.57762635863575</v>
      </c>
      <c r="Q110" s="78">
        <v>155.94879788432712</v>
      </c>
      <c r="R110" s="78">
        <v>645.05316794687064</v>
      </c>
      <c r="S110" s="78">
        <v>361.62524475500152</v>
      </c>
      <c r="T110" s="78">
        <v>684.6088847875601</v>
      </c>
      <c r="U110" s="78">
        <v>209.34061709644061</v>
      </c>
      <c r="V110" s="78">
        <v>400.70154840571689</v>
      </c>
      <c r="W110" s="78">
        <v>1708.8500771249824</v>
      </c>
      <c r="X110" s="78">
        <v>191.56086375928078</v>
      </c>
      <c r="Y110" s="78">
        <v>480.45266081158331</v>
      </c>
      <c r="Z110" s="78">
        <v>102.24891632076537</v>
      </c>
      <c r="AA110" s="78">
        <v>450.16104411892553</v>
      </c>
      <c r="AB110" s="78">
        <v>694.04061065712949</v>
      </c>
      <c r="AC110" s="78">
        <v>322.72344598497074</v>
      </c>
      <c r="AD110" s="78">
        <v>1309.5309273642238</v>
      </c>
      <c r="AE110" s="78">
        <v>1486.6942377522523</v>
      </c>
      <c r="AF110" s="78">
        <v>493.6420952072246</v>
      </c>
      <c r="AG110" s="78">
        <v>674.66101456827732</v>
      </c>
      <c r="AH110" s="78">
        <v>811.38528210991853</v>
      </c>
      <c r="AI110" s="78">
        <v>130.27849399721853</v>
      </c>
      <c r="AJ110" s="78">
        <v>442.09530383233164</v>
      </c>
      <c r="AK110" s="78">
        <v>508.91280308808189</v>
      </c>
      <c r="AL110" s="78">
        <v>3447.0129206213242</v>
      </c>
      <c r="AM110" s="78">
        <v>1048.4653534556173</v>
      </c>
      <c r="AN110" s="78">
        <v>5160.2309552141469</v>
      </c>
      <c r="AO110" s="78">
        <v>30039.441309758538</v>
      </c>
      <c r="AP110" s="78">
        <v>1766.1476302496353</v>
      </c>
      <c r="AQ110" s="78"/>
      <c r="AR110" s="78">
        <v>3398.604955221926</v>
      </c>
      <c r="AS110" s="78">
        <v>806.18735727655292</v>
      </c>
      <c r="AT110" s="78">
        <v>5181.9968624669491</v>
      </c>
      <c r="AU110" s="78">
        <v>57.821570162094524</v>
      </c>
      <c r="AV110" s="78">
        <v>756.51497247175894</v>
      </c>
      <c r="AW110" s="78">
        <v>2174.3525342341632</v>
      </c>
      <c r="AX110" s="78">
        <v>176416.01962076055</v>
      </c>
      <c r="AY110" s="78">
        <v>86895.833760481968</v>
      </c>
      <c r="AZ110" s="78">
        <v>10575.072026760645</v>
      </c>
      <c r="BA110" s="78">
        <v>21557.65596324591</v>
      </c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>
        <v>612.34735203862476</v>
      </c>
      <c r="DO110" s="78">
        <v>1049.032695437023</v>
      </c>
      <c r="DP110" s="78">
        <v>1384.9258965938279</v>
      </c>
      <c r="DQ110" s="78">
        <v>1816.9655965853685</v>
      </c>
      <c r="DR110" s="78">
        <v>2197.4034100511171</v>
      </c>
      <c r="DS110" s="78">
        <v>3464.7098124752611</v>
      </c>
      <c r="DT110" s="78">
        <v>6125.7365968894355</v>
      </c>
      <c r="DU110" s="78">
        <v>12885.381630593169</v>
      </c>
      <c r="DV110" s="78">
        <v>33839.942440733583</v>
      </c>
      <c r="DW110" s="78">
        <v>79282.158142662694</v>
      </c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>
        <v>907.95667330703304</v>
      </c>
      <c r="EI110" s="78">
        <v>26621.23874820942</v>
      </c>
      <c r="EJ110" s="78">
        <v>562880.1277181016</v>
      </c>
    </row>
    <row r="111" spans="1:140" x14ac:dyDescent="0.25">
      <c r="A111" s="77" t="s">
        <v>401</v>
      </c>
      <c r="B111" s="78">
        <v>607.91119116122172</v>
      </c>
      <c r="C111" s="78">
        <v>61.114319602298721</v>
      </c>
      <c r="D111" s="78">
        <v>4.642632373956336</v>
      </c>
      <c r="E111" s="78">
        <v>1350.2208838619144</v>
      </c>
      <c r="F111" s="78">
        <v>6381.7367639630102</v>
      </c>
      <c r="G111" s="78">
        <v>5205.9280560968327</v>
      </c>
      <c r="H111" s="78">
        <v>877.77507003334722</v>
      </c>
      <c r="I111" s="78">
        <v>57.582657185190612</v>
      </c>
      <c r="J111" s="78">
        <v>63.887427259996457</v>
      </c>
      <c r="K111" s="78">
        <v>2.8817482238637109E-2</v>
      </c>
      <c r="L111" s="78">
        <v>15218.628475655545</v>
      </c>
      <c r="M111" s="78">
        <v>3640.3039132721924</v>
      </c>
      <c r="N111" s="78">
        <v>1235.1331351304134</v>
      </c>
      <c r="O111" s="78">
        <v>1099.9382234054876</v>
      </c>
      <c r="P111" s="78">
        <v>139.13687550658179</v>
      </c>
      <c r="Q111" s="78">
        <v>413.78542531470481</v>
      </c>
      <c r="R111" s="78">
        <v>1829.1463188605487</v>
      </c>
      <c r="S111" s="78">
        <v>4333.5126433427322</v>
      </c>
      <c r="T111" s="78">
        <v>4461.2221867759908</v>
      </c>
      <c r="U111" s="78">
        <v>1340.1378824655417</v>
      </c>
      <c r="V111" s="78">
        <v>3452.2698163180171</v>
      </c>
      <c r="W111" s="78">
        <v>11449.699812177065</v>
      </c>
      <c r="X111" s="78">
        <v>1060.6774131001575</v>
      </c>
      <c r="Y111" s="78">
        <v>1294.6356931620749</v>
      </c>
      <c r="Z111" s="78">
        <v>454.27235273708595</v>
      </c>
      <c r="AA111" s="78">
        <v>1251.2269412395096</v>
      </c>
      <c r="AB111" s="78">
        <v>4340.8013176815484</v>
      </c>
      <c r="AC111" s="78">
        <v>715.34791669970241</v>
      </c>
      <c r="AD111" s="78">
        <v>3736.7949158701435</v>
      </c>
      <c r="AE111" s="78">
        <v>3391.0620437932594</v>
      </c>
      <c r="AF111" s="78">
        <v>2059.4715767225985</v>
      </c>
      <c r="AG111" s="78">
        <v>1130.8329468686077</v>
      </c>
      <c r="AH111" s="78">
        <v>6629.847234962609</v>
      </c>
      <c r="AI111" s="78">
        <v>783.07536947661754</v>
      </c>
      <c r="AJ111" s="78">
        <v>1309.6119875513778</v>
      </c>
      <c r="AK111" s="78">
        <v>1130.6100373202967</v>
      </c>
      <c r="AL111" s="78">
        <v>3155.5994003174437</v>
      </c>
      <c r="AM111" s="78">
        <v>1203.2239650192764</v>
      </c>
      <c r="AN111" s="78">
        <v>45203.718319128056</v>
      </c>
      <c r="AO111" s="78">
        <v>108244.67489078589</v>
      </c>
      <c r="AP111" s="78">
        <v>9689.4029992484175</v>
      </c>
      <c r="AQ111" s="78"/>
      <c r="AR111" s="78">
        <v>5065.6268549517408</v>
      </c>
      <c r="AS111" s="78">
        <v>5431.1241804918382</v>
      </c>
      <c r="AT111" s="78">
        <v>34910.084124927052</v>
      </c>
      <c r="AU111" s="78">
        <v>105.74934850060812</v>
      </c>
      <c r="AV111" s="78">
        <v>6135.4559562413187</v>
      </c>
      <c r="AW111" s="78">
        <v>22116.557831788476</v>
      </c>
      <c r="AX111" s="78">
        <v>22114.234212056825</v>
      </c>
      <c r="AY111" s="78">
        <v>79497.645871703062</v>
      </c>
      <c r="AZ111" s="78">
        <v>65628.509953393892</v>
      </c>
      <c r="BA111" s="78">
        <v>90644.442830368935</v>
      </c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>
        <v>3327.4956389549488</v>
      </c>
      <c r="DO111" s="78">
        <v>4647.6226937478914</v>
      </c>
      <c r="DP111" s="78">
        <v>5729.7603196063874</v>
      </c>
      <c r="DQ111" s="78">
        <v>7457.592058073692</v>
      </c>
      <c r="DR111" s="78">
        <v>9516.3827380272051</v>
      </c>
      <c r="DS111" s="78">
        <v>13470.399110946973</v>
      </c>
      <c r="DT111" s="78">
        <v>20851.460688769519</v>
      </c>
      <c r="DU111" s="78">
        <v>35225.402273768006</v>
      </c>
      <c r="DV111" s="78">
        <v>78952.418364298079</v>
      </c>
      <c r="DW111" s="78">
        <v>169831.74974515435</v>
      </c>
      <c r="DX111" s="78"/>
      <c r="DY111" s="78"/>
      <c r="DZ111" s="78"/>
      <c r="EA111" s="78"/>
      <c r="EB111" s="78"/>
      <c r="EC111" s="78"/>
      <c r="ED111" s="78"/>
      <c r="EE111" s="78"/>
      <c r="EF111" s="78">
        <v>45612.827734111001</v>
      </c>
      <c r="EG111" s="78">
        <v>2429.6584288403451</v>
      </c>
      <c r="EH111" s="78">
        <v>1966.2137447015164</v>
      </c>
      <c r="EI111" s="78">
        <v>43587.005112188941</v>
      </c>
      <c r="EJ111" s="78">
        <v>1034264.049664542</v>
      </c>
    </row>
    <row r="112" spans="1:140" x14ac:dyDescent="0.25">
      <c r="A112" s="77" t="s">
        <v>43</v>
      </c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>
        <v>89.646798268377026</v>
      </c>
      <c r="AS112" s="78">
        <v>106.04079997402143</v>
      </c>
      <c r="AT112" s="78">
        <v>681.60718200194242</v>
      </c>
      <c r="AU112" s="78">
        <v>4.6943247607748182</v>
      </c>
      <c r="AV112" s="78">
        <v>54.188777600278719</v>
      </c>
      <c r="AW112" s="78">
        <v>560.22247624903957</v>
      </c>
      <c r="AX112" s="78">
        <v>84.842557830949588</v>
      </c>
      <c r="AY112" s="78"/>
      <c r="AZ112" s="78">
        <v>55310.822173774352</v>
      </c>
      <c r="BA112" s="78">
        <v>6982.9232779642034</v>
      </c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>
        <v>65.961487190127869</v>
      </c>
      <c r="DO112" s="78">
        <v>152.40608885223102</v>
      </c>
      <c r="DP112" s="78">
        <v>256.99863276932746</v>
      </c>
      <c r="DQ112" s="78">
        <v>325.54928202469637</v>
      </c>
      <c r="DR112" s="78">
        <v>409.22487314519162</v>
      </c>
      <c r="DS112" s="78">
        <v>556.89695210281707</v>
      </c>
      <c r="DT112" s="78">
        <v>922.99218063199589</v>
      </c>
      <c r="DU112" s="78">
        <v>1549.9868688836334</v>
      </c>
      <c r="DV112" s="78">
        <v>3379.9713656946328</v>
      </c>
      <c r="DW112" s="78">
        <v>8661.7683195797999</v>
      </c>
      <c r="DX112" s="78">
        <v>650868</v>
      </c>
      <c r="DY112" s="78"/>
      <c r="DZ112" s="78"/>
      <c r="EA112" s="78"/>
      <c r="EB112" s="78"/>
      <c r="EC112" s="78"/>
      <c r="ED112" s="78"/>
      <c r="EE112" s="78"/>
      <c r="EF112" s="78"/>
      <c r="EG112" s="78"/>
      <c r="EH112" s="78">
        <v>114.89382935585093</v>
      </c>
      <c r="EI112" s="78">
        <v>620.09139797491093</v>
      </c>
      <c r="EJ112" s="78">
        <v>731759.72964662907</v>
      </c>
    </row>
    <row r="113" spans="1:140" x14ac:dyDescent="0.25">
      <c r="A113" s="77" t="s">
        <v>402</v>
      </c>
      <c r="B113" s="78">
        <v>4521.9611430812147</v>
      </c>
      <c r="C113" s="78">
        <v>464.14264650904687</v>
      </c>
      <c r="D113" s="78">
        <v>92.798426569591527</v>
      </c>
      <c r="E113" s="78">
        <v>685.07977572441666</v>
      </c>
      <c r="F113" s="78">
        <v>1858.3874239891518</v>
      </c>
      <c r="G113" s="78">
        <v>1851.3166540729744</v>
      </c>
      <c r="H113" s="78">
        <v>686.23032581991288</v>
      </c>
      <c r="I113" s="78">
        <v>45.017188287505711</v>
      </c>
      <c r="J113" s="78">
        <v>49.946155366155239</v>
      </c>
      <c r="K113" s="78">
        <v>1.3973353156653046E-2</v>
      </c>
      <c r="L113" s="78">
        <v>15327.241919790589</v>
      </c>
      <c r="M113" s="78">
        <v>2871.8047425017539</v>
      </c>
      <c r="N113" s="78">
        <v>758.20337686850621</v>
      </c>
      <c r="O113" s="78">
        <v>6541.7442239771099</v>
      </c>
      <c r="P113" s="78">
        <v>1505.7952648812334</v>
      </c>
      <c r="Q113" s="78">
        <v>191.96304417482733</v>
      </c>
      <c r="R113" s="78">
        <v>2156.2123644223066</v>
      </c>
      <c r="S113" s="78">
        <v>3235.4830067786938</v>
      </c>
      <c r="T113" s="78">
        <v>1617.3551358266127</v>
      </c>
      <c r="U113" s="78">
        <v>535.51496716846873</v>
      </c>
      <c r="V113" s="78">
        <v>1673.9764055718854</v>
      </c>
      <c r="W113" s="78">
        <v>2773.0188004892739</v>
      </c>
      <c r="X113" s="78">
        <v>213.5651516217381</v>
      </c>
      <c r="Y113" s="78">
        <v>743.11467646397841</v>
      </c>
      <c r="Z113" s="78">
        <v>134.97217186743845</v>
      </c>
      <c r="AA113" s="78">
        <v>656.17741517502589</v>
      </c>
      <c r="AB113" s="78">
        <v>3623.9837227947141</v>
      </c>
      <c r="AC113" s="78">
        <v>764.49189594576274</v>
      </c>
      <c r="AD113" s="78">
        <v>1324.0393450690831</v>
      </c>
      <c r="AE113" s="78">
        <v>1337.0060187436272</v>
      </c>
      <c r="AF113" s="78">
        <v>2086.9865895215175</v>
      </c>
      <c r="AG113" s="78">
        <v>480.75147173077352</v>
      </c>
      <c r="AH113" s="78">
        <v>3701.7410746805308</v>
      </c>
      <c r="AI113" s="78">
        <v>564.14802427294489</v>
      </c>
      <c r="AJ113" s="78">
        <v>537.46236188388912</v>
      </c>
      <c r="AK113" s="78">
        <v>2143.6610171073321</v>
      </c>
      <c r="AL113" s="78">
        <v>161.50071856495566</v>
      </c>
      <c r="AM113" s="78">
        <v>233.19693353334529</v>
      </c>
      <c r="AN113" s="78">
        <v>51150.992207339514</v>
      </c>
      <c r="AO113" s="78">
        <v>94939.774433924249</v>
      </c>
      <c r="AP113" s="78">
        <v>15561.498447637674</v>
      </c>
      <c r="AQ113" s="78"/>
      <c r="AR113" s="78">
        <v>967.8311021268056</v>
      </c>
      <c r="AS113" s="78">
        <v>5695.400864558821</v>
      </c>
      <c r="AT113" s="78">
        <v>36608.797129165461</v>
      </c>
      <c r="AU113" s="78">
        <v>25.821079037401208</v>
      </c>
      <c r="AV113" s="78">
        <v>311.91097185400133</v>
      </c>
      <c r="AW113" s="78">
        <v>3230.5627037278755</v>
      </c>
      <c r="AX113" s="78">
        <v>59429.961586068021</v>
      </c>
      <c r="AY113" s="78">
        <v>45535.114149381378</v>
      </c>
      <c r="AZ113" s="78">
        <v>11186.151445058902</v>
      </c>
      <c r="BA113" s="78">
        <v>9730.1623865738238</v>
      </c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>
        <v>2034.0628969308723</v>
      </c>
      <c r="DO113" s="78">
        <v>3486.944707484331</v>
      </c>
      <c r="DP113" s="78">
        <v>5032.933268045238</v>
      </c>
      <c r="DQ113" s="78">
        <v>5995.7724239060663</v>
      </c>
      <c r="DR113" s="78">
        <v>8533.7740661231219</v>
      </c>
      <c r="DS113" s="78">
        <v>9927.5210708705617</v>
      </c>
      <c r="DT113" s="78">
        <v>13781.83561121604</v>
      </c>
      <c r="DU113" s="78">
        <v>24080.180145387298</v>
      </c>
      <c r="DV113" s="78">
        <v>50613.79925742725</v>
      </c>
      <c r="DW113" s="78">
        <v>114038.41982639043</v>
      </c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>
        <v>1418.6060794958441</v>
      </c>
      <c r="EI113" s="78">
        <v>19437.343155560604</v>
      </c>
      <c r="EJ113" s="78">
        <v>660905.17656949267</v>
      </c>
    </row>
    <row r="114" spans="1:140" x14ac:dyDescent="0.25">
      <c r="A114" s="77" t="s">
        <v>564</v>
      </c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>
        <v>2551.4869985177261</v>
      </c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>
        <v>2681.4064369354819</v>
      </c>
      <c r="EH114" s="78"/>
      <c r="EI114" s="78"/>
      <c r="EJ114" s="78">
        <v>5232.8934354532084</v>
      </c>
    </row>
    <row r="115" spans="1:140" x14ac:dyDescent="0.25">
      <c r="A115" s="77" t="s">
        <v>44</v>
      </c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>
        <v>23896.734331005158</v>
      </c>
      <c r="BC115" s="78">
        <v>1356.4778570889844</v>
      </c>
      <c r="BD115" s="78">
        <v>1684.536061266135</v>
      </c>
      <c r="BE115" s="78"/>
      <c r="BF115" s="78">
        <v>5082.4614129361635</v>
      </c>
      <c r="BG115" s="78">
        <v>222.16156527132279</v>
      </c>
      <c r="BH115" s="78">
        <v>12882.07637076112</v>
      </c>
      <c r="BI115" s="78"/>
      <c r="BJ115" s="78"/>
      <c r="BK115" s="78"/>
      <c r="BL115" s="78">
        <v>95511.761661208584</v>
      </c>
      <c r="BM115" s="78">
        <v>44873.530968934312</v>
      </c>
      <c r="BN115" s="78">
        <v>4382.6276267768526</v>
      </c>
      <c r="BO115" s="78">
        <v>20322.298961141802</v>
      </c>
      <c r="BP115" s="78">
        <v>2299.4430163238608</v>
      </c>
      <c r="BQ115" s="78">
        <v>4559.1049596695448</v>
      </c>
      <c r="BR115" s="78">
        <v>10749.42001399708</v>
      </c>
      <c r="BS115" s="78">
        <v>26913.239419277586</v>
      </c>
      <c r="BT115" s="78">
        <v>22937.287676739943</v>
      </c>
      <c r="BU115" s="78">
        <v>38008.716532363105</v>
      </c>
      <c r="BV115" s="78">
        <v>41871.719575022507</v>
      </c>
      <c r="BW115" s="78">
        <v>11591.334920451747</v>
      </c>
      <c r="BX115" s="78">
        <v>37371.134715855165</v>
      </c>
      <c r="BY115" s="78">
        <v>41614.1652551527</v>
      </c>
      <c r="BZ115" s="78">
        <v>6121.33428812286</v>
      </c>
      <c r="CA115" s="78">
        <v>26754.823687401902</v>
      </c>
      <c r="CB115" s="78">
        <v>4427.6371892288598</v>
      </c>
      <c r="CC115" s="78">
        <v>24576.309118232915</v>
      </c>
      <c r="CD115" s="78">
        <v>48540.953985558626</v>
      </c>
      <c r="CE115" s="78">
        <v>22655.212433175529</v>
      </c>
      <c r="CF115" s="78">
        <v>27679.548623987939</v>
      </c>
      <c r="CG115" s="78">
        <v>27490.69456641432</v>
      </c>
      <c r="CH115" s="78">
        <v>23177.748871278407</v>
      </c>
      <c r="CI115" s="78">
        <v>14441.048081288409</v>
      </c>
      <c r="CJ115" s="78">
        <v>88408.818168387312</v>
      </c>
      <c r="CK115" s="78">
        <v>2365.2123862746366</v>
      </c>
      <c r="CL115" s="78">
        <v>7385.5234780039536</v>
      </c>
      <c r="CM115" s="78">
        <v>11133.149859885598</v>
      </c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>
        <v>428.73714479280704</v>
      </c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>
        <v>783716.98478327761</v>
      </c>
    </row>
    <row r="116" spans="1:140" x14ac:dyDescent="0.25">
      <c r="A116" s="77" t="s">
        <v>403</v>
      </c>
      <c r="B116" s="78">
        <v>4176.8843702406448</v>
      </c>
      <c r="C116" s="78">
        <v>839.11286850442082</v>
      </c>
      <c r="D116" s="78">
        <v>183.43325147736209</v>
      </c>
      <c r="E116" s="78">
        <v>1231.3532734022197</v>
      </c>
      <c r="F116" s="78">
        <v>2307.1530276613476</v>
      </c>
      <c r="G116" s="78">
        <v>4749.2565962723284</v>
      </c>
      <c r="H116" s="78">
        <v>295.33266662670479</v>
      </c>
      <c r="I116" s="78">
        <v>19.374029040614761</v>
      </c>
      <c r="J116" s="78">
        <v>21.495306600468361</v>
      </c>
      <c r="K116" s="78">
        <v>3.923777657108942E-5</v>
      </c>
      <c r="L116" s="78">
        <v>1661.4165310113679</v>
      </c>
      <c r="M116" s="78">
        <v>952.55202364129605</v>
      </c>
      <c r="N116" s="78">
        <v>124.10196885929525</v>
      </c>
      <c r="O116" s="78">
        <v>392.47823765892537</v>
      </c>
      <c r="P116" s="78">
        <v>1.8024676052505684</v>
      </c>
      <c r="Q116" s="78">
        <v>32.377919602830417</v>
      </c>
      <c r="R116" s="78">
        <v>1007.3346892669196</v>
      </c>
      <c r="S116" s="78">
        <v>139.94571133675223</v>
      </c>
      <c r="T116" s="78">
        <v>188.83447764762332</v>
      </c>
      <c r="U116" s="78">
        <v>21.983296387093269</v>
      </c>
      <c r="V116" s="78">
        <v>4.7005977341832033</v>
      </c>
      <c r="W116" s="78">
        <v>320.65439285627565</v>
      </c>
      <c r="X116" s="78">
        <v>70.643018487730345</v>
      </c>
      <c r="Y116" s="78">
        <v>198.7116961828647</v>
      </c>
      <c r="Z116" s="78">
        <v>25.042714733898777</v>
      </c>
      <c r="AA116" s="78">
        <v>572.48245411191249</v>
      </c>
      <c r="AB116" s="78">
        <v>563.88381632278583</v>
      </c>
      <c r="AC116" s="78">
        <v>48.85693517744032</v>
      </c>
      <c r="AD116" s="78">
        <v>1209.6366130940671</v>
      </c>
      <c r="AE116" s="78">
        <v>398.34420691544324</v>
      </c>
      <c r="AF116" s="78">
        <v>356.15568620160462</v>
      </c>
      <c r="AG116" s="78">
        <v>7.1613991924958835</v>
      </c>
      <c r="AH116" s="78">
        <v>369.9223153087039</v>
      </c>
      <c r="AI116" s="78"/>
      <c r="AJ116" s="78">
        <v>449.86941563690976</v>
      </c>
      <c r="AK116" s="78">
        <v>176.35410081647859</v>
      </c>
      <c r="AL116" s="78">
        <v>410.04551253190147</v>
      </c>
      <c r="AM116" s="78">
        <v>649.89458702854643</v>
      </c>
      <c r="AN116" s="78">
        <v>4245.6197316231846</v>
      </c>
      <c r="AO116" s="78">
        <v>8550.8647805556011</v>
      </c>
      <c r="AP116" s="78">
        <v>435.43662864673058</v>
      </c>
      <c r="AQ116" s="78">
        <v>9.9999999999999995E-8</v>
      </c>
      <c r="AR116" s="78">
        <v>283.20576038105168</v>
      </c>
      <c r="AS116" s="78">
        <v>447.37574798091276</v>
      </c>
      <c r="AT116" s="78">
        <v>2875.6339347872331</v>
      </c>
      <c r="AU116" s="78"/>
      <c r="AV116" s="78">
        <v>45.214045189453252</v>
      </c>
      <c r="AW116" s="78">
        <v>135.3696927209138</v>
      </c>
      <c r="AX116" s="78">
        <v>756.37481984313945</v>
      </c>
      <c r="AY116" s="78">
        <v>1649.2701818589217</v>
      </c>
      <c r="AZ116" s="78">
        <v>8841.6419754148556</v>
      </c>
      <c r="BA116" s="78">
        <v>27712.456250304989</v>
      </c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>
        <v>483.81864604727269</v>
      </c>
      <c r="EJ116" s="78">
        <v>80640.864409768765</v>
      </c>
    </row>
    <row r="117" spans="1:140" x14ac:dyDescent="0.25">
      <c r="A117" s="77" t="s">
        <v>404</v>
      </c>
      <c r="B117" s="78">
        <v>3689.0577866298086</v>
      </c>
      <c r="C117" s="78">
        <v>427.09877743806021</v>
      </c>
      <c r="D117" s="78">
        <v>161.94504743745901</v>
      </c>
      <c r="E117" s="78">
        <v>1691.9171110177235</v>
      </c>
      <c r="F117" s="78">
        <v>4418.470454693299</v>
      </c>
      <c r="G117" s="78">
        <v>6241.3215269744433</v>
      </c>
      <c r="H117" s="78">
        <v>997.77190178762191</v>
      </c>
      <c r="I117" s="78">
        <v>65.454533092936416</v>
      </c>
      <c r="J117" s="78">
        <v>72.621201004379529</v>
      </c>
      <c r="K117" s="78">
        <v>8.7343808573866564E-3</v>
      </c>
      <c r="L117" s="78">
        <v>4309.6019019980422</v>
      </c>
      <c r="M117" s="78">
        <v>1008.2123666214064</v>
      </c>
      <c r="N117" s="78">
        <v>444.69270330480032</v>
      </c>
      <c r="O117" s="78">
        <v>1023.7196780984783</v>
      </c>
      <c r="P117" s="78">
        <v>76.349346465609969</v>
      </c>
      <c r="Q117" s="78">
        <v>252.74555843457827</v>
      </c>
      <c r="R117" s="78">
        <v>1913.9388465671882</v>
      </c>
      <c r="S117" s="78">
        <v>693.9796623253892</v>
      </c>
      <c r="T117" s="78">
        <v>598.93206811451807</v>
      </c>
      <c r="U117" s="78">
        <v>184.15183409250272</v>
      </c>
      <c r="V117" s="78">
        <v>1046.3592602740825</v>
      </c>
      <c r="W117" s="78">
        <v>1381.5137123481115</v>
      </c>
      <c r="X117" s="78">
        <v>410.82889112642761</v>
      </c>
      <c r="Y117" s="78">
        <v>1869.3682446583123</v>
      </c>
      <c r="Z117" s="78">
        <v>279.5239974305166</v>
      </c>
      <c r="AA117" s="78">
        <v>861.72075012872028</v>
      </c>
      <c r="AB117" s="78">
        <v>3730.9361456222309</v>
      </c>
      <c r="AC117" s="78">
        <v>260.55031432413381</v>
      </c>
      <c r="AD117" s="78">
        <v>3701.6411925006528</v>
      </c>
      <c r="AE117" s="78">
        <v>1328.6585213024609</v>
      </c>
      <c r="AF117" s="78">
        <v>1164.0286600834029</v>
      </c>
      <c r="AG117" s="78">
        <v>672.37186979921614</v>
      </c>
      <c r="AH117" s="78">
        <v>1364.4147866703827</v>
      </c>
      <c r="AI117" s="78">
        <v>625.2052940965882</v>
      </c>
      <c r="AJ117" s="78">
        <v>918.2387252481069</v>
      </c>
      <c r="AK117" s="78">
        <v>525.84846314517313</v>
      </c>
      <c r="AL117" s="78">
        <v>483.18418170699505</v>
      </c>
      <c r="AM117" s="78">
        <v>734.34086067056819</v>
      </c>
      <c r="AN117" s="78">
        <v>6866.2936479602195</v>
      </c>
      <c r="AO117" s="78">
        <v>19808.734547377186</v>
      </c>
      <c r="AP117" s="78">
        <v>1377.8927749240399</v>
      </c>
      <c r="AQ117" s="78">
        <v>9.9999999999999995E-8</v>
      </c>
      <c r="AR117" s="78">
        <v>639.43567579814589</v>
      </c>
      <c r="AS117" s="78">
        <v>1076.3800388027296</v>
      </c>
      <c r="AT117" s="78">
        <v>6918.7366107310481</v>
      </c>
      <c r="AU117" s="78">
        <v>0.12389517147112057</v>
      </c>
      <c r="AV117" s="78">
        <v>39.310616821842899</v>
      </c>
      <c r="AW117" s="78">
        <v>733.02080126803537</v>
      </c>
      <c r="AX117" s="78">
        <v>886.28060119945451</v>
      </c>
      <c r="AY117" s="78">
        <v>5520.2656792610442</v>
      </c>
      <c r="AZ117" s="78">
        <v>18261.100704740111</v>
      </c>
      <c r="BA117" s="78">
        <v>33898.513391797322</v>
      </c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>
        <v>879.16766163215289</v>
      </c>
      <c r="EJ117" s="78">
        <v>146535.98155909998</v>
      </c>
    </row>
    <row r="118" spans="1:140" x14ac:dyDescent="0.25">
      <c r="A118" s="77" t="s">
        <v>405</v>
      </c>
      <c r="B118" s="78">
        <v>3668.1816511519769</v>
      </c>
      <c r="C118" s="78">
        <v>392.44386823885998</v>
      </c>
      <c r="D118" s="78">
        <v>480.58743464541135</v>
      </c>
      <c r="E118" s="78">
        <v>4393.0382686078292</v>
      </c>
      <c r="F118" s="78">
        <v>11612.668366175927</v>
      </c>
      <c r="G118" s="78">
        <v>13276.679677409393</v>
      </c>
      <c r="H118" s="78">
        <v>1882.2372086920916</v>
      </c>
      <c r="I118" s="78">
        <v>123.47607448592635</v>
      </c>
      <c r="J118" s="78">
        <v>136.99556624660843</v>
      </c>
      <c r="K118" s="78">
        <v>3.2333064387100457E-2</v>
      </c>
      <c r="L118" s="78">
        <v>10160.505689394238</v>
      </c>
      <c r="M118" s="78">
        <v>2348.5742111963409</v>
      </c>
      <c r="N118" s="78">
        <v>1182.4007712573218</v>
      </c>
      <c r="O118" s="78">
        <v>1450.4096059772514</v>
      </c>
      <c r="P118" s="78">
        <v>300.21555309415845</v>
      </c>
      <c r="Q118" s="78">
        <v>371.34323913899226</v>
      </c>
      <c r="R118" s="78">
        <v>2380.1857350202308</v>
      </c>
      <c r="S118" s="78">
        <v>1622.7049806122507</v>
      </c>
      <c r="T118" s="78">
        <v>2278.3342010674733</v>
      </c>
      <c r="U118" s="78">
        <v>609.02158011044344</v>
      </c>
      <c r="V118" s="78">
        <v>3873.4286822252589</v>
      </c>
      <c r="W118" s="78">
        <v>4435.5250790410937</v>
      </c>
      <c r="X118" s="78">
        <v>1091.7747142520632</v>
      </c>
      <c r="Y118" s="78">
        <v>4129.7835335577502</v>
      </c>
      <c r="Z118" s="78">
        <v>1357.900651248706</v>
      </c>
      <c r="AA118" s="78">
        <v>1150.4879545254892</v>
      </c>
      <c r="AB118" s="78">
        <v>4442.1495199955716</v>
      </c>
      <c r="AC118" s="78">
        <v>841.21480215540987</v>
      </c>
      <c r="AD118" s="78">
        <v>7056.1864652200147</v>
      </c>
      <c r="AE118" s="78">
        <v>3777.1320546778193</v>
      </c>
      <c r="AF118" s="78">
        <v>1344.6930924468834</v>
      </c>
      <c r="AG118" s="78">
        <v>383.81853776121642</v>
      </c>
      <c r="AH118" s="78">
        <v>4113.4489114030584</v>
      </c>
      <c r="AI118" s="78">
        <v>941.44403804086619</v>
      </c>
      <c r="AJ118" s="78">
        <v>1740.2310485421426</v>
      </c>
      <c r="AK118" s="78">
        <v>1483.5389427103223</v>
      </c>
      <c r="AL118" s="78">
        <v>2443.7872932143937</v>
      </c>
      <c r="AM118" s="78">
        <v>1397.1535275390229</v>
      </c>
      <c r="AN118" s="78">
        <v>12367.324970500111</v>
      </c>
      <c r="AO118" s="78">
        <v>47167.888896522047</v>
      </c>
      <c r="AP118" s="78">
        <v>3916.649932768416</v>
      </c>
      <c r="AQ118" s="78">
        <v>9.9999999999999995E-8</v>
      </c>
      <c r="AR118" s="78">
        <v>3519.6416253167586</v>
      </c>
      <c r="AS118" s="78">
        <v>1992.3921895803207</v>
      </c>
      <c r="AT118" s="78">
        <v>12806.663341989321</v>
      </c>
      <c r="AU118" s="78">
        <v>31.532127035917494</v>
      </c>
      <c r="AV118" s="78">
        <v>474.97335884155223</v>
      </c>
      <c r="AW118" s="78">
        <v>3959.0703712594022</v>
      </c>
      <c r="AX118" s="78">
        <v>31939.099985978635</v>
      </c>
      <c r="AY118" s="78">
        <v>22290.195345747568</v>
      </c>
      <c r="AZ118" s="78">
        <v>100681.53800764926</v>
      </c>
      <c r="BA118" s="78">
        <v>24549.235595430935</v>
      </c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>
        <v>2235.5100727149988</v>
      </c>
      <c r="EJ118" s="78">
        <v>372605.4506854795</v>
      </c>
    </row>
    <row r="119" spans="1:140" x14ac:dyDescent="0.25">
      <c r="A119" s="77" t="s">
        <v>406</v>
      </c>
      <c r="B119" s="78">
        <v>6580.5019401316795</v>
      </c>
      <c r="C119" s="78">
        <v>619.08728209325523</v>
      </c>
      <c r="D119" s="78">
        <v>311.16812735995728</v>
      </c>
      <c r="E119" s="78">
        <v>10171.794272558243</v>
      </c>
      <c r="F119" s="78">
        <v>13987.432478524532</v>
      </c>
      <c r="G119" s="78">
        <v>22811.425238869211</v>
      </c>
      <c r="H119" s="78">
        <v>8487.712189220083</v>
      </c>
      <c r="I119" s="78">
        <v>556.79984310770647</v>
      </c>
      <c r="J119" s="78">
        <v>617.76429247641158</v>
      </c>
      <c r="K119" s="78">
        <v>3.935107560167582E-2</v>
      </c>
      <c r="L119" s="78">
        <v>18954.629991051817</v>
      </c>
      <c r="M119" s="78">
        <v>8562.0734642942462</v>
      </c>
      <c r="N119" s="78">
        <v>1689.1124171509116</v>
      </c>
      <c r="O119" s="78">
        <v>1953.0479458436789</v>
      </c>
      <c r="P119" s="78">
        <v>119.6562770862848</v>
      </c>
      <c r="Q119" s="78">
        <v>652.52561844930756</v>
      </c>
      <c r="R119" s="78">
        <v>2081.4683168757983</v>
      </c>
      <c r="S119" s="78">
        <v>4948.6374530495914</v>
      </c>
      <c r="T119" s="78">
        <v>8721.7901692764153</v>
      </c>
      <c r="U119" s="78">
        <v>3414.6862954153794</v>
      </c>
      <c r="V119" s="78">
        <v>4714.1707042391045</v>
      </c>
      <c r="W119" s="78">
        <v>14245.563057809975</v>
      </c>
      <c r="X119" s="78">
        <v>1013.3409460983273</v>
      </c>
      <c r="Y119" s="78">
        <v>4355.89199123871</v>
      </c>
      <c r="Z119" s="78">
        <v>768.91775605971714</v>
      </c>
      <c r="AA119" s="78">
        <v>1928.1768211006274</v>
      </c>
      <c r="AB119" s="78">
        <v>4251.285938713424</v>
      </c>
      <c r="AC119" s="78">
        <v>2924.7044688114984</v>
      </c>
      <c r="AD119" s="78">
        <v>7836.870946720971</v>
      </c>
      <c r="AE119" s="78">
        <v>11846.662409783157</v>
      </c>
      <c r="AF119" s="78">
        <v>2995.7001747343829</v>
      </c>
      <c r="AG119" s="78">
        <v>2553.1423345374033</v>
      </c>
      <c r="AH119" s="78">
        <v>13998.31688491057</v>
      </c>
      <c r="AI119" s="78">
        <v>2580.4442659900856</v>
      </c>
      <c r="AJ119" s="78">
        <v>759.09887765912686</v>
      </c>
      <c r="AK119" s="78">
        <v>2042.4176021544577</v>
      </c>
      <c r="AL119" s="78">
        <v>19860.749343305113</v>
      </c>
      <c r="AM119" s="78">
        <v>3562.8788494633482</v>
      </c>
      <c r="AN119" s="78">
        <v>19782.286472071348</v>
      </c>
      <c r="AO119" s="78">
        <v>81615.668918752679</v>
      </c>
      <c r="AP119" s="78">
        <v>4969.2465046846246</v>
      </c>
      <c r="AQ119" s="78">
        <v>9.9999999999999995E-8</v>
      </c>
      <c r="AR119" s="78">
        <v>10337.045014150715</v>
      </c>
      <c r="AS119" s="78">
        <v>2651.6106298572467</v>
      </c>
      <c r="AT119" s="78">
        <v>17043.975994392458</v>
      </c>
      <c r="AU119" s="78">
        <v>64.843766864374444</v>
      </c>
      <c r="AV119" s="78">
        <v>1939.1786507475622</v>
      </c>
      <c r="AW119" s="78">
        <v>18775.771420105873</v>
      </c>
      <c r="AX119" s="78">
        <v>103999.41185395142</v>
      </c>
      <c r="AY119" s="78">
        <v>65645.120078056381</v>
      </c>
      <c r="AZ119" s="78">
        <v>288581.16045234486</v>
      </c>
      <c r="BA119" s="78">
        <v>44783.19363282909</v>
      </c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>
        <v>5297.5036196055762</v>
      </c>
      <c r="EJ119" s="78">
        <v>882965.7033456543</v>
      </c>
    </row>
    <row r="120" spans="1:140" x14ac:dyDescent="0.25">
      <c r="A120" s="77" t="s">
        <v>45</v>
      </c>
      <c r="B120" s="78">
        <v>41346.07000605519</v>
      </c>
      <c r="C120" s="78">
        <v>5148.7772996234144</v>
      </c>
      <c r="D120" s="78">
        <v>1792.7636274404445</v>
      </c>
      <c r="E120" s="78">
        <v>48932.262555883899</v>
      </c>
      <c r="F120" s="78">
        <v>16222.445084322033</v>
      </c>
      <c r="G120" s="78">
        <v>73823.157302075357</v>
      </c>
      <c r="H120" s="78">
        <v>19959.593717182455</v>
      </c>
      <c r="I120" s="78">
        <v>1309.3632774607488</v>
      </c>
      <c r="J120" s="78">
        <v>1452.7264845846353</v>
      </c>
      <c r="K120" s="78">
        <v>4.3504360100161357E-2</v>
      </c>
      <c r="L120" s="78">
        <v>29397.222620938814</v>
      </c>
      <c r="M120" s="78">
        <v>15742.12062818839</v>
      </c>
      <c r="N120" s="78">
        <v>908.70484763668367</v>
      </c>
      <c r="O120" s="78">
        <v>108.10661571362202</v>
      </c>
      <c r="P120" s="78">
        <v>171.96043709355428</v>
      </c>
      <c r="Q120" s="78">
        <v>76.451916647957233</v>
      </c>
      <c r="R120" s="78">
        <v>8451.5835979530257</v>
      </c>
      <c r="S120" s="78">
        <v>10376.232955182761</v>
      </c>
      <c r="T120" s="78">
        <v>281.33186067809942</v>
      </c>
      <c r="U120" s="78">
        <v>23286.46521872616</v>
      </c>
      <c r="V120" s="78">
        <v>5211.7248831215011</v>
      </c>
      <c r="W120" s="78">
        <v>2789.7672487795917</v>
      </c>
      <c r="X120" s="78">
        <v>1042.6099410598783</v>
      </c>
      <c r="Y120" s="78">
        <v>603.87036159732611</v>
      </c>
      <c r="Z120" s="78">
        <v>366.41081268253276</v>
      </c>
      <c r="AA120" s="78">
        <v>6802.6866460981746</v>
      </c>
      <c r="AB120" s="78">
        <v>357.37401204565106</v>
      </c>
      <c r="AC120" s="78">
        <v>6037.0362097128846</v>
      </c>
      <c r="AD120" s="78">
        <v>3054.1229881371655</v>
      </c>
      <c r="AE120" s="78">
        <v>7378.9380754579297</v>
      </c>
      <c r="AF120" s="78">
        <v>156.41731131689627</v>
      </c>
      <c r="AG120" s="78">
        <v>1463.4649484582119</v>
      </c>
      <c r="AH120" s="78">
        <v>2677.9530053992062</v>
      </c>
      <c r="AI120" s="78">
        <v>364.30568014619928</v>
      </c>
      <c r="AJ120" s="78">
        <v>44.534696955623879</v>
      </c>
      <c r="AK120" s="78">
        <v>11871.384744953875</v>
      </c>
      <c r="AL120" s="78"/>
      <c r="AM120" s="78">
        <v>15504.447770233704</v>
      </c>
      <c r="AN120" s="78">
        <v>47268.441629700552</v>
      </c>
      <c r="AO120" s="78">
        <v>164570.03147943458</v>
      </c>
      <c r="AP120" s="78">
        <v>14452.117831240445</v>
      </c>
      <c r="AQ120" s="78">
        <v>9.9999999999999995E-8</v>
      </c>
      <c r="AR120" s="78">
        <v>16711.10195777093</v>
      </c>
      <c r="AS120" s="78">
        <v>14983.44869969578</v>
      </c>
      <c r="AT120" s="78">
        <v>96310.347030315839</v>
      </c>
      <c r="AU120" s="78">
        <v>1038.6533315829258</v>
      </c>
      <c r="AV120" s="78">
        <v>8764.8880525972872</v>
      </c>
      <c r="AW120" s="78">
        <v>41934.01382813845</v>
      </c>
      <c r="AX120" s="78">
        <v>138835.47166011587</v>
      </c>
      <c r="AY120" s="78">
        <v>184184.53731183981</v>
      </c>
      <c r="AZ120" s="78">
        <v>60407.297048494387</v>
      </c>
      <c r="BA120" s="78">
        <v>204685.42625209218</v>
      </c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>
        <v>39604.999999994761</v>
      </c>
      <c r="EJ120" s="78">
        <v>1398265.2090069177</v>
      </c>
    </row>
    <row r="121" spans="1:140" x14ac:dyDescent="0.25">
      <c r="A121" s="77" t="s">
        <v>542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>
        <v>61052.790993083589</v>
      </c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>
        <v>61052.790993083589</v>
      </c>
    </row>
    <row r="122" spans="1:140" x14ac:dyDescent="0.25">
      <c r="A122" s="77" t="s">
        <v>541</v>
      </c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>
        <v>781770.59755602933</v>
      </c>
      <c r="DK122" s="78"/>
      <c r="DL122" s="78">
        <v>231393</v>
      </c>
      <c r="DM122" s="78"/>
      <c r="DN122" s="78">
        <v>2.4166042336183455</v>
      </c>
      <c r="DO122" s="78">
        <v>55.520065929469254</v>
      </c>
      <c r="DP122" s="78">
        <v>351.85427131912547</v>
      </c>
      <c r="DQ122" s="78">
        <v>692.11010806595527</v>
      </c>
      <c r="DR122" s="78">
        <v>2518.0896928702223</v>
      </c>
      <c r="DS122" s="78">
        <v>3882.3294823550136</v>
      </c>
      <c r="DT122" s="78">
        <v>8701.0903384874418</v>
      </c>
      <c r="DU122" s="78">
        <v>22471.278779701821</v>
      </c>
      <c r="DV122" s="78">
        <v>59735.510656490915</v>
      </c>
      <c r="DW122" s="78">
        <v>154548.80000054644</v>
      </c>
      <c r="DX122" s="78">
        <v>286816.00000000006</v>
      </c>
      <c r="DY122" s="78"/>
      <c r="DZ122" s="78"/>
      <c r="EA122" s="78"/>
      <c r="EB122" s="78"/>
      <c r="EC122" s="78"/>
      <c r="ED122" s="78">
        <v>3.637978807091713E-12</v>
      </c>
      <c r="EE122" s="78">
        <v>-9.6633812063373625E-13</v>
      </c>
      <c r="EF122" s="78"/>
      <c r="EG122" s="78"/>
      <c r="EH122" s="78"/>
      <c r="EI122" s="78"/>
      <c r="EJ122" s="78">
        <v>1552938.5975560297</v>
      </c>
    </row>
    <row r="123" spans="1:140" x14ac:dyDescent="0.25">
      <c r="A123" s="77" t="s">
        <v>543</v>
      </c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>
        <v>61052.790993083589</v>
      </c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>
        <v>-2.8194335754960775E-11</v>
      </c>
      <c r="ED123" s="78"/>
      <c r="EE123" s="78"/>
      <c r="EF123" s="78"/>
      <c r="EG123" s="78"/>
      <c r="EH123" s="78"/>
      <c r="EI123" s="78"/>
      <c r="EJ123" s="78">
        <v>61052.790993083559</v>
      </c>
    </row>
    <row r="124" spans="1:140" x14ac:dyDescent="0.25">
      <c r="A124" s="77" t="s">
        <v>47</v>
      </c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>
        <v>6721.7424946790625</v>
      </c>
      <c r="DG124" s="78">
        <v>4888.762128471436</v>
      </c>
      <c r="DH124" s="78">
        <v>2337.9643586155189</v>
      </c>
      <c r="DI124" s="78">
        <v>406.67472750048199</v>
      </c>
      <c r="DJ124" s="78">
        <v>824.03257485013626</v>
      </c>
      <c r="DK124" s="78"/>
      <c r="DL124" s="78">
        <v>503.88448209600944</v>
      </c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>
        <v>28389.73060675446</v>
      </c>
      <c r="DY124" s="78"/>
      <c r="DZ124" s="78"/>
      <c r="EA124" s="78"/>
      <c r="EB124" s="78"/>
      <c r="EC124" s="78"/>
      <c r="ED124" s="78"/>
      <c r="EE124" s="78"/>
      <c r="EF124" s="78"/>
      <c r="EG124" s="78"/>
      <c r="EH124" s="78"/>
      <c r="EI124" s="78">
        <v>11.564585936616515</v>
      </c>
      <c r="EJ124" s="78">
        <v>44084.355958903725</v>
      </c>
    </row>
    <row r="125" spans="1:140" x14ac:dyDescent="0.25">
      <c r="A125" s="77" t="s">
        <v>48</v>
      </c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>
        <v>9593.8801503583418</v>
      </c>
      <c r="DG125" s="78">
        <v>6111.331533205338</v>
      </c>
      <c r="DH125" s="78">
        <v>4437.8584642129163</v>
      </c>
      <c r="DI125" s="78">
        <v>1648.3934134634189</v>
      </c>
      <c r="DJ125" s="78">
        <v>1421.4241807665242</v>
      </c>
      <c r="DK125" s="78"/>
      <c r="DL125" s="78">
        <v>774.15781586337209</v>
      </c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>
        <v>36663.950171325858</v>
      </c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>
        <v>25.04202258777493</v>
      </c>
      <c r="EJ125" s="78">
        <v>60676.037751783544</v>
      </c>
    </row>
    <row r="126" spans="1:140" x14ac:dyDescent="0.25">
      <c r="A126" s="77" t="s">
        <v>49</v>
      </c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>
        <v>11120.909121539033</v>
      </c>
      <c r="DG126" s="78">
        <v>8910.1433005009894</v>
      </c>
      <c r="DH126" s="78">
        <v>10690.177400489345</v>
      </c>
      <c r="DI126" s="78">
        <v>3151.2732648789129</v>
      </c>
      <c r="DJ126" s="78">
        <v>2794.3077531428162</v>
      </c>
      <c r="DK126" s="78"/>
      <c r="DL126" s="78">
        <v>1896.9277611452551</v>
      </c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>
        <v>37083.035723041707</v>
      </c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>
        <v>47.285824017984396</v>
      </c>
      <c r="EJ126" s="78">
        <v>75694.060148756034</v>
      </c>
    </row>
    <row r="127" spans="1:140" x14ac:dyDescent="0.25">
      <c r="A127" s="77" t="s">
        <v>50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>
        <v>11578.864424242127</v>
      </c>
      <c r="DG127" s="78">
        <v>14253.479107898311</v>
      </c>
      <c r="DH127" s="78">
        <v>12896.646332436541</v>
      </c>
      <c r="DI127" s="78">
        <v>5098.2669200021037</v>
      </c>
      <c r="DJ127" s="78">
        <v>4265.994610255575</v>
      </c>
      <c r="DK127" s="78"/>
      <c r="DL127" s="78">
        <v>3234.6677281001498</v>
      </c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>
        <v>36403.259960741576</v>
      </c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>
        <v>75.430420756278735</v>
      </c>
      <c r="EJ127" s="78">
        <v>87806.609504432665</v>
      </c>
    </row>
    <row r="128" spans="1:140" x14ac:dyDescent="0.25">
      <c r="A128" s="77" t="s">
        <v>51</v>
      </c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>
        <v>10862.675509066399</v>
      </c>
      <c r="DG128" s="78">
        <v>15477.571773987895</v>
      </c>
      <c r="DH128" s="78">
        <v>22963.679500054179</v>
      </c>
      <c r="DI128" s="78">
        <v>9392.4035972107813</v>
      </c>
      <c r="DJ128" s="78">
        <v>6004.3613314833419</v>
      </c>
      <c r="DK128" s="78"/>
      <c r="DL128" s="78">
        <v>5625.0577736963023</v>
      </c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>
        <v>33484.214924695894</v>
      </c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>
        <v>116.60083342194035</v>
      </c>
      <c r="EJ128" s="78">
        <v>103926.56524361674</v>
      </c>
    </row>
    <row r="129" spans="1:140" x14ac:dyDescent="0.25">
      <c r="A129" s="77" t="s">
        <v>52</v>
      </c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>
        <v>10202.0013229453</v>
      </c>
      <c r="DG129" s="78">
        <v>19876.871062312748</v>
      </c>
      <c r="DH129" s="78">
        <v>28952.671989279435</v>
      </c>
      <c r="DI129" s="78">
        <v>22310.675635201489</v>
      </c>
      <c r="DJ129" s="78">
        <v>9833.9733553365604</v>
      </c>
      <c r="DK129" s="78"/>
      <c r="DL129" s="78">
        <v>11781.703113544156</v>
      </c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>
        <v>24472.027145310865</v>
      </c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>
        <v>164.80811534239442</v>
      </c>
      <c r="EJ129" s="78">
        <v>127594.73173927295</v>
      </c>
    </row>
    <row r="130" spans="1:140" x14ac:dyDescent="0.25">
      <c r="A130" s="77" t="s">
        <v>53</v>
      </c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>
        <v>8110.4984896827082</v>
      </c>
      <c r="DG130" s="78">
        <v>18019.215597578539</v>
      </c>
      <c r="DH130" s="78">
        <v>50106.986714551109</v>
      </c>
      <c r="DI130" s="78">
        <v>36305.790649791925</v>
      </c>
      <c r="DJ130" s="78">
        <v>15248.093975700007</v>
      </c>
      <c r="DK130" s="78"/>
      <c r="DL130" s="78">
        <v>19850.165973902302</v>
      </c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>
        <v>22413.938737558026</v>
      </c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>
        <v>341.1889178543554</v>
      </c>
      <c r="EJ130" s="78">
        <v>170395.87905661899</v>
      </c>
    </row>
    <row r="131" spans="1:140" x14ac:dyDescent="0.25">
      <c r="A131" s="77" t="s">
        <v>54</v>
      </c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>
        <v>5788.2118061129677</v>
      </c>
      <c r="DG131" s="78">
        <v>26255.2805232178</v>
      </c>
      <c r="DH131" s="78">
        <v>54683.16665409194</v>
      </c>
      <c r="DI131" s="78">
        <v>88000.237397311561</v>
      </c>
      <c r="DJ131" s="78">
        <v>29741.554463756587</v>
      </c>
      <c r="DK131" s="78"/>
      <c r="DL131" s="78">
        <v>40930.828766866529</v>
      </c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>
        <v>17500.821949717276</v>
      </c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>
        <v>688.32629442177563</v>
      </c>
      <c r="EJ131" s="78">
        <v>263588.42785549647</v>
      </c>
    </row>
    <row r="132" spans="1:140" x14ac:dyDescent="0.25">
      <c r="A132" s="77" t="s">
        <v>55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>
        <v>4517.8300868108545</v>
      </c>
      <c r="DG132" s="78">
        <v>18914.153774825849</v>
      </c>
      <c r="DH132" s="78">
        <v>83526.425327875564</v>
      </c>
      <c r="DI132" s="78">
        <v>208005.33964794088</v>
      </c>
      <c r="DJ132" s="78">
        <v>94553.484988240758</v>
      </c>
      <c r="DK132" s="78"/>
      <c r="DL132" s="78">
        <v>94320.998508837132</v>
      </c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>
        <v>17467.85876461005</v>
      </c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>
        <v>2494.3097545911373</v>
      </c>
      <c r="EJ132" s="78">
        <v>523800.40085373219</v>
      </c>
    </row>
    <row r="133" spans="1:140" x14ac:dyDescent="0.25">
      <c r="A133" s="77" t="s">
        <v>739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>
        <v>1554.4882572843053</v>
      </c>
      <c r="DG133" s="78">
        <v>12757.489514886338</v>
      </c>
      <c r="DH133" s="78">
        <v>99284.84345505586</v>
      </c>
      <c r="DI133" s="78">
        <v>502189.12457043387</v>
      </c>
      <c r="DJ133" s="78">
        <v>255696.77276647004</v>
      </c>
      <c r="DK133" s="78"/>
      <c r="DL133" s="78">
        <v>368561.60807595018</v>
      </c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>
        <v>22933.162016244576</v>
      </c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>
        <v>7281.4432310697521</v>
      </c>
      <c r="EJ133" s="78">
        <v>1270258.931887395</v>
      </c>
    </row>
    <row r="134" spans="1:140" x14ac:dyDescent="0.25">
      <c r="A134" s="77" t="s">
        <v>60</v>
      </c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>
        <v>77983</v>
      </c>
      <c r="DK134" s="78"/>
      <c r="DL134" s="78">
        <v>160078</v>
      </c>
      <c r="DM134" s="78"/>
      <c r="DN134" s="78">
        <v>1.8228925913890541</v>
      </c>
      <c r="DO134" s="78">
        <v>41.879888915333659</v>
      </c>
      <c r="DP134" s="78">
        <v>265.4106682068832</v>
      </c>
      <c r="DQ134" s="78">
        <v>522.07240675477476</v>
      </c>
      <c r="DR134" s="78">
        <v>1899.4450898206935</v>
      </c>
      <c r="DS134" s="78">
        <v>2928.5182704988747</v>
      </c>
      <c r="DT134" s="78">
        <v>6563.4053331467385</v>
      </c>
      <c r="DU134" s="78">
        <v>16950.532088253291</v>
      </c>
      <c r="DV134" s="78">
        <v>45059.682633890639</v>
      </c>
      <c r="DW134" s="78">
        <v>116579.23072792141</v>
      </c>
      <c r="DX134" s="78">
        <v>153754</v>
      </c>
      <c r="DY134" s="78">
        <v>46078</v>
      </c>
      <c r="DZ134" s="78">
        <v>466126.00000000006</v>
      </c>
      <c r="EA134" s="78">
        <v>37470</v>
      </c>
      <c r="EB134" s="78">
        <v>285432</v>
      </c>
      <c r="EC134" s="78"/>
      <c r="ED134" s="78"/>
      <c r="EE134" s="78"/>
      <c r="EF134" s="78"/>
      <c r="EG134" s="78"/>
      <c r="EH134" s="78"/>
      <c r="EI134" s="78">
        <v>1845</v>
      </c>
      <c r="EJ134" s="78">
        <v>1419578</v>
      </c>
    </row>
    <row r="135" spans="1:140" x14ac:dyDescent="0.25">
      <c r="A135" s="77" t="s">
        <v>58</v>
      </c>
      <c r="B135" s="78">
        <v>-38.187736305329544</v>
      </c>
      <c r="C135" s="78">
        <v>147.75298843662267</v>
      </c>
      <c r="D135" s="78">
        <v>17.722323751077084</v>
      </c>
      <c r="E135" s="78">
        <v>623.10889343646022</v>
      </c>
      <c r="F135" s="78">
        <v>835.05442659300331</v>
      </c>
      <c r="G135" s="78">
        <v>664.1635194662</v>
      </c>
      <c r="H135" s="78">
        <v>244.85185605166751</v>
      </c>
      <c r="I135" s="78">
        <v>16.062452636807258</v>
      </c>
      <c r="J135" s="78">
        <v>17.821143111733338</v>
      </c>
      <c r="K135" s="78">
        <v>-8.4914788091588634E-3</v>
      </c>
      <c r="L135" s="78">
        <v>202.24578829710379</v>
      </c>
      <c r="M135" s="78">
        <v>469.16263332685514</v>
      </c>
      <c r="N135" s="78">
        <v>57.682385801658491</v>
      </c>
      <c r="O135" s="78">
        <v>90.996020023385626</v>
      </c>
      <c r="P135" s="78">
        <v>-4.3846028724612118</v>
      </c>
      <c r="Q135" s="78">
        <v>50.98335799588407</v>
      </c>
      <c r="R135" s="78">
        <v>120.56593558102681</v>
      </c>
      <c r="S135" s="78">
        <v>29.340448988142217</v>
      </c>
      <c r="T135" s="78">
        <v>232.38401300993434</v>
      </c>
      <c r="U135" s="78">
        <v>498.32614937276048</v>
      </c>
      <c r="V135" s="78">
        <v>-1017.2601390366857</v>
      </c>
      <c r="W135" s="78">
        <v>400.93280897918106</v>
      </c>
      <c r="X135" s="78">
        <v>11.243001556516033</v>
      </c>
      <c r="Y135" s="78">
        <v>-39.587295893344489</v>
      </c>
      <c r="Z135" s="78">
        <v>34.066683381494592</v>
      </c>
      <c r="AA135" s="78">
        <v>69.525164745184412</v>
      </c>
      <c r="AB135" s="78">
        <v>284.02346666763549</v>
      </c>
      <c r="AC135" s="78">
        <v>40.852711014038775</v>
      </c>
      <c r="AD135" s="78">
        <v>21.976834849992009</v>
      </c>
      <c r="AE135" s="78">
        <v>-163.0446890783129</v>
      </c>
      <c r="AF135" s="78">
        <v>146.18550664524355</v>
      </c>
      <c r="AG135" s="78">
        <v>65.757785048502853</v>
      </c>
      <c r="AH135" s="78">
        <v>-77.940493629417361</v>
      </c>
      <c r="AI135" s="78">
        <v>40.997851037684285</v>
      </c>
      <c r="AJ135" s="78">
        <v>37.17121960300355</v>
      </c>
      <c r="AK135" s="78">
        <v>93.012918154258912</v>
      </c>
      <c r="AL135" s="78">
        <v>-24.561849530260552</v>
      </c>
      <c r="AM135" s="78">
        <v>-277.18045913794441</v>
      </c>
      <c r="AN135" s="78">
        <v>1020.1421917771047</v>
      </c>
      <c r="AO135" s="78">
        <v>6167.5156306280314</v>
      </c>
      <c r="AP135" s="78">
        <v>665.2877974141503</v>
      </c>
      <c r="AQ135" s="78"/>
      <c r="AR135" s="78">
        <v>376.97482643704512</v>
      </c>
      <c r="AS135" s="78">
        <v>281.58057703940023</v>
      </c>
      <c r="AT135" s="78">
        <v>1809.9386619992122</v>
      </c>
      <c r="AU135" s="78">
        <v>40.706796096459307</v>
      </c>
      <c r="AV135" s="78">
        <v>155.13800475176831</v>
      </c>
      <c r="AW135" s="78">
        <v>783.4607706209664</v>
      </c>
      <c r="AX135" s="78">
        <v>3222.7648669506989</v>
      </c>
      <c r="AY135" s="78">
        <v>19672.335281291511</v>
      </c>
      <c r="AZ135" s="78">
        <v>5196.1438776917275</v>
      </c>
      <c r="BA135" s="78">
        <v>2764.1961867014197</v>
      </c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>
        <v>46077.999999999985</v>
      </c>
    </row>
    <row r="136" spans="1:140" x14ac:dyDescent="0.25">
      <c r="A136" s="77" t="s">
        <v>59</v>
      </c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>
        <v>177659.33962820336</v>
      </c>
      <c r="DM136" s="78">
        <v>4651.6603717966382</v>
      </c>
      <c r="DN136" s="78">
        <v>45.709983113347874</v>
      </c>
      <c r="DO136" s="78">
        <v>105.61148343658219</v>
      </c>
      <c r="DP136" s="78">
        <v>339.20908958380295</v>
      </c>
      <c r="DQ136" s="78">
        <v>628.01478957742779</v>
      </c>
      <c r="DR136" s="78">
        <v>1863.9563020353187</v>
      </c>
      <c r="DS136" s="78">
        <v>3247.5766854209187</v>
      </c>
      <c r="DT136" s="78">
        <v>8174.02487352149</v>
      </c>
      <c r="DU136" s="78">
        <v>21702.029469258483</v>
      </c>
      <c r="DV136" s="78">
        <v>49030.844717920401</v>
      </c>
      <c r="DW136" s="78">
        <v>198678.0226061322</v>
      </c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>
        <v>466125.99999999994</v>
      </c>
    </row>
    <row r="137" spans="1:140" x14ac:dyDescent="0.25">
      <c r="A137" s="77" t="s">
        <v>57</v>
      </c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>
        <v>263.0186299687158</v>
      </c>
      <c r="BC137" s="78">
        <v>15.470742711908654</v>
      </c>
      <c r="BD137" s="78"/>
      <c r="BE137" s="78"/>
      <c r="BF137" s="78">
        <v>108.30053470871631</v>
      </c>
      <c r="BG137" s="78"/>
      <c r="BH137" s="78">
        <v>307.21686251238532</v>
      </c>
      <c r="BI137" s="78"/>
      <c r="BJ137" s="78"/>
      <c r="BK137" s="78"/>
      <c r="BL137" s="78">
        <v>2099.7691833237254</v>
      </c>
      <c r="BM137" s="78">
        <v>351.42259621488836</v>
      </c>
      <c r="BN137" s="78">
        <v>236.48240447848377</v>
      </c>
      <c r="BO137" s="78">
        <v>5629.9292049080441</v>
      </c>
      <c r="BP137" s="78">
        <v>90.615247807129009</v>
      </c>
      <c r="BQ137" s="78">
        <v>3004.1627486177567</v>
      </c>
      <c r="BR137" s="78">
        <v>165.76449070703998</v>
      </c>
      <c r="BS137" s="78">
        <v>426.59389351448476</v>
      </c>
      <c r="BT137" s="78">
        <v>187.86608117070836</v>
      </c>
      <c r="BU137" s="78"/>
      <c r="BV137" s="78">
        <v>247.85123650016982</v>
      </c>
      <c r="BW137" s="78">
        <v>6.3238448990005924</v>
      </c>
      <c r="BX137" s="78">
        <v>797.99518311563884</v>
      </c>
      <c r="BY137" s="78">
        <v>1153.7710027191633</v>
      </c>
      <c r="BZ137" s="78">
        <v>1454.1782436067506</v>
      </c>
      <c r="CA137" s="78">
        <v>1540.8734121507782</v>
      </c>
      <c r="CB137" s="78">
        <v>247.54066802427792</v>
      </c>
      <c r="CC137" s="78">
        <v>742.61339487542705</v>
      </c>
      <c r="CD137" s="78">
        <v>426.63106594197001</v>
      </c>
      <c r="CE137" s="78">
        <v>499.01816095814405</v>
      </c>
      <c r="CF137" s="78">
        <v>503.94208671207195</v>
      </c>
      <c r="CG137" s="78">
        <v>2522.8237820714394</v>
      </c>
      <c r="CH137" s="78">
        <v>747.70653449586734</v>
      </c>
      <c r="CI137" s="78">
        <v>291.73261871151385</v>
      </c>
      <c r="CJ137" s="78">
        <v>10669.058993059472</v>
      </c>
      <c r="CK137" s="78">
        <v>1975.7464732239234</v>
      </c>
      <c r="CL137" s="78">
        <v>170.18454395784067</v>
      </c>
      <c r="CM137" s="78">
        <v>568.03062075157698</v>
      </c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>
        <v>17.365513580987329</v>
      </c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  <c r="DS137" s="78"/>
      <c r="DT137" s="78"/>
      <c r="DU137" s="78"/>
      <c r="DV137" s="78"/>
      <c r="DW137" s="78"/>
      <c r="DX137" s="78"/>
      <c r="DY137" s="78"/>
      <c r="DZ137" s="78"/>
      <c r="EA137" s="78"/>
      <c r="EB137" s="78"/>
      <c r="EC137" s="78"/>
      <c r="ED137" s="78"/>
      <c r="EE137" s="78"/>
      <c r="EF137" s="78"/>
      <c r="EG137" s="78"/>
      <c r="EH137" s="78"/>
      <c r="EI137" s="78"/>
      <c r="EJ137" s="78">
        <v>37470</v>
      </c>
    </row>
    <row r="138" spans="1:140" x14ac:dyDescent="0.25">
      <c r="A138" s="77" t="s">
        <v>56</v>
      </c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>
        <v>6187.3409729483183</v>
      </c>
      <c r="BC138" s="78">
        <v>690.38050273969577</v>
      </c>
      <c r="BD138" s="78">
        <v>200.71650432834676</v>
      </c>
      <c r="BE138" s="78"/>
      <c r="BF138" s="78">
        <v>1042.0646315784118</v>
      </c>
      <c r="BG138" s="78">
        <v>1661.9808964575886</v>
      </c>
      <c r="BH138" s="78">
        <v>5053.493257097075</v>
      </c>
      <c r="BI138" s="78"/>
      <c r="BJ138" s="78"/>
      <c r="BK138" s="78"/>
      <c r="BL138" s="78">
        <v>16149.45846425468</v>
      </c>
      <c r="BM138" s="78">
        <v>49748.097998724537</v>
      </c>
      <c r="BN138" s="78">
        <v>1052.287392266086</v>
      </c>
      <c r="BO138" s="78">
        <v>5045.9957364314678</v>
      </c>
      <c r="BP138" s="78">
        <v>323.10384677897758</v>
      </c>
      <c r="BQ138" s="78">
        <v>789.08751539481386</v>
      </c>
      <c r="BR138" s="78">
        <v>1635.4955728782156</v>
      </c>
      <c r="BS138" s="78">
        <v>4504.8995160926652</v>
      </c>
      <c r="BT138" s="78">
        <v>2484.4652512530952</v>
      </c>
      <c r="BU138" s="78">
        <v>20553.48460259481</v>
      </c>
      <c r="BV138" s="78">
        <v>22642.431054903245</v>
      </c>
      <c r="BW138" s="78">
        <v>6268.0970457965732</v>
      </c>
      <c r="BX138" s="78">
        <v>5477.6676456754694</v>
      </c>
      <c r="BY138" s="78">
        <v>6907.3678611226705</v>
      </c>
      <c r="BZ138" s="78">
        <v>1158.9620586417291</v>
      </c>
      <c r="CA138" s="78">
        <v>2249.066196333948</v>
      </c>
      <c r="CB138" s="78">
        <v>563.40414367719563</v>
      </c>
      <c r="CC138" s="78">
        <v>2623.6318722306914</v>
      </c>
      <c r="CD138" s="78">
        <v>4306.0377212756748</v>
      </c>
      <c r="CE138" s="78">
        <v>1846.5739129152203</v>
      </c>
      <c r="CF138" s="78">
        <v>2209.3319252678439</v>
      </c>
      <c r="CG138" s="78">
        <v>3397.9938038280166</v>
      </c>
      <c r="CH138" s="78">
        <v>3491.9804421548261</v>
      </c>
      <c r="CI138" s="78">
        <v>3761.6972356958322</v>
      </c>
      <c r="CJ138" s="78">
        <v>14737.367778851583</v>
      </c>
      <c r="CK138" s="78">
        <v>1056.9552529742743</v>
      </c>
      <c r="CL138" s="78">
        <v>1260.2946236013827</v>
      </c>
      <c r="CM138" s="78">
        <v>4061.4005645857087</v>
      </c>
      <c r="CN138" s="78">
        <v>3586.9016216791169</v>
      </c>
      <c r="CO138" s="78">
        <v>1965.6228919438474</v>
      </c>
      <c r="CP138" s="78">
        <v>6413.2735167283845</v>
      </c>
      <c r="CQ138" s="78">
        <v>3211.5998118427169</v>
      </c>
      <c r="CR138" s="78">
        <v>2819.6619992223268</v>
      </c>
      <c r="CS138" s="78">
        <v>-7774.519132760086</v>
      </c>
      <c r="CT138" s="78">
        <v>2726.9113202381627</v>
      </c>
      <c r="CU138" s="78"/>
      <c r="CV138" s="78"/>
      <c r="CW138" s="78">
        <v>615.44406360383925</v>
      </c>
      <c r="CX138" s="78"/>
      <c r="CY138" s="78">
        <v>426.05250169428115</v>
      </c>
      <c r="CZ138" s="78">
        <v>11928.474092644989</v>
      </c>
      <c r="DA138" s="78">
        <v>27564.086969992484</v>
      </c>
      <c r="DB138" s="78">
        <v>2927.8875725678813</v>
      </c>
      <c r="DC138" s="78">
        <v>23807.210424681412</v>
      </c>
      <c r="DD138" s="78">
        <v>70.77854456999971</v>
      </c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  <c r="EE138" s="78"/>
      <c r="EF138" s="78"/>
      <c r="EG138" s="78"/>
      <c r="EH138" s="78"/>
      <c r="EI138" s="78"/>
      <c r="EJ138" s="78">
        <v>285432.00000000012</v>
      </c>
    </row>
    <row r="139" spans="1:140" x14ac:dyDescent="0.25">
      <c r="A139" s="77" t="s">
        <v>565</v>
      </c>
      <c r="B139" s="78">
        <v>500.63961220397732</v>
      </c>
      <c r="C139" s="78">
        <v>53.168022820084047</v>
      </c>
      <c r="D139" s="78">
        <v>5.4834323512719934</v>
      </c>
      <c r="E139" s="78">
        <v>-607.49517924671181</v>
      </c>
      <c r="F139" s="78">
        <v>-3359.7453508653507</v>
      </c>
      <c r="G139" s="78">
        <v>-3725.1942490594283</v>
      </c>
      <c r="H139" s="78">
        <v>-403.85060421393837</v>
      </c>
      <c r="I139" s="78">
        <v>-26.492881479989904</v>
      </c>
      <c r="J139" s="78">
        <v>-29.393607749241951</v>
      </c>
      <c r="K139" s="78">
        <v>-2.5370904587473292E-2</v>
      </c>
      <c r="L139" s="78">
        <v>-89.793089153744404</v>
      </c>
      <c r="M139" s="78">
        <v>-9.7683988775381181</v>
      </c>
      <c r="N139" s="78">
        <v>-378.94767325507428</v>
      </c>
      <c r="O139" s="78">
        <v>-137.13454340244405</v>
      </c>
      <c r="P139" s="78">
        <v>-18.510762731056182</v>
      </c>
      <c r="Q139" s="78">
        <v>-35.097453813039053</v>
      </c>
      <c r="R139" s="78">
        <v>-325.37163032427543</v>
      </c>
      <c r="S139" s="78">
        <v>-911.35801204361951</v>
      </c>
      <c r="T139" s="78">
        <v>-137.98225237146605</v>
      </c>
      <c r="U139" s="78">
        <v>-7492.3405897158909</v>
      </c>
      <c r="V139" s="78">
        <v>4938.1567754958669</v>
      </c>
      <c r="W139" s="78">
        <v>2175.7058905664644</v>
      </c>
      <c r="X139" s="78">
        <v>130.77300077009167</v>
      </c>
      <c r="Y139" s="78">
        <v>189.36937303357988</v>
      </c>
      <c r="Z139" s="78">
        <v>312.71858866485798</v>
      </c>
      <c r="AA139" s="78">
        <v>502.71378833183132</v>
      </c>
      <c r="AB139" s="78">
        <v>180.89817884259264</v>
      </c>
      <c r="AC139" s="78">
        <v>-10230.584021157507</v>
      </c>
      <c r="AD139" s="78">
        <v>22.914449623453038</v>
      </c>
      <c r="AE139" s="78">
        <v>-371.04312537281521</v>
      </c>
      <c r="AF139" s="78">
        <v>-202.80296972050587</v>
      </c>
      <c r="AG139" s="78">
        <v>-66.835358856716184</v>
      </c>
      <c r="AH139" s="78">
        <v>-779.55941233326894</v>
      </c>
      <c r="AI139" s="78">
        <v>-111.26727093695695</v>
      </c>
      <c r="AJ139" s="78">
        <v>-112.03172291128095</v>
      </c>
      <c r="AK139" s="78">
        <v>-189.89452973559128</v>
      </c>
      <c r="AL139" s="78"/>
      <c r="AM139" s="78">
        <v>-176.90820318110565</v>
      </c>
      <c r="AN139" s="78">
        <v>-396.01180720334435</v>
      </c>
      <c r="AO139" s="78">
        <v>-937.96799689585805</v>
      </c>
      <c r="AP139" s="78">
        <v>-229.03801638342622</v>
      </c>
      <c r="AQ139" s="78"/>
      <c r="AR139" s="78">
        <v>-42.641840061669029</v>
      </c>
      <c r="AS139" s="78">
        <v>-55.528876917474918</v>
      </c>
      <c r="AT139" s="78">
        <v>-356.92753472932372</v>
      </c>
      <c r="AU139" s="78">
        <v>-0.74186167263233216</v>
      </c>
      <c r="AV139" s="78">
        <v>-5.3956067550084441</v>
      </c>
      <c r="AW139" s="78">
        <v>-111.43301197782648</v>
      </c>
      <c r="AX139" s="78">
        <v>-150.48402143758722</v>
      </c>
      <c r="AY139" s="78">
        <v>-3368.5144598243642</v>
      </c>
      <c r="AZ139" s="78">
        <v>-364.8359725534242</v>
      </c>
      <c r="BA139" s="78">
        <v>-949.98355865439771</v>
      </c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>
        <v>591.5743094033254</v>
      </c>
      <c r="DO139" s="78">
        <v>895.07966888209148</v>
      </c>
      <c r="DP139" s="78">
        <v>1083.7617218772034</v>
      </c>
      <c r="DQ139" s="78">
        <v>1289.6320491303643</v>
      </c>
      <c r="DR139" s="78">
        <v>1559.7345061750784</v>
      </c>
      <c r="DS139" s="78">
        <v>1850.6694399693938</v>
      </c>
      <c r="DT139" s="78">
        <v>2343.6425222319826</v>
      </c>
      <c r="DU139" s="78">
        <v>3830.6432949584832</v>
      </c>
      <c r="DV139" s="78">
        <v>5810.6171499475731</v>
      </c>
      <c r="DW139" s="78">
        <v>8631.0370531998888</v>
      </c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>
        <v>-2.9103830456733704E-11</v>
      </c>
    </row>
    <row r="140" spans="1:140" x14ac:dyDescent="0.25">
      <c r="A140" s="77" t="s">
        <v>734</v>
      </c>
      <c r="B140" s="78"/>
      <c r="C140" s="78"/>
      <c r="D140" s="78"/>
      <c r="E140" s="78">
        <v>-149.97147472897541</v>
      </c>
      <c r="F140" s="78"/>
      <c r="G140" s="78"/>
      <c r="H140" s="78"/>
      <c r="I140" s="78"/>
      <c r="J140" s="78"/>
      <c r="K140" s="78">
        <v>-3.2759501829775288E-4</v>
      </c>
      <c r="L140" s="78"/>
      <c r="M140" s="78"/>
      <c r="N140" s="78"/>
      <c r="O140" s="78"/>
      <c r="P140" s="78"/>
      <c r="Q140" s="78"/>
      <c r="R140" s="78"/>
      <c r="S140" s="78"/>
      <c r="T140" s="78"/>
      <c r="U140" s="78">
        <v>-1112.3858873922554</v>
      </c>
      <c r="V140" s="78">
        <v>-39.245149325681261</v>
      </c>
      <c r="W140" s="78">
        <v>-11.305779058197899</v>
      </c>
      <c r="X140" s="78">
        <v>-7.4817859239989133</v>
      </c>
      <c r="Y140" s="78">
        <v>-1.3437351746122719</v>
      </c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>
        <v>1321.7341391987425</v>
      </c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>
        <v>3.1832314562052488E-12</v>
      </c>
    </row>
    <row r="141" spans="1:140" x14ac:dyDescent="0.25">
      <c r="A141" s="77" t="s">
        <v>735</v>
      </c>
      <c r="B141" s="78">
        <v>-4.4498889685890397</v>
      </c>
      <c r="C141" s="78"/>
      <c r="D141" s="78"/>
      <c r="E141" s="78"/>
      <c r="F141" s="78">
        <v>-72.361656245368124</v>
      </c>
      <c r="G141" s="78">
        <v>-496.03892224300853</v>
      </c>
      <c r="H141" s="78">
        <v>-84.090656062626294</v>
      </c>
      <c r="I141" s="78"/>
      <c r="J141" s="78"/>
      <c r="K141" s="78"/>
      <c r="L141" s="78">
        <v>-180.91268752523092</v>
      </c>
      <c r="M141" s="78">
        <v>-33.119042984723364</v>
      </c>
      <c r="N141" s="78">
        <v>-770.28891926113738</v>
      </c>
      <c r="O141" s="78">
        <v>-209.42563369192945</v>
      </c>
      <c r="P141" s="78">
        <v>-13.383052935915064</v>
      </c>
      <c r="Q141" s="78">
        <v>-3.8846743872150435</v>
      </c>
      <c r="R141" s="78">
        <v>-511.93050893054976</v>
      </c>
      <c r="S141" s="78">
        <v>1585.7144659433038</v>
      </c>
      <c r="T141" s="78">
        <v>-78.988801868255422</v>
      </c>
      <c r="U141" s="78"/>
      <c r="V141" s="78"/>
      <c r="W141" s="78"/>
      <c r="X141" s="78"/>
      <c r="Y141" s="78"/>
      <c r="Z141" s="78">
        <v>-11.257517066677321</v>
      </c>
      <c r="AA141" s="78">
        <v>-751.22355566594354</v>
      </c>
      <c r="AB141" s="78">
        <v>-161.54016801791613</v>
      </c>
      <c r="AC141" s="78">
        <v>-19.721924567861212</v>
      </c>
      <c r="AD141" s="78">
        <v>-2.6433989290739817</v>
      </c>
      <c r="AE141" s="78">
        <v>-90.744621482819468</v>
      </c>
      <c r="AF141" s="78">
        <v>-49.761362873002724</v>
      </c>
      <c r="AG141" s="78">
        <v>-12.568338505345672</v>
      </c>
      <c r="AH141" s="78">
        <v>-11.288948027286565</v>
      </c>
      <c r="AI141" s="78">
        <v>-14.924337877029684</v>
      </c>
      <c r="AJ141" s="78">
        <v>-84.652603077747216</v>
      </c>
      <c r="AK141" s="78">
        <v>-36.252667242576088</v>
      </c>
      <c r="AL141" s="78"/>
      <c r="AM141" s="78">
        <v>832.56622874358175</v>
      </c>
      <c r="AN141" s="78"/>
      <c r="AO141" s="78"/>
      <c r="AP141" s="78">
        <v>32.348681566361286</v>
      </c>
      <c r="AQ141" s="78"/>
      <c r="AR141" s="78">
        <v>82.968028198235714</v>
      </c>
      <c r="AS141" s="78"/>
      <c r="AT141" s="78"/>
      <c r="AU141" s="78"/>
      <c r="AV141" s="78"/>
      <c r="AW141" s="78">
        <v>69.715023137081644</v>
      </c>
      <c r="AX141" s="78"/>
      <c r="AY141" s="78">
        <v>105.396264915535</v>
      </c>
      <c r="AZ141" s="78">
        <v>385.60144933748074</v>
      </c>
      <c r="BA141" s="78">
        <v>92.873720960769347</v>
      </c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>
        <v>26.57228565681611</v>
      </c>
      <c r="DO141" s="78">
        <v>44.901546378405094</v>
      </c>
      <c r="DP141" s="78">
        <v>119.72145794387561</v>
      </c>
      <c r="DQ141" s="78">
        <v>109.279942491109</v>
      </c>
      <c r="DR141" s="78">
        <v>104.86320385630009</v>
      </c>
      <c r="DS141" s="78">
        <v>28.380776831584413</v>
      </c>
      <c r="DT141" s="78">
        <v>18.040630155621798</v>
      </c>
      <c r="DU141" s="78">
        <v>4.8808216223089538</v>
      </c>
      <c r="DV141" s="78">
        <v>9.6176189425374492</v>
      </c>
      <c r="DW141" s="78">
        <v>52.011741756919108</v>
      </c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>
        <v>-9.6633812063373625E-13</v>
      </c>
    </row>
    <row r="142" spans="1:140" x14ac:dyDescent="0.25">
      <c r="A142" s="77" t="s">
        <v>61</v>
      </c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>
        <v>436328.25792782538</v>
      </c>
      <c r="DM142" s="78">
        <v>17458.306825580032</v>
      </c>
      <c r="DN142" s="78">
        <v>1.9717085470499331</v>
      </c>
      <c r="DO142" s="78">
        <v>22.115410123168143</v>
      </c>
      <c r="DP142" s="78">
        <v>65.526995093414016</v>
      </c>
      <c r="DQ142" s="78">
        <v>57.608605111535027</v>
      </c>
      <c r="DR142" s="78">
        <v>94.36264041491583</v>
      </c>
      <c r="DS142" s="78">
        <v>206.59812029744032</v>
      </c>
      <c r="DT142" s="78">
        <v>464.78703571319016</v>
      </c>
      <c r="DU142" s="78">
        <v>862.58643185361336</v>
      </c>
      <c r="DV142" s="78">
        <v>2372.3625141053089</v>
      </c>
      <c r="DW142" s="78">
        <v>12776.080538740363</v>
      </c>
      <c r="DX142" s="78">
        <v>15596</v>
      </c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>
        <v>156998.44289418019</v>
      </c>
      <c r="EJ142" s="78">
        <v>643305.00764758559</v>
      </c>
    </row>
    <row r="143" spans="1:140" x14ac:dyDescent="0.25">
      <c r="A143" s="77" t="s">
        <v>546</v>
      </c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>
        <v>31077.435246594661</v>
      </c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>
        <v>31077.435246594661</v>
      </c>
    </row>
    <row r="144" spans="1:140" x14ac:dyDescent="0.25">
      <c r="A144" s="77" t="s">
        <v>62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>
        <v>59877.442894178559</v>
      </c>
      <c r="EG144" s="78"/>
      <c r="EH144" s="78"/>
      <c r="EI144" s="78"/>
      <c r="EJ144" s="78">
        <v>59877.442894178559</v>
      </c>
    </row>
    <row r="145" spans="1:140" x14ac:dyDescent="0.25">
      <c r="A145" s="77" t="s">
        <v>63</v>
      </c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>
        <v>11488.321597935892</v>
      </c>
      <c r="BC145" s="78">
        <v>236.11860326772111</v>
      </c>
      <c r="BD145" s="78">
        <v>119.13739537291266</v>
      </c>
      <c r="BE145" s="78"/>
      <c r="BF145" s="78">
        <v>387.1786266975837</v>
      </c>
      <c r="BG145" s="78">
        <v>3138.1305231429019</v>
      </c>
      <c r="BH145" s="78">
        <v>11358.718083722568</v>
      </c>
      <c r="BI145" s="78">
        <v>76550.53636157242</v>
      </c>
      <c r="BJ145" s="78">
        <v>11531.863560489503</v>
      </c>
      <c r="BK145" s="78"/>
      <c r="BL145" s="78">
        <v>35908.792597679749</v>
      </c>
      <c r="BM145" s="78">
        <v>5426.9725830789594</v>
      </c>
      <c r="BN145" s="78">
        <v>4112.63474928715</v>
      </c>
      <c r="BO145" s="78">
        <v>34902.596477955747</v>
      </c>
      <c r="BP145" s="78">
        <v>2776.7536459394378</v>
      </c>
      <c r="BQ145" s="78">
        <v>8575.3597131334463</v>
      </c>
      <c r="BR145" s="78">
        <v>3060.3274554337281</v>
      </c>
      <c r="BS145" s="78">
        <v>9479.97766880366</v>
      </c>
      <c r="BT145" s="78">
        <v>3322.8405747617931</v>
      </c>
      <c r="BU145" s="78"/>
      <c r="BV145" s="78">
        <v>40931.539026707935</v>
      </c>
      <c r="BW145" s="78">
        <v>1044.3551056567485</v>
      </c>
      <c r="BX145" s="78">
        <v>45486.002706840853</v>
      </c>
      <c r="BY145" s="78">
        <v>38214.607829584405</v>
      </c>
      <c r="BZ145" s="78">
        <v>10294.392625396753</v>
      </c>
      <c r="CA145" s="78">
        <v>9042.1970657749043</v>
      </c>
      <c r="CB145" s="78">
        <v>2740.9157608804694</v>
      </c>
      <c r="CC145" s="78">
        <v>7196.7602611434068</v>
      </c>
      <c r="CD145" s="78">
        <v>15304.171977152371</v>
      </c>
      <c r="CE145" s="78">
        <v>38275.319056605134</v>
      </c>
      <c r="CF145" s="78">
        <v>21499.961129778807</v>
      </c>
      <c r="CG145" s="78">
        <v>122695.11522531725</v>
      </c>
      <c r="CH145" s="78">
        <v>51630.741627293653</v>
      </c>
      <c r="CI145" s="78">
        <v>77597.511874622709</v>
      </c>
      <c r="CJ145" s="78">
        <v>112595.01686636747</v>
      </c>
      <c r="CK145" s="78">
        <v>19651.003317829036</v>
      </c>
      <c r="CL145" s="78">
        <v>5445.1751118087823</v>
      </c>
      <c r="CM145" s="78">
        <v>14683.507132962079</v>
      </c>
      <c r="CN145" s="78">
        <v>1715.2659900908193</v>
      </c>
      <c r="CO145" s="78">
        <v>341.20886541886711</v>
      </c>
      <c r="CP145" s="78">
        <v>747.13407998896946</v>
      </c>
      <c r="CQ145" s="78">
        <v>2351.1522531683945</v>
      </c>
      <c r="CR145" s="78">
        <v>27960.54342148783</v>
      </c>
      <c r="CS145" s="78">
        <v>27889.405627657707</v>
      </c>
      <c r="CT145" s="78">
        <v>10452.2885203817</v>
      </c>
      <c r="CU145" s="78"/>
      <c r="CV145" s="78"/>
      <c r="CW145" s="78">
        <v>1644.476680221481</v>
      </c>
      <c r="CX145" s="78"/>
      <c r="CY145" s="78">
        <v>706.7273245574039</v>
      </c>
      <c r="CZ145" s="78">
        <v>8478.3634326894171</v>
      </c>
      <c r="DA145" s="78">
        <v>48385.926520338384</v>
      </c>
      <c r="DB145" s="78">
        <v>344.75119061190969</v>
      </c>
      <c r="DC145" s="78">
        <v>21523.816714054712</v>
      </c>
      <c r="DD145" s="78">
        <v>4716.0122325094144</v>
      </c>
      <c r="DE145" s="78"/>
      <c r="DF145" s="78">
        <v>589.7627470477322</v>
      </c>
      <c r="DG145" s="78">
        <v>1071.6832422143732</v>
      </c>
      <c r="DH145" s="78">
        <v>2725.0304888176092</v>
      </c>
      <c r="DI145" s="78">
        <v>6457.5235219202859</v>
      </c>
      <c r="DJ145" s="78">
        <v>118127.61145088775</v>
      </c>
      <c r="DK145" s="78"/>
      <c r="DL145" s="78"/>
      <c r="DM145" s="78">
        <v>7865.3885491122583</v>
      </c>
      <c r="DN145" s="78">
        <v>11.996298521358408</v>
      </c>
      <c r="DO145" s="78">
        <v>33.557087034223841</v>
      </c>
      <c r="DP145" s="78">
        <v>55.455996268278128</v>
      </c>
      <c r="DQ145" s="78">
        <v>82.336170491112043</v>
      </c>
      <c r="DR145" s="78">
        <v>126.60122797815161</v>
      </c>
      <c r="DS145" s="78">
        <v>158.93224865817766</v>
      </c>
      <c r="DT145" s="78">
        <v>357.05787362884394</v>
      </c>
      <c r="DU145" s="78">
        <v>672.91831501905665</v>
      </c>
      <c r="DV145" s="78">
        <v>2467.7511575651361</v>
      </c>
      <c r="DW145" s="78">
        <v>4761.3936248356604</v>
      </c>
      <c r="DX145" s="78">
        <v>35732</v>
      </c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>
        <v>1195258.6267731746</v>
      </c>
    </row>
    <row r="146" spans="1:140" x14ac:dyDescent="0.25">
      <c r="A146" s="77" t="s">
        <v>64</v>
      </c>
      <c r="B146" s="78">
        <v>158068.43043290664</v>
      </c>
      <c r="C146" s="78">
        <v>17544.364776202463</v>
      </c>
      <c r="D146" s="78">
        <v>4528.0377111453772</v>
      </c>
      <c r="E146" s="78">
        <v>107424.7612498572</v>
      </c>
      <c r="F146" s="78">
        <v>80856.433778936684</v>
      </c>
      <c r="G146" s="78">
        <v>226017.79525409953</v>
      </c>
      <c r="H146" s="78">
        <v>58940.818114347952</v>
      </c>
      <c r="I146" s="78">
        <v>3874.0705878687036</v>
      </c>
      <c r="J146" s="78">
        <v>4298.2455999999938</v>
      </c>
      <c r="K146" s="78">
        <v>1.0000009999999999</v>
      </c>
      <c r="L146" s="78">
        <v>265777.35384823533</v>
      </c>
      <c r="M146" s="78">
        <v>83271.309034825244</v>
      </c>
      <c r="N146" s="78">
        <v>27058.639307158497</v>
      </c>
      <c r="O146" s="78">
        <v>43502.883350147546</v>
      </c>
      <c r="P146" s="78">
        <v>8783.8423196454842</v>
      </c>
      <c r="Q146" s="78">
        <v>8710.7120316860182</v>
      </c>
      <c r="R146" s="78">
        <v>44160.074473262706</v>
      </c>
      <c r="S146" s="78">
        <v>75000.468058324128</v>
      </c>
      <c r="T146" s="78">
        <v>41840.768385576797</v>
      </c>
      <c r="U146" s="78">
        <v>143459.59604189472</v>
      </c>
      <c r="V146" s="78">
        <v>119797.8796343002</v>
      </c>
      <c r="W146" s="78">
        <v>118993.61324641832</v>
      </c>
      <c r="X146" s="78">
        <v>16407.147377087251</v>
      </c>
      <c r="Y146" s="78">
        <v>38482.932737225019</v>
      </c>
      <c r="Z146" s="78">
        <v>12175.124401069872</v>
      </c>
      <c r="AA146" s="78">
        <v>43034.026847537265</v>
      </c>
      <c r="AB146" s="78">
        <v>138654.32297346054</v>
      </c>
      <c r="AC146" s="78">
        <v>58353.21222562324</v>
      </c>
      <c r="AD146" s="78">
        <v>86484.671755975025</v>
      </c>
      <c r="AE146" s="78">
        <v>91469.036572743964</v>
      </c>
      <c r="AF146" s="78">
        <v>53698.9174900871</v>
      </c>
      <c r="AG146" s="78">
        <v>36473.691071377209</v>
      </c>
      <c r="AH146" s="78">
        <v>179750.31350728092</v>
      </c>
      <c r="AI146" s="78">
        <v>19232.415690242546</v>
      </c>
      <c r="AJ146" s="78">
        <v>19730.995927888711</v>
      </c>
      <c r="AK146" s="78">
        <v>49317.26027592468</v>
      </c>
      <c r="AL146" s="78">
        <v>141552.76171426749</v>
      </c>
      <c r="AM146" s="78">
        <v>50240.643179344384</v>
      </c>
      <c r="AN146" s="78">
        <v>372335.59446239838</v>
      </c>
      <c r="AO146" s="78">
        <v>702232.04950263177</v>
      </c>
      <c r="AP146" s="78">
        <v>79471.122101065674</v>
      </c>
      <c r="AQ146" s="78">
        <v>72461.623806807504</v>
      </c>
      <c r="AR146" s="78">
        <v>59348.008843493306</v>
      </c>
      <c r="AS146" s="78">
        <v>68558.337207563949</v>
      </c>
      <c r="AT146" s="78">
        <v>440678.06955657416</v>
      </c>
      <c r="AU146" s="78">
        <v>2409.4764040475625</v>
      </c>
      <c r="AV146" s="78">
        <v>32911.443695206319</v>
      </c>
      <c r="AW146" s="78">
        <v>173682.68206397866</v>
      </c>
      <c r="AX146" s="78">
        <v>542473.29019276705</v>
      </c>
      <c r="AY146" s="78">
        <v>958314.03617420956</v>
      </c>
      <c r="AZ146" s="78">
        <v>728487.09088345012</v>
      </c>
      <c r="BA146" s="78">
        <v>615574.14943075681</v>
      </c>
      <c r="BB146" s="78">
        <v>199903.84596476474</v>
      </c>
      <c r="BC146" s="78">
        <v>19842.81248201077</v>
      </c>
      <c r="BD146" s="78">
        <v>6532.4276721127708</v>
      </c>
      <c r="BE146" s="78">
        <v>37121.695970584777</v>
      </c>
      <c r="BF146" s="78">
        <v>61794.139271354732</v>
      </c>
      <c r="BG146" s="78">
        <v>294503.92119553988</v>
      </c>
      <c r="BH146" s="78">
        <v>121063.83472564709</v>
      </c>
      <c r="BI146" s="78">
        <v>80424.60694944112</v>
      </c>
      <c r="BJ146" s="78">
        <v>15830.109160489497</v>
      </c>
      <c r="BK146" s="78">
        <v>1.0000009999999999</v>
      </c>
      <c r="BL146" s="78">
        <v>415447.13575470215</v>
      </c>
      <c r="BM146" s="78">
        <v>183671.33318177791</v>
      </c>
      <c r="BN146" s="78">
        <v>36842.671479967066</v>
      </c>
      <c r="BO146" s="78">
        <v>109403.70373058459</v>
      </c>
      <c r="BP146" s="78">
        <v>14273.758076494889</v>
      </c>
      <c r="BQ146" s="78">
        <v>25638.426968501579</v>
      </c>
      <c r="BR146" s="78">
        <v>59771.082006278768</v>
      </c>
      <c r="BS146" s="78">
        <v>116325.17855601254</v>
      </c>
      <c r="BT146" s="78">
        <v>70773.227969502332</v>
      </c>
      <c r="BU146" s="78">
        <v>140258.27098939184</v>
      </c>
      <c r="BV146" s="78">
        <v>144977.08649477409</v>
      </c>
      <c r="BW146" s="78">
        <v>41390.091502618336</v>
      </c>
      <c r="BX146" s="78">
        <v>208930.67988578737</v>
      </c>
      <c r="BY146" s="78">
        <v>206883.52519499726</v>
      </c>
      <c r="BZ146" s="78">
        <v>35436.014592855339</v>
      </c>
      <c r="CA146" s="78">
        <v>78069.893098886547</v>
      </c>
      <c r="CB146" s="78">
        <v>20154.622162880674</v>
      </c>
      <c r="CC146" s="78">
        <v>78173.341494019711</v>
      </c>
      <c r="CD146" s="78">
        <v>207232.11772338912</v>
      </c>
      <c r="CE146" s="78">
        <v>121629.33578927726</v>
      </c>
      <c r="CF146" s="78">
        <v>138377.45552172174</v>
      </c>
      <c r="CG146" s="78">
        <v>247575.66395037499</v>
      </c>
      <c r="CH146" s="78">
        <v>132747.09496530987</v>
      </c>
      <c r="CI146" s="78">
        <v>132565.68088169565</v>
      </c>
      <c r="CJ146" s="78">
        <v>406160.57531394681</v>
      </c>
      <c r="CK146" s="78">
        <v>44281.333120544426</v>
      </c>
      <c r="CL146" s="78">
        <v>33992.17368526067</v>
      </c>
      <c r="CM146" s="78">
        <v>79763.348454109655</v>
      </c>
      <c r="CN146" s="78">
        <v>146854.92932603741</v>
      </c>
      <c r="CO146" s="78">
        <v>52547.474936707098</v>
      </c>
      <c r="CP146" s="78">
        <v>379496.00205911574</v>
      </c>
      <c r="CQ146" s="78">
        <v>707794.80156764295</v>
      </c>
      <c r="CR146" s="78">
        <v>110251.32752177581</v>
      </c>
      <c r="CS146" s="78">
        <v>88673.223702461677</v>
      </c>
      <c r="CT146" s="78">
        <v>453857.26939719467</v>
      </c>
      <c r="CU146" s="78">
        <v>26559.83282228035</v>
      </c>
      <c r="CV146" s="78">
        <v>8761.0872769736161</v>
      </c>
      <c r="CW146" s="78">
        <v>61607.929587318395</v>
      </c>
      <c r="CX146" s="78">
        <v>72461.623806807504</v>
      </c>
      <c r="CY146" s="78">
        <v>174815.46189023033</v>
      </c>
      <c r="CZ146" s="78">
        <v>562880.12771810137</v>
      </c>
      <c r="DA146" s="78">
        <v>1034264.0496645404</v>
      </c>
      <c r="DB146" s="78">
        <v>731759.72964663012</v>
      </c>
      <c r="DC146" s="78">
        <v>660905.17656949291</v>
      </c>
      <c r="DD146" s="78">
        <v>5232.8934354532084</v>
      </c>
      <c r="DE146" s="78">
        <v>783716.98478327261</v>
      </c>
      <c r="DF146" s="78">
        <v>80640.864409768838</v>
      </c>
      <c r="DG146" s="78">
        <v>146535.98155909963</v>
      </c>
      <c r="DH146" s="78">
        <v>372605.45068548003</v>
      </c>
      <c r="DI146" s="78">
        <v>882965.70334565581</v>
      </c>
      <c r="DJ146" s="78">
        <v>1398265.2090069195</v>
      </c>
      <c r="DK146" s="78">
        <v>61052.790993083589</v>
      </c>
      <c r="DL146" s="78">
        <v>1552938.5975560301</v>
      </c>
      <c r="DM146" s="78">
        <v>61052.790993083589</v>
      </c>
      <c r="DN146" s="78">
        <v>44084.355958903601</v>
      </c>
      <c r="DO146" s="78">
        <v>60676.037751783355</v>
      </c>
      <c r="DP146" s="78">
        <v>75694.060148755831</v>
      </c>
      <c r="DQ146" s="78">
        <v>87806.609504432417</v>
      </c>
      <c r="DR146" s="78">
        <v>103926.56524361648</v>
      </c>
      <c r="DS146" s="78">
        <v>127594.73173927261</v>
      </c>
      <c r="DT146" s="78">
        <v>170395.87905661855</v>
      </c>
      <c r="DU146" s="78">
        <v>263588.42785549577</v>
      </c>
      <c r="DV146" s="78">
        <v>523800.40085373056</v>
      </c>
      <c r="DW146" s="78">
        <v>1270258.931887392</v>
      </c>
      <c r="DX146" s="78">
        <v>1419578.0000000002</v>
      </c>
      <c r="DY146" s="78">
        <v>46078</v>
      </c>
      <c r="DZ146" s="78">
        <v>466126.00000000006</v>
      </c>
      <c r="EA146" s="78">
        <v>37470</v>
      </c>
      <c r="EB146" s="78">
        <v>285432</v>
      </c>
      <c r="EC146" s="78">
        <v>-2.8194335754960775E-11</v>
      </c>
      <c r="ED146" s="78">
        <v>3.637978807091713E-12</v>
      </c>
      <c r="EE146" s="78">
        <v>-9.6633812063373625E-13</v>
      </c>
      <c r="EF146" s="78">
        <v>643305.00764758559</v>
      </c>
      <c r="EG146" s="78">
        <v>31077.435246594661</v>
      </c>
      <c r="EH146" s="78">
        <v>59877.442894178559</v>
      </c>
      <c r="EI146" s="78">
        <v>1195258.6267741718</v>
      </c>
      <c r="EJ146" s="78"/>
    </row>
    <row r="147" spans="1:140" x14ac:dyDescent="0.25">
      <c r="B147" s="63"/>
      <c r="C147" s="63"/>
      <c r="D147" s="63"/>
    </row>
    <row r="148" spans="1:140" x14ac:dyDescent="0.25">
      <c r="B148" s="63"/>
      <c r="C148" s="63"/>
      <c r="D148" s="63"/>
    </row>
    <row r="149" spans="1:140" x14ac:dyDescent="0.25">
      <c r="B149" s="63"/>
      <c r="C149" s="63"/>
      <c r="D149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4"/>
  <sheetViews>
    <sheetView zoomScale="70" zoomScaleNormal="7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C62" sqref="C62:K62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528</v>
      </c>
    </row>
    <row r="4" spans="1:27" x14ac:dyDescent="0.25">
      <c r="A4" t="s">
        <v>527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739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VLOOKUP(VLOOKUP($A8,Demand_RawData!$AC$8:$AD$64,2,),Demand_RawData!$L$8:$Z$39,COLUMNS(Demand_RawData!$L$8:M$8),)</f>
        <v>1.1660694519804669</v>
      </c>
      <c r="C8" s="37">
        <f>VLOOKUP(VLOOKUP($A8,Demand_RawData!$AC$8:$AD$64,2,),Demand_RawData!$L$8:$Z$39,COLUMNS(Demand_RawData!$L$8:N$8),)</f>
        <v>1.2257200217037441</v>
      </c>
      <c r="D8" s="37">
        <f>VLOOKUP(VLOOKUP($A8,Demand_RawData!$AC$8:$AD$64,2,),Demand_RawData!$L$8:$Z$39,COLUMNS(Demand_RawData!$L$8:O$8),)</f>
        <v>1.2853705914270213</v>
      </c>
      <c r="E8" s="37">
        <f>VLOOKUP(VLOOKUP($A8,Demand_RawData!$AC$8:$AD$64,2,),Demand_RawData!$L$8:$Z$39,COLUMNS(Demand_RawData!$L$8:P$8),)</f>
        <v>1.3450211611502985</v>
      </c>
      <c r="F8" s="37">
        <f>VLOOKUP(VLOOKUP($A8,Demand_RawData!$AC$8:$AD$64,2,),Demand_RawData!$L$8:$Z$39,COLUMNS(Demand_RawData!$L$8:Q$8),)</f>
        <v>1.4046717308735759</v>
      </c>
      <c r="G8" s="37">
        <f>VLOOKUP(VLOOKUP($A8,Demand_RawData!$AC$8:$AD$64,2,),Demand_RawData!$L$8:$Z$39,COLUMNS(Demand_RawData!$L$8:R$8),)</f>
        <v>1.4643223005968531</v>
      </c>
      <c r="H8" s="37">
        <f>VLOOKUP(VLOOKUP($A8,Demand_RawData!$AC$8:$AD$64,2,),Demand_RawData!$L$8:$Z$39,COLUMNS(Demand_RawData!$L$8:S$8),)</f>
        <v>1.5239728703201303</v>
      </c>
      <c r="I8" s="37">
        <f>VLOOKUP(VLOOKUP($A8,Demand_RawData!$AC$8:$AD$64,2,),Demand_RawData!$L$8:$Z$39,COLUMNS(Demand_RawData!$L$8:T$8),)</f>
        <v>1.5836234400434077</v>
      </c>
      <c r="J8" s="37">
        <f>VLOOKUP(VLOOKUP($A8,Demand_RawData!$AC$8:$AD$64,2,),Demand_RawData!$L$8:$Z$39,COLUMNS(Demand_RawData!$L$8:U$8),)</f>
        <v>1.6432740097666847</v>
      </c>
      <c r="K8" s="37">
        <f>VLOOKUP(VLOOKUP($A8,Demand_RawData!$AC$8:$AD$64,2,),Demand_RawData!$L$8:$Z$39,COLUMNS(Demand_RawData!$L$8:V$8),)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t="str">
        <f>Sets!H8</f>
        <v>cfore</v>
      </c>
      <c r="B9" s="37">
        <f>VLOOKUP(VLOOKUP($A9,Demand_RawData!$AC$8:$AD$64,2,),Demand_RawData!$L$8:$Z$39,COLUMNS(Demand_RawData!$L$8:M$8),)</f>
        <v>1.1660694519804669</v>
      </c>
      <c r="C9" s="37">
        <f>VLOOKUP(VLOOKUP($A9,Demand_RawData!$AC$8:$AD$64,2,),Demand_RawData!$L$8:$Z$39,COLUMNS(Demand_RawData!$L$8:N$8),)</f>
        <v>1.2257200217037441</v>
      </c>
      <c r="D9" s="37">
        <f>VLOOKUP(VLOOKUP($A9,Demand_RawData!$AC$8:$AD$64,2,),Demand_RawData!$L$8:$Z$39,COLUMNS(Demand_RawData!$L$8:O$8),)</f>
        <v>1.2853705914270213</v>
      </c>
      <c r="E9" s="37">
        <f>VLOOKUP(VLOOKUP($A9,Demand_RawData!$AC$8:$AD$64,2,),Demand_RawData!$L$8:$Z$39,COLUMNS(Demand_RawData!$L$8:P$8),)</f>
        <v>1.3450211611502985</v>
      </c>
      <c r="F9" s="37">
        <f>VLOOKUP(VLOOKUP($A9,Demand_RawData!$AC$8:$AD$64,2,),Demand_RawData!$L$8:$Z$39,COLUMNS(Demand_RawData!$L$8:Q$8),)</f>
        <v>1.4046717308735759</v>
      </c>
      <c r="G9" s="37">
        <f>VLOOKUP(VLOOKUP($A9,Demand_RawData!$AC$8:$AD$64,2,),Demand_RawData!$L$8:$Z$39,COLUMNS(Demand_RawData!$L$8:R$8),)</f>
        <v>1.4643223005968531</v>
      </c>
      <c r="H9" s="37">
        <f>VLOOKUP(VLOOKUP($A9,Demand_RawData!$AC$8:$AD$64,2,),Demand_RawData!$L$8:$Z$39,COLUMNS(Demand_RawData!$L$8:S$8),)</f>
        <v>1.5239728703201303</v>
      </c>
      <c r="I9" s="37">
        <f>VLOOKUP(VLOOKUP($A9,Demand_RawData!$AC$8:$AD$64,2,),Demand_RawData!$L$8:$Z$39,COLUMNS(Demand_RawData!$L$8:T$8),)</f>
        <v>1.5836234400434077</v>
      </c>
      <c r="J9" s="37">
        <f>VLOOKUP(VLOOKUP($A9,Demand_RawData!$AC$8:$AD$64,2,),Demand_RawData!$L$8:$Z$39,COLUMNS(Demand_RawData!$L$8:U$8),)</f>
        <v>1.6432740097666847</v>
      </c>
      <c r="K9" s="37">
        <f>VLOOKUP(VLOOKUP($A9,Demand_RawData!$AC$8:$AD$64,2,),Demand_RawData!$L$8:$Z$39,COLUMNS(Demand_RawData!$L$8:V$8),)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t="str">
        <f>Sets!H9</f>
        <v>cfish</v>
      </c>
      <c r="B10" s="37">
        <f>VLOOKUP(VLOOKUP($A10,Demand_RawData!$AC$8:$AD$64,2,),Demand_RawData!$L$8:$Z$39,COLUMNS(Demand_RawData!$L$8:M$8),)</f>
        <v>1.1660694519804669</v>
      </c>
      <c r="C10" s="37">
        <f>VLOOKUP(VLOOKUP($A10,Demand_RawData!$AC$8:$AD$64,2,),Demand_RawData!$L$8:$Z$39,COLUMNS(Demand_RawData!$L$8:N$8),)</f>
        <v>1.2257200217037441</v>
      </c>
      <c r="D10" s="37">
        <f>VLOOKUP(VLOOKUP($A10,Demand_RawData!$AC$8:$AD$64,2,),Demand_RawData!$L$8:$Z$39,COLUMNS(Demand_RawData!$L$8:O$8),)</f>
        <v>1.2853705914270213</v>
      </c>
      <c r="E10" s="37">
        <f>VLOOKUP(VLOOKUP($A10,Demand_RawData!$AC$8:$AD$64,2,),Demand_RawData!$L$8:$Z$39,COLUMNS(Demand_RawData!$L$8:P$8),)</f>
        <v>1.3450211611502985</v>
      </c>
      <c r="F10" s="37">
        <f>VLOOKUP(VLOOKUP($A10,Demand_RawData!$AC$8:$AD$64,2,),Demand_RawData!$L$8:$Z$39,COLUMNS(Demand_RawData!$L$8:Q$8),)</f>
        <v>1.4046717308735759</v>
      </c>
      <c r="G10" s="37">
        <f>VLOOKUP(VLOOKUP($A10,Demand_RawData!$AC$8:$AD$64,2,),Demand_RawData!$L$8:$Z$39,COLUMNS(Demand_RawData!$L$8:R$8),)</f>
        <v>1.4643223005968531</v>
      </c>
      <c r="H10" s="37">
        <f>VLOOKUP(VLOOKUP($A10,Demand_RawData!$AC$8:$AD$64,2,),Demand_RawData!$L$8:$Z$39,COLUMNS(Demand_RawData!$L$8:S$8),)</f>
        <v>1.5239728703201303</v>
      </c>
      <c r="I10" s="37">
        <f>VLOOKUP(VLOOKUP($A10,Demand_RawData!$AC$8:$AD$64,2,),Demand_RawData!$L$8:$Z$39,COLUMNS(Demand_RawData!$L$8:T$8),)</f>
        <v>1.5836234400434077</v>
      </c>
      <c r="J10" s="37">
        <f>VLOOKUP(VLOOKUP($A10,Demand_RawData!$AC$8:$AD$64,2,),Demand_RawData!$L$8:$Z$39,COLUMNS(Demand_RawData!$L$8:U$8),)</f>
        <v>1.6432740097666847</v>
      </c>
      <c r="K10" s="37">
        <f>VLOOKUP(VLOOKUP($A10,Demand_RawData!$AC$8:$AD$64,2,),Demand_RawData!$L$8:$Z$39,COLUMNS(Demand_RawData!$L$8:V$8),)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t="str">
        <f>Sets!H10</f>
        <v>ccoal-low</v>
      </c>
      <c r="B11" s="37">
        <f>VLOOKUP(VLOOKUP($A11,Demand_RawData!$AC$8:$AD$64,2,),Demand_RawData!$L$8:$Z$39,COLUMNS(Demand_RawData!$L$8:M$8),)</f>
        <v>0.655842105263158</v>
      </c>
      <c r="C11" s="37">
        <f>VLOOKUP(VLOOKUP($A11,Demand_RawData!$AC$8:$AD$64,2,),Demand_RawData!$L$8:$Z$39,COLUMNS(Demand_RawData!$L$8:N$8),)</f>
        <v>0.70110526315789479</v>
      </c>
      <c r="D11" s="37">
        <f>VLOOKUP(VLOOKUP($A11,Demand_RawData!$AC$8:$AD$64,2,),Demand_RawData!$L$8:$Z$39,COLUMNS(Demand_RawData!$L$8:O$8),)</f>
        <v>0.74636842105263168</v>
      </c>
      <c r="E11" s="37">
        <f>VLOOKUP(VLOOKUP($A11,Demand_RawData!$AC$8:$AD$64,2,),Demand_RawData!$L$8:$Z$39,COLUMNS(Demand_RawData!$L$8:P$8),)</f>
        <v>0.79163157894736846</v>
      </c>
      <c r="F11" s="37">
        <f>VLOOKUP(VLOOKUP($A11,Demand_RawData!$AC$8:$AD$64,2,),Demand_RawData!$L$8:$Z$39,COLUMNS(Demand_RawData!$L$8:Q$8),)</f>
        <v>0.83689473684210536</v>
      </c>
      <c r="G11" s="37">
        <f>VLOOKUP(VLOOKUP($A11,Demand_RawData!$AC$8:$AD$64,2,),Demand_RawData!$L$8:$Z$39,COLUMNS(Demand_RawData!$L$8:R$8),)</f>
        <v>0.88215789473684214</v>
      </c>
      <c r="H11" s="37">
        <f>VLOOKUP(VLOOKUP($A11,Demand_RawData!$AC$8:$AD$64,2,),Demand_RawData!$L$8:$Z$39,COLUMNS(Demand_RawData!$L$8:S$8),)</f>
        <v>0.92742105263157892</v>
      </c>
      <c r="I11" s="37">
        <f>VLOOKUP(VLOOKUP($A11,Demand_RawData!$AC$8:$AD$64,2,),Demand_RawData!$L$8:$Z$39,COLUMNS(Demand_RawData!$L$8:T$8),)</f>
        <v>0.97268421052631582</v>
      </c>
      <c r="J11" s="37">
        <f>VLOOKUP(VLOOKUP($A11,Demand_RawData!$AC$8:$AD$64,2,),Demand_RawData!$L$8:$Z$39,COLUMNS(Demand_RawData!$L$8:U$8),)</f>
        <v>1.0179473684210527</v>
      </c>
      <c r="K11" s="37">
        <f>VLOOKUP(VLOOKUP($A11,Demand_RawData!$AC$8:$AD$64,2,),Demand_RawData!$L$8:$Z$39,COLUMNS(Demand_RawData!$L$8:V$8),)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t="str">
        <f>Sets!H11</f>
        <v>ccoal-hgh</v>
      </c>
      <c r="B12" s="37">
        <f>VLOOKUP(VLOOKUP($A12,Demand_RawData!$AC$8:$AD$64,2,),Demand_RawData!$L$8:$Z$39,COLUMNS(Demand_RawData!$L$8:M$8),)</f>
        <v>0.655842105263158</v>
      </c>
      <c r="C12" s="37">
        <f>VLOOKUP(VLOOKUP($A12,Demand_RawData!$AC$8:$AD$64,2,),Demand_RawData!$L$8:$Z$39,COLUMNS(Demand_RawData!$L$8:N$8),)</f>
        <v>0.70110526315789479</v>
      </c>
      <c r="D12" s="37">
        <f>VLOOKUP(VLOOKUP($A12,Demand_RawData!$AC$8:$AD$64,2,),Demand_RawData!$L$8:$Z$39,COLUMNS(Demand_RawData!$L$8:O$8),)</f>
        <v>0.74636842105263168</v>
      </c>
      <c r="E12" s="37">
        <f>VLOOKUP(VLOOKUP($A12,Demand_RawData!$AC$8:$AD$64,2,),Demand_RawData!$L$8:$Z$39,COLUMNS(Demand_RawData!$L$8:P$8),)</f>
        <v>0.79163157894736846</v>
      </c>
      <c r="F12" s="37">
        <f>VLOOKUP(VLOOKUP($A12,Demand_RawData!$AC$8:$AD$64,2,),Demand_RawData!$L$8:$Z$39,COLUMNS(Demand_RawData!$L$8:Q$8),)</f>
        <v>0.83689473684210536</v>
      </c>
      <c r="G12" s="37">
        <f>VLOOKUP(VLOOKUP($A12,Demand_RawData!$AC$8:$AD$64,2,),Demand_RawData!$L$8:$Z$39,COLUMNS(Demand_RawData!$L$8:R$8),)</f>
        <v>0.88215789473684214</v>
      </c>
      <c r="H12" s="37">
        <f>VLOOKUP(VLOOKUP($A12,Demand_RawData!$AC$8:$AD$64,2,),Demand_RawData!$L$8:$Z$39,COLUMNS(Demand_RawData!$L$8:S$8),)</f>
        <v>0.92742105263157892</v>
      </c>
      <c r="I12" s="37">
        <f>VLOOKUP(VLOOKUP($A12,Demand_RawData!$AC$8:$AD$64,2,),Demand_RawData!$L$8:$Z$39,COLUMNS(Demand_RawData!$L$8:T$8),)</f>
        <v>0.97268421052631582</v>
      </c>
      <c r="J12" s="37">
        <f>VLOOKUP(VLOOKUP($A12,Demand_RawData!$AC$8:$AD$64,2,),Demand_RawData!$L$8:$Z$39,COLUMNS(Demand_RawData!$L$8:U$8),)</f>
        <v>1.0179473684210527</v>
      </c>
      <c r="K12" s="37">
        <f>VLOOKUP(VLOOKUP($A12,Demand_RawData!$AC$8:$AD$64,2,),Demand_RawData!$L$8:$Z$39,COLUMNS(Demand_RawData!$L$8:V$8),)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t="str">
        <f>Sets!H12</f>
        <v>cmore</v>
      </c>
      <c r="B13" s="37">
        <f>VLOOKUP(VLOOKUP($A13,Demand_RawData!$AC$8:$AD$64,2,),Demand_RawData!$L$8:$Z$39,COLUMNS(Demand_RawData!$L$8:M$8),)</f>
        <v>0.655842105263158</v>
      </c>
      <c r="C13" s="37">
        <f>VLOOKUP(VLOOKUP($A13,Demand_RawData!$AC$8:$AD$64,2,),Demand_RawData!$L$8:$Z$39,COLUMNS(Demand_RawData!$L$8:N$8),)</f>
        <v>0.70110526315789479</v>
      </c>
      <c r="D13" s="37">
        <f>VLOOKUP(VLOOKUP($A13,Demand_RawData!$AC$8:$AD$64,2,),Demand_RawData!$L$8:$Z$39,COLUMNS(Demand_RawData!$L$8:O$8),)</f>
        <v>0.74636842105263168</v>
      </c>
      <c r="E13" s="37">
        <f>VLOOKUP(VLOOKUP($A13,Demand_RawData!$AC$8:$AD$64,2,),Demand_RawData!$L$8:$Z$39,COLUMNS(Demand_RawData!$L$8:P$8),)</f>
        <v>0.79163157894736846</v>
      </c>
      <c r="F13" s="37">
        <f>VLOOKUP(VLOOKUP($A13,Demand_RawData!$AC$8:$AD$64,2,),Demand_RawData!$L$8:$Z$39,COLUMNS(Demand_RawData!$L$8:Q$8),)</f>
        <v>0.83689473684210536</v>
      </c>
      <c r="G13" s="37">
        <f>VLOOKUP(VLOOKUP($A13,Demand_RawData!$AC$8:$AD$64,2,),Demand_RawData!$L$8:$Z$39,COLUMNS(Demand_RawData!$L$8:R$8),)</f>
        <v>0.88215789473684214</v>
      </c>
      <c r="H13" s="37">
        <f>VLOOKUP(VLOOKUP($A13,Demand_RawData!$AC$8:$AD$64,2,),Demand_RawData!$L$8:$Z$39,COLUMNS(Demand_RawData!$L$8:S$8),)</f>
        <v>0.92742105263157892</v>
      </c>
      <c r="I13" s="37">
        <f>VLOOKUP(VLOOKUP($A13,Demand_RawData!$AC$8:$AD$64,2,),Demand_RawData!$L$8:$Z$39,COLUMNS(Demand_RawData!$L$8:T$8),)</f>
        <v>0.97268421052631582</v>
      </c>
      <c r="J13" s="37">
        <f>VLOOKUP(VLOOKUP($A13,Demand_RawData!$AC$8:$AD$64,2,),Demand_RawData!$L$8:$Z$39,COLUMNS(Demand_RawData!$L$8:U$8),)</f>
        <v>1.0179473684210527</v>
      </c>
      <c r="K13" s="37">
        <f>VLOOKUP(VLOOKUP($A13,Demand_RawData!$AC$8:$AD$64,2,),Demand_RawData!$L$8:$Z$39,COLUMNS(Demand_RawData!$L$8:V$8),)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t="str">
        <f>Sets!H13</f>
        <v>cmine</v>
      </c>
      <c r="B14" s="37">
        <f>VLOOKUP(VLOOKUP($A14,Demand_RawData!$AC$8:$AD$64,2,),Demand_RawData!$L$8:$Z$39,COLUMNS(Demand_RawData!$L$8:M$8),)</f>
        <v>0.655842105263158</v>
      </c>
      <c r="C14" s="37">
        <f>VLOOKUP(VLOOKUP($A14,Demand_RawData!$AC$8:$AD$64,2,),Demand_RawData!$L$8:$Z$39,COLUMNS(Demand_RawData!$L$8:N$8),)</f>
        <v>0.70110526315789479</v>
      </c>
      <c r="D14" s="37">
        <f>VLOOKUP(VLOOKUP($A14,Demand_RawData!$AC$8:$AD$64,2,),Demand_RawData!$L$8:$Z$39,COLUMNS(Demand_RawData!$L$8:O$8),)</f>
        <v>0.74636842105263168</v>
      </c>
      <c r="E14" s="37">
        <f>VLOOKUP(VLOOKUP($A14,Demand_RawData!$AC$8:$AD$64,2,),Demand_RawData!$L$8:$Z$39,COLUMNS(Demand_RawData!$L$8:P$8),)</f>
        <v>0.79163157894736846</v>
      </c>
      <c r="F14" s="37">
        <f>VLOOKUP(VLOOKUP($A14,Demand_RawData!$AC$8:$AD$64,2,),Demand_RawData!$L$8:$Z$39,COLUMNS(Demand_RawData!$L$8:Q$8),)</f>
        <v>0.83689473684210536</v>
      </c>
      <c r="G14" s="37">
        <f>VLOOKUP(VLOOKUP($A14,Demand_RawData!$AC$8:$AD$64,2,),Demand_RawData!$L$8:$Z$39,COLUMNS(Demand_RawData!$L$8:R$8),)</f>
        <v>0.88215789473684214</v>
      </c>
      <c r="H14" s="37">
        <f>VLOOKUP(VLOOKUP($A14,Demand_RawData!$AC$8:$AD$64,2,),Demand_RawData!$L$8:$Z$39,COLUMNS(Demand_RawData!$L$8:S$8),)</f>
        <v>0.92742105263157892</v>
      </c>
      <c r="I14" s="37">
        <f>VLOOKUP(VLOOKUP($A14,Demand_RawData!$AC$8:$AD$64,2,),Demand_RawData!$L$8:$Z$39,COLUMNS(Demand_RawData!$L$8:T$8),)</f>
        <v>0.97268421052631582</v>
      </c>
      <c r="J14" s="37">
        <f>VLOOKUP(VLOOKUP($A14,Demand_RawData!$AC$8:$AD$64,2,),Demand_RawData!$L$8:$Z$39,COLUMNS(Demand_RawData!$L$8:U$8),)</f>
        <v>1.0179473684210527</v>
      </c>
      <c r="K14" s="37">
        <f>VLOOKUP(VLOOKUP($A14,Demand_RawData!$AC$8:$AD$64,2,),Demand_RawData!$L$8:$Z$39,COLUMNS(Demand_RawData!$L$8:V$8),)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t="str">
        <f>Sets!H14</f>
        <v>ccoil</v>
      </c>
      <c r="B15" s="37">
        <f>VLOOKUP(VLOOKUP($A15,Demand_RawData!$AC$8:$AD$64,2,),Demand_RawData!$L$8:$Z$39,COLUMNS(Demand_RawData!$L$8:M$8),)</f>
        <v>0.655842105263158</v>
      </c>
      <c r="C15" s="37">
        <f>VLOOKUP(VLOOKUP($A15,Demand_RawData!$AC$8:$AD$64,2,),Demand_RawData!$L$8:$Z$39,COLUMNS(Demand_RawData!$L$8:N$8),)</f>
        <v>0.70110526315789479</v>
      </c>
      <c r="D15" s="37">
        <f>VLOOKUP(VLOOKUP($A15,Demand_RawData!$AC$8:$AD$64,2,),Demand_RawData!$L$8:$Z$39,COLUMNS(Demand_RawData!$L$8:O$8),)</f>
        <v>0.74636842105263168</v>
      </c>
      <c r="E15" s="37">
        <f>VLOOKUP(VLOOKUP($A15,Demand_RawData!$AC$8:$AD$64,2,),Demand_RawData!$L$8:$Z$39,COLUMNS(Demand_RawData!$L$8:P$8),)</f>
        <v>0.79163157894736846</v>
      </c>
      <c r="F15" s="37">
        <f>VLOOKUP(VLOOKUP($A15,Demand_RawData!$AC$8:$AD$64,2,),Demand_RawData!$L$8:$Z$39,COLUMNS(Demand_RawData!$L$8:Q$8),)</f>
        <v>0.83689473684210536</v>
      </c>
      <c r="G15" s="37">
        <f>VLOOKUP(VLOOKUP($A15,Demand_RawData!$AC$8:$AD$64,2,),Demand_RawData!$L$8:$Z$39,COLUMNS(Demand_RawData!$L$8:R$8),)</f>
        <v>0.88215789473684214</v>
      </c>
      <c r="H15" s="37">
        <f>VLOOKUP(VLOOKUP($A15,Demand_RawData!$AC$8:$AD$64,2,),Demand_RawData!$L$8:$Z$39,COLUMNS(Demand_RawData!$L$8:S$8),)</f>
        <v>0.92742105263157892</v>
      </c>
      <c r="I15" s="37">
        <f>VLOOKUP(VLOOKUP($A15,Demand_RawData!$AC$8:$AD$64,2,),Demand_RawData!$L$8:$Z$39,COLUMNS(Demand_RawData!$L$8:T$8),)</f>
        <v>0.97268421052631582</v>
      </c>
      <c r="J15" s="37">
        <f>VLOOKUP(VLOOKUP($A15,Demand_RawData!$AC$8:$AD$64,2,),Demand_RawData!$L$8:$Z$39,COLUMNS(Demand_RawData!$L$8:U$8),)</f>
        <v>1.0179473684210527</v>
      </c>
      <c r="K15" s="37">
        <f>VLOOKUP(VLOOKUP($A15,Demand_RawData!$AC$8:$AD$64,2,),Demand_RawData!$L$8:$Z$39,COLUMNS(Demand_RawData!$L$8:V$8),)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t="str">
        <f>Sets!H15</f>
        <v>cngas</v>
      </c>
      <c r="B16" s="37">
        <f>B15</f>
        <v>0.655842105263158</v>
      </c>
      <c r="C16" s="37">
        <f t="shared" ref="C16:K16" si="0">C15</f>
        <v>0.70110526315789479</v>
      </c>
      <c r="D16" s="37">
        <f t="shared" si="0"/>
        <v>0.74636842105263168</v>
      </c>
      <c r="E16" s="37">
        <f t="shared" si="0"/>
        <v>0.79163157894736846</v>
      </c>
      <c r="F16" s="37">
        <f t="shared" si="0"/>
        <v>0.83689473684210536</v>
      </c>
      <c r="G16" s="37">
        <f t="shared" si="0"/>
        <v>0.88215789473684214</v>
      </c>
      <c r="H16" s="37">
        <f t="shared" si="0"/>
        <v>0.92742105263157892</v>
      </c>
      <c r="I16" s="37">
        <f t="shared" si="0"/>
        <v>0.97268421052631582</v>
      </c>
      <c r="J16" s="37">
        <f t="shared" si="0"/>
        <v>1.0179473684210527</v>
      </c>
      <c r="K16" s="37">
        <f t="shared" si="0"/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t="str">
        <f>Sets!H16</f>
        <v>chydr</v>
      </c>
      <c r="B17" s="37">
        <f>VLOOKUP(VLOOKUP($A17,Demand_RawData!$AC$8:$AD$64,2,),Demand_RawData!$L$8:$Z$39,COLUMNS(Demand_RawData!$L$8:M$8),)</f>
        <v>1.0011616928920239</v>
      </c>
      <c r="C17" s="37">
        <f>VLOOKUP(VLOOKUP($A17,Demand_RawData!$AC$8:$AD$64,2,),Demand_RawData!$L$8:$Z$39,COLUMNS(Demand_RawData!$L$8:N$8),)</f>
        <v>0.95178567552902882</v>
      </c>
      <c r="D17" s="37">
        <f>VLOOKUP(VLOOKUP($A17,Demand_RawData!$AC$8:$AD$64,2,),Demand_RawData!$L$8:$Z$39,COLUMNS(Demand_RawData!$L$8:O$8),)</f>
        <v>0.90240965816603369</v>
      </c>
      <c r="E17" s="37">
        <f>VLOOKUP(VLOOKUP($A17,Demand_RawData!$AC$8:$AD$64,2,),Demand_RawData!$L$8:$Z$39,COLUMNS(Demand_RawData!$L$8:P$8),)</f>
        <v>0.85303364080303856</v>
      </c>
      <c r="F17" s="37">
        <f>VLOOKUP(VLOOKUP($A17,Demand_RawData!$AC$8:$AD$64,2,),Demand_RawData!$L$8:$Z$39,COLUMNS(Demand_RawData!$L$8:Q$8),)</f>
        <v>0.80365762344004354</v>
      </c>
      <c r="G17" s="37">
        <f>VLOOKUP(VLOOKUP($A17,Demand_RawData!$AC$8:$AD$64,2,),Demand_RawData!$L$8:$Z$39,COLUMNS(Demand_RawData!$L$8:R$8),)</f>
        <v>0.75428160607704842</v>
      </c>
      <c r="H17" s="37">
        <f>VLOOKUP(VLOOKUP($A17,Demand_RawData!$AC$8:$AD$64,2,),Demand_RawData!$L$8:$Z$39,COLUMNS(Demand_RawData!$L$8:S$8),)</f>
        <v>0.7049055887140534</v>
      </c>
      <c r="I17" s="37">
        <f>VLOOKUP(VLOOKUP($A17,Demand_RawData!$AC$8:$AD$64,2,),Demand_RawData!$L$8:$Z$39,COLUMNS(Demand_RawData!$L$8:T$8),)</f>
        <v>0.65552957135105827</v>
      </c>
      <c r="J17" s="37">
        <f>VLOOKUP(VLOOKUP($A17,Demand_RawData!$AC$8:$AD$64,2,),Demand_RawData!$L$8:$Z$39,COLUMNS(Demand_RawData!$L$8:U$8),)</f>
        <v>0.60615355398806314</v>
      </c>
      <c r="K17" s="37">
        <f>VLOOKUP(VLOOKUP($A17,Demand_RawData!$AC$8:$AD$64,2,),Demand_RawData!$L$8:$Z$39,COLUMNS(Demand_RawData!$L$8:V$8),)</f>
        <v>0.57652794357026593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t="str">
        <f>Sets!H17</f>
        <v>cfood</v>
      </c>
      <c r="B18" s="37">
        <f>VLOOKUP(VLOOKUP($A18,Demand_RawData!$AC$8:$AD$64,2,),Demand_RawData!$L$8:$Z$39,COLUMNS(Demand_RawData!$L$8:M$8),)</f>
        <v>1.1333448182311447</v>
      </c>
      <c r="C18" s="37">
        <f>VLOOKUP(VLOOKUP($A18,Demand_RawData!$AC$8:$AD$64,2,),Demand_RawData!$L$8:$Z$39,COLUMNS(Demand_RawData!$L$8:N$8),)</f>
        <v>1.0428130765056971</v>
      </c>
      <c r="D18" s="37">
        <f>VLOOKUP(VLOOKUP($A18,Demand_RawData!$AC$8:$AD$64,2,),Demand_RawData!$L$8:$Z$39,COLUMNS(Demand_RawData!$L$8:O$8),)</f>
        <v>0.95228133478024946</v>
      </c>
      <c r="E18" s="37">
        <f>VLOOKUP(VLOOKUP($A18,Demand_RawData!$AC$8:$AD$64,2,),Demand_RawData!$L$8:$Z$39,COLUMNS(Demand_RawData!$L$8:P$8),)</f>
        <v>0.86174959305480181</v>
      </c>
      <c r="F18" s="37">
        <f>VLOOKUP(VLOOKUP($A18,Demand_RawData!$AC$8:$AD$64,2,),Demand_RawData!$L$8:$Z$39,COLUMNS(Demand_RawData!$L$8:Q$8),)</f>
        <v>0.77121785132935428</v>
      </c>
      <c r="G18" s="37">
        <f>VLOOKUP(VLOOKUP($A18,Demand_RawData!$AC$8:$AD$64,2,),Demand_RawData!$L$8:$Z$39,COLUMNS(Demand_RawData!$L$8:R$8),)</f>
        <v>0.68068610960390663</v>
      </c>
      <c r="H18" s="37">
        <f>VLOOKUP(VLOOKUP($A18,Demand_RawData!$AC$8:$AD$64,2,),Demand_RawData!$L$8:$Z$39,COLUMNS(Demand_RawData!$L$8:S$8),)</f>
        <v>0.59015436787845899</v>
      </c>
      <c r="I18" s="37">
        <f>VLOOKUP(VLOOKUP($A18,Demand_RawData!$AC$8:$AD$64,2,),Demand_RawData!$L$8:$Z$39,COLUMNS(Demand_RawData!$L$8:T$8),)</f>
        <v>0.49962262615301145</v>
      </c>
      <c r="J18" s="37">
        <f>VLOOKUP(VLOOKUP($A18,Demand_RawData!$AC$8:$AD$64,2,),Demand_RawData!$L$8:$Z$39,COLUMNS(Demand_RawData!$L$8:U$8),)</f>
        <v>0.40909088442756381</v>
      </c>
      <c r="K18" s="37">
        <f>VLOOKUP(VLOOKUP($A18,Demand_RawData!$AC$8:$AD$64,2,),Demand_RawData!$L$8:$Z$39,COLUMNS(Demand_RawData!$L$8:V$8),)</f>
        <v>0.35477183939229506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t="str">
        <f>Sets!H18</f>
        <v>cbevt</v>
      </c>
      <c r="B19" s="37">
        <f>VLOOKUP(VLOOKUP($A19,Demand_RawData!$AC$8:$AD$64,2,),Demand_RawData!$L$8:$Z$39,COLUMNS(Demand_RawData!$L$8:M$8),)</f>
        <v>1.383757460661964</v>
      </c>
      <c r="C19" s="37">
        <f>VLOOKUP(VLOOKUP($A19,Demand_RawData!$AC$8:$AD$64,2,),Demand_RawData!$L$8:$Z$39,COLUMNS(Demand_RawData!$L$8:N$8),)</f>
        <v>1.3058214867064568</v>
      </c>
      <c r="D19" s="37">
        <f>VLOOKUP(VLOOKUP($A19,Demand_RawData!$AC$8:$AD$64,2,),Demand_RawData!$L$8:$Z$39,COLUMNS(Demand_RawData!$L$8:O$8),)</f>
        <v>1.2278855127509494</v>
      </c>
      <c r="E19" s="37">
        <f>VLOOKUP(VLOOKUP($A19,Demand_RawData!$AC$8:$AD$64,2,),Demand_RawData!$L$8:$Z$39,COLUMNS(Demand_RawData!$L$8:P$8),)</f>
        <v>1.1499495387954421</v>
      </c>
      <c r="F19" s="37">
        <f>VLOOKUP(VLOOKUP($A19,Demand_RawData!$AC$8:$AD$64,2,),Demand_RawData!$L$8:$Z$39,COLUMNS(Demand_RawData!$L$8:Q$8),)</f>
        <v>1.0720135648399347</v>
      </c>
      <c r="G19" s="37">
        <f>VLOOKUP(VLOOKUP($A19,Demand_RawData!$AC$8:$AD$64,2,),Demand_RawData!$L$8:$Z$39,COLUMNS(Demand_RawData!$L$8:R$8),)</f>
        <v>0.99407759088442749</v>
      </c>
      <c r="H19" s="37">
        <f>VLOOKUP(VLOOKUP($A19,Demand_RawData!$AC$8:$AD$64,2,),Demand_RawData!$L$8:$Z$39,COLUMNS(Demand_RawData!$L$8:S$8),)</f>
        <v>0.91614161692892004</v>
      </c>
      <c r="I19" s="37">
        <f>VLOOKUP(VLOOKUP($A19,Demand_RawData!$AC$8:$AD$64,2,),Demand_RawData!$L$8:$Z$39,COLUMNS(Demand_RawData!$L$8:T$8),)</f>
        <v>0.83820564297341282</v>
      </c>
      <c r="J19" s="37">
        <f>VLOOKUP(VLOOKUP($A19,Demand_RawData!$AC$8:$AD$64,2,),Demand_RawData!$L$8:$Z$39,COLUMNS(Demand_RawData!$L$8:U$8),)</f>
        <v>0.76026966901790549</v>
      </c>
      <c r="K19" s="37">
        <f>VLOOKUP(VLOOKUP($A19,Demand_RawData!$AC$8:$AD$64,2,),Demand_RawData!$L$8:$Z$39,COLUMNS(Demand_RawData!$L$8:V$8),)</f>
        <v>0.71350808464460092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t="str">
        <f>Sets!H19</f>
        <v>ctext</v>
      </c>
      <c r="B20" s="37">
        <f>VLOOKUP(VLOOKUP($A20,Demand_RawData!$AC$8:$AD$64,2,),Demand_RawData!$L$8:$Z$39,COLUMNS(Demand_RawData!$L$8:M$8),)</f>
        <v>1.4062007596310366</v>
      </c>
      <c r="C20" s="37">
        <f>VLOOKUP(VLOOKUP($A20,Demand_RawData!$AC$8:$AD$64,2,),Demand_RawData!$L$8:$Z$39,COLUMNS(Demand_RawData!$L$8:N$8),)</f>
        <v>1.369378187737385</v>
      </c>
      <c r="D20" s="37">
        <f>VLOOKUP(VLOOKUP($A20,Demand_RawData!$AC$8:$AD$64,2,),Demand_RawData!$L$8:$Z$39,COLUMNS(Demand_RawData!$L$8:O$8),)</f>
        <v>1.3325556158437333</v>
      </c>
      <c r="E20" s="37">
        <f>VLOOKUP(VLOOKUP($A20,Demand_RawData!$AC$8:$AD$64,2,),Demand_RawData!$L$8:$Z$39,COLUMNS(Demand_RawData!$L$8:P$8),)</f>
        <v>1.2957330439500816</v>
      </c>
      <c r="F20" s="37">
        <f>VLOOKUP(VLOOKUP($A20,Demand_RawData!$AC$8:$AD$64,2,),Demand_RawData!$L$8:$Z$39,COLUMNS(Demand_RawData!$L$8:Q$8),)</f>
        <v>1.2589104720564299</v>
      </c>
      <c r="G20" s="37">
        <f>VLOOKUP(VLOOKUP($A20,Demand_RawData!$AC$8:$AD$64,2,),Demand_RawData!$L$8:$Z$39,COLUMNS(Demand_RawData!$L$8:R$8),)</f>
        <v>1.2220879001627782</v>
      </c>
      <c r="H20" s="37">
        <f>VLOOKUP(VLOOKUP($A20,Demand_RawData!$AC$8:$AD$64,2,),Demand_RawData!$L$8:$Z$39,COLUMNS(Demand_RawData!$L$8:S$8),)</f>
        <v>1.1852653282691266</v>
      </c>
      <c r="I20" s="37">
        <f>VLOOKUP(VLOOKUP($A20,Demand_RawData!$AC$8:$AD$64,2,),Demand_RawData!$L$8:$Z$39,COLUMNS(Demand_RawData!$L$8:T$8),)</f>
        <v>1.1484427563754749</v>
      </c>
      <c r="J20" s="37">
        <f>VLOOKUP(VLOOKUP($A20,Demand_RawData!$AC$8:$AD$64,2,),Demand_RawData!$L$8:$Z$39,COLUMNS(Demand_RawData!$L$8:U$8),)</f>
        <v>1.1116201844818234</v>
      </c>
      <c r="K20" s="37">
        <f>VLOOKUP(VLOOKUP($A20,Demand_RawData!$AC$8:$AD$64,2,),Demand_RawData!$L$8:$Z$39,COLUMNS(Demand_RawData!$L$8:V$8),)</f>
        <v>1.0895266413456324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t="str">
        <f>Sets!H20</f>
        <v>cclth</v>
      </c>
      <c r="B21" s="37">
        <f>VLOOKUP(VLOOKUP($A21,Demand_RawData!$AC$8:$AD$64,2,),Demand_RawData!$L$8:$Z$39,COLUMNS(Demand_RawData!$L$8:M$8),)</f>
        <v>1.2438290830168204</v>
      </c>
      <c r="C21" s="37">
        <f>VLOOKUP(VLOOKUP($A21,Demand_RawData!$AC$8:$AD$64,2,),Demand_RawData!$L$8:$Z$39,COLUMNS(Demand_RawData!$L$8:N$8),)</f>
        <v>1.1929077590884427</v>
      </c>
      <c r="D21" s="37">
        <f>VLOOKUP(VLOOKUP($A21,Demand_RawData!$AC$8:$AD$64,2,),Demand_RawData!$L$8:$Z$39,COLUMNS(Demand_RawData!$L$8:O$8),)</f>
        <v>1.141986435160065</v>
      </c>
      <c r="E21" s="37">
        <f>VLOOKUP(VLOOKUP($A21,Demand_RawData!$AC$8:$AD$64,2,),Demand_RawData!$L$8:$Z$39,COLUMNS(Demand_RawData!$L$8:P$8),)</f>
        <v>1.0910651112316874</v>
      </c>
      <c r="F21" s="37">
        <f>VLOOKUP(VLOOKUP($A21,Demand_RawData!$AC$8:$AD$64,2,),Demand_RawData!$L$8:$Z$39,COLUMNS(Demand_RawData!$L$8:Q$8),)</f>
        <v>1.0401437873033097</v>
      </c>
      <c r="G21" s="37">
        <f>VLOOKUP(VLOOKUP($A21,Demand_RawData!$AC$8:$AD$64,2,),Demand_RawData!$L$8:$Z$39,COLUMNS(Demand_RawData!$L$8:R$8),)</f>
        <v>0.98922246337493225</v>
      </c>
      <c r="H21" s="37">
        <f>VLOOKUP(VLOOKUP($A21,Demand_RawData!$AC$8:$AD$64,2,),Demand_RawData!$L$8:$Z$39,COLUMNS(Demand_RawData!$L$8:S$8),)</f>
        <v>0.93830113944655458</v>
      </c>
      <c r="I21" s="37">
        <f>VLOOKUP(VLOOKUP($A21,Demand_RawData!$AC$8:$AD$64,2,),Demand_RawData!$L$8:$Z$39,COLUMNS(Demand_RawData!$L$8:T$8),)</f>
        <v>0.88737981551817691</v>
      </c>
      <c r="J21" s="37">
        <f>VLOOKUP(VLOOKUP($A21,Demand_RawData!$AC$8:$AD$64,2,),Demand_RawData!$L$8:$Z$39,COLUMNS(Demand_RawData!$L$8:U$8),)</f>
        <v>0.83645849158979924</v>
      </c>
      <c r="K21" s="37">
        <f>VLOOKUP(VLOOKUP($A21,Demand_RawData!$AC$8:$AD$64,2,),Demand_RawData!$L$8:$Z$39,COLUMNS(Demand_RawData!$L$8:V$8),)</f>
        <v>0.80590569723277261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t="str">
        <f>Sets!H21</f>
        <v>cleat</v>
      </c>
      <c r="B22" s="37">
        <f>VLOOKUP(VLOOKUP($A22,Demand_RawData!$AC$8:$AD$64,2,),Demand_RawData!$L$8:$Z$39,COLUMNS(Demand_RawData!$L$8:M$8),)</f>
        <v>0.82405290287574606</v>
      </c>
      <c r="C22" s="37">
        <f>VLOOKUP(VLOOKUP($A22,Demand_RawData!$AC$8:$AD$64,2,),Demand_RawData!$L$8:$Z$39,COLUMNS(Demand_RawData!$L$8:N$8),)</f>
        <v>0.84105236028214869</v>
      </c>
      <c r="D22" s="37">
        <f>VLOOKUP(VLOOKUP($A22,Demand_RawData!$AC$8:$AD$64,2,),Demand_RawData!$L$8:$Z$39,COLUMNS(Demand_RawData!$L$8:O$8),)</f>
        <v>0.85805181768855132</v>
      </c>
      <c r="E22" s="37">
        <f>VLOOKUP(VLOOKUP($A22,Demand_RawData!$AC$8:$AD$64,2,),Demand_RawData!$L$8:$Z$39,COLUMNS(Demand_RawData!$L$8:P$8),)</f>
        <v>0.87505127509495395</v>
      </c>
      <c r="F22" s="37">
        <f>VLOOKUP(VLOOKUP($A22,Demand_RawData!$AC$8:$AD$64,2,),Demand_RawData!$L$8:$Z$39,COLUMNS(Demand_RawData!$L$8:Q$8),)</f>
        <v>0.89205073250135658</v>
      </c>
      <c r="G22" s="37">
        <f>VLOOKUP(VLOOKUP($A22,Demand_RawData!$AC$8:$AD$64,2,),Demand_RawData!$L$8:$Z$39,COLUMNS(Demand_RawData!$L$8:R$8),)</f>
        <v>0.90905018990775921</v>
      </c>
      <c r="H22" s="37">
        <f>VLOOKUP(VLOOKUP($A22,Demand_RawData!$AC$8:$AD$64,2,),Demand_RawData!$L$8:$Z$39,COLUMNS(Demand_RawData!$L$8:S$8),)</f>
        <v>0.92604964731416173</v>
      </c>
      <c r="I22" s="37">
        <f>VLOOKUP(VLOOKUP($A22,Demand_RawData!$AC$8:$AD$64,2,),Demand_RawData!$L$8:$Z$39,COLUMNS(Demand_RawData!$L$8:T$8),)</f>
        <v>0.94304910472056436</v>
      </c>
      <c r="J22" s="37">
        <f>VLOOKUP(VLOOKUP($A22,Demand_RawData!$AC$8:$AD$64,2,),Demand_RawData!$L$8:$Z$39,COLUMNS(Demand_RawData!$L$8:U$8),)</f>
        <v>0.96004856212696699</v>
      </c>
      <c r="K22" s="37">
        <f>VLOOKUP(VLOOKUP($A22,Demand_RawData!$AC$8:$AD$64,2,),Demand_RawData!$L$8:$Z$39,COLUMNS(Demand_RawData!$L$8:V$8),)</f>
        <v>0.97024823657080861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t="str">
        <f>Sets!H22</f>
        <v>cfoot</v>
      </c>
      <c r="B23" s="37">
        <f>VLOOKUP(VLOOKUP($A23,Demand_RawData!$AC$8:$AD$64,2,),Demand_RawData!$L$8:$Z$39,COLUMNS(Demand_RawData!$L$8:M$8),)</f>
        <v>0.82405290287574606</v>
      </c>
      <c r="C23" s="37">
        <f>VLOOKUP(VLOOKUP($A23,Demand_RawData!$AC$8:$AD$64,2,),Demand_RawData!$L$8:$Z$39,COLUMNS(Demand_RawData!$L$8:N$8),)</f>
        <v>0.84105236028214869</v>
      </c>
      <c r="D23" s="37">
        <f>VLOOKUP(VLOOKUP($A23,Demand_RawData!$AC$8:$AD$64,2,),Demand_RawData!$L$8:$Z$39,COLUMNS(Demand_RawData!$L$8:O$8),)</f>
        <v>0.85805181768855132</v>
      </c>
      <c r="E23" s="37">
        <f>VLOOKUP(VLOOKUP($A23,Demand_RawData!$AC$8:$AD$64,2,),Demand_RawData!$L$8:$Z$39,COLUMNS(Demand_RawData!$L$8:P$8),)</f>
        <v>0.87505127509495395</v>
      </c>
      <c r="F23" s="37">
        <f>VLOOKUP(VLOOKUP($A23,Demand_RawData!$AC$8:$AD$64,2,),Demand_RawData!$L$8:$Z$39,COLUMNS(Demand_RawData!$L$8:Q$8),)</f>
        <v>0.89205073250135658</v>
      </c>
      <c r="G23" s="37">
        <f>VLOOKUP(VLOOKUP($A23,Demand_RawData!$AC$8:$AD$64,2,),Demand_RawData!$L$8:$Z$39,COLUMNS(Demand_RawData!$L$8:R$8),)</f>
        <v>0.90905018990775921</v>
      </c>
      <c r="H23" s="37">
        <f>VLOOKUP(VLOOKUP($A23,Demand_RawData!$AC$8:$AD$64,2,),Demand_RawData!$L$8:$Z$39,COLUMNS(Demand_RawData!$L$8:S$8),)</f>
        <v>0.92604964731416173</v>
      </c>
      <c r="I23" s="37">
        <f>VLOOKUP(VLOOKUP($A23,Demand_RawData!$AC$8:$AD$64,2,),Demand_RawData!$L$8:$Z$39,COLUMNS(Demand_RawData!$L$8:T$8),)</f>
        <v>0.94304910472056436</v>
      </c>
      <c r="J23" s="37">
        <f>VLOOKUP(VLOOKUP($A23,Demand_RawData!$AC$8:$AD$64,2,),Demand_RawData!$L$8:$Z$39,COLUMNS(Demand_RawData!$L$8:U$8),)</f>
        <v>0.96004856212696699</v>
      </c>
      <c r="K23" s="37">
        <f>VLOOKUP(VLOOKUP($A23,Demand_RawData!$AC$8:$AD$64,2,),Demand_RawData!$L$8:$Z$39,COLUMNS(Demand_RawData!$L$8:V$8),)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t="str">
        <f>Sets!H23</f>
        <v>cwood</v>
      </c>
      <c r="B24" s="37">
        <f>VLOOKUP(VLOOKUP($A24,Demand_RawData!$AC$8:$AD$64,2,),Demand_RawData!$L$8:$Z$39,COLUMNS(Demand_RawData!$L$8:M$8),)</f>
        <v>1.2505493760173629</v>
      </c>
      <c r="C24" s="37">
        <f>VLOOKUP(VLOOKUP($A24,Demand_RawData!$AC$8:$AD$64,2,),Demand_RawData!$L$8:$Z$39,COLUMNS(Demand_RawData!$L$8:N$8),)</f>
        <v>1.1950822029300052</v>
      </c>
      <c r="D24" s="37">
        <f>VLOOKUP(VLOOKUP($A24,Demand_RawData!$AC$8:$AD$64,2,),Demand_RawData!$L$8:$Z$39,COLUMNS(Demand_RawData!$L$8:O$8),)</f>
        <v>1.1396150298426477</v>
      </c>
      <c r="E24" s="37">
        <f>VLOOKUP(VLOOKUP($A24,Demand_RawData!$AC$8:$AD$64,2,),Demand_RawData!$L$8:$Z$39,COLUMNS(Demand_RawData!$L$8:P$8),)</f>
        <v>1.0841478567552902</v>
      </c>
      <c r="F24" s="37">
        <f>VLOOKUP(VLOOKUP($A24,Demand_RawData!$AC$8:$AD$64,2,),Demand_RawData!$L$8:$Z$39,COLUMNS(Demand_RawData!$L$8:Q$8),)</f>
        <v>1.0286806836679325</v>
      </c>
      <c r="G24" s="37">
        <f>VLOOKUP(VLOOKUP($A24,Demand_RawData!$AC$8:$AD$64,2,),Demand_RawData!$L$8:$Z$39,COLUMNS(Demand_RawData!$L$8:R$8),)</f>
        <v>0.97321351058057504</v>
      </c>
      <c r="H24" s="37">
        <f>VLOOKUP(VLOOKUP($A24,Demand_RawData!$AC$8:$AD$64,2,),Demand_RawData!$L$8:$Z$39,COLUMNS(Demand_RawData!$L$8:S$8),)</f>
        <v>0.91774633749321755</v>
      </c>
      <c r="I24" s="37">
        <f>VLOOKUP(VLOOKUP($A24,Demand_RawData!$AC$8:$AD$64,2,),Demand_RawData!$L$8:$Z$39,COLUMNS(Demand_RawData!$L$8:T$8),)</f>
        <v>0.86227916440586005</v>
      </c>
      <c r="J24" s="37">
        <f>VLOOKUP(VLOOKUP($A24,Demand_RawData!$AC$8:$AD$64,2,),Demand_RawData!$L$8:$Z$39,COLUMNS(Demand_RawData!$L$8:U$8),)</f>
        <v>0.80681199131850234</v>
      </c>
      <c r="K24" s="37">
        <f>VLOOKUP(VLOOKUP($A24,Demand_RawData!$AC$8:$AD$64,2,),Demand_RawData!$L$8:$Z$39,COLUMNS(Demand_RawData!$L$8:V$8),)</f>
        <v>0.7735316874660878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t="str">
        <f>Sets!H24</f>
        <v>cpapr</v>
      </c>
      <c r="B25" s="37">
        <f>VLOOKUP(VLOOKUP($A25,Demand_RawData!$AC$8:$AD$64,2,),Demand_RawData!$L$8:$Z$39,COLUMNS(Demand_RawData!$L$8:M$8),)</f>
        <v>1.2505493760173629</v>
      </c>
      <c r="C25" s="37">
        <f>VLOOKUP(VLOOKUP($A25,Demand_RawData!$AC$8:$AD$64,2,),Demand_RawData!$L$8:$Z$39,COLUMNS(Demand_RawData!$L$8:N$8),)</f>
        <v>1.1950822029300052</v>
      </c>
      <c r="D25" s="37">
        <f>VLOOKUP(VLOOKUP($A25,Demand_RawData!$AC$8:$AD$64,2,),Demand_RawData!$L$8:$Z$39,COLUMNS(Demand_RawData!$L$8:O$8),)</f>
        <v>1.1396150298426477</v>
      </c>
      <c r="E25" s="37">
        <f>VLOOKUP(VLOOKUP($A25,Demand_RawData!$AC$8:$AD$64,2,),Demand_RawData!$L$8:$Z$39,COLUMNS(Demand_RawData!$L$8:P$8),)</f>
        <v>1.0841478567552902</v>
      </c>
      <c r="F25" s="37">
        <f>VLOOKUP(VLOOKUP($A25,Demand_RawData!$AC$8:$AD$64,2,),Demand_RawData!$L$8:$Z$39,COLUMNS(Demand_RawData!$L$8:Q$8),)</f>
        <v>1.0286806836679325</v>
      </c>
      <c r="G25" s="37">
        <f>VLOOKUP(VLOOKUP($A25,Demand_RawData!$AC$8:$AD$64,2,),Demand_RawData!$L$8:$Z$39,COLUMNS(Demand_RawData!$L$8:R$8),)</f>
        <v>0.97321351058057504</v>
      </c>
      <c r="H25" s="37">
        <f>VLOOKUP(VLOOKUP($A25,Demand_RawData!$AC$8:$AD$64,2,),Demand_RawData!$L$8:$Z$39,COLUMNS(Demand_RawData!$L$8:S$8),)</f>
        <v>0.91774633749321755</v>
      </c>
      <c r="I25" s="37">
        <f>VLOOKUP(VLOOKUP($A25,Demand_RawData!$AC$8:$AD$64,2,),Demand_RawData!$L$8:$Z$39,COLUMNS(Demand_RawData!$L$8:T$8),)</f>
        <v>0.86227916440586005</v>
      </c>
      <c r="J25" s="37">
        <f>VLOOKUP(VLOOKUP($A25,Demand_RawData!$AC$8:$AD$64,2,),Demand_RawData!$L$8:$Z$39,COLUMNS(Demand_RawData!$L$8:U$8),)</f>
        <v>0.80681199131850234</v>
      </c>
      <c r="K25" s="37">
        <f>VLOOKUP(VLOOKUP($A25,Demand_RawData!$AC$8:$AD$64,2,),Demand_RawData!$L$8:$Z$39,COLUMNS(Demand_RawData!$L$8:V$8),)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t="str">
        <f>Sets!H25</f>
        <v>cprnt</v>
      </c>
      <c r="B26" s="37">
        <f>VLOOKUP(VLOOKUP($A26,Demand_RawData!$AC$8:$AD$64,2,),Demand_RawData!$L$8:$Z$39,COLUMNS(Demand_RawData!$L$8:M$8),)</f>
        <v>1.2505493760173629</v>
      </c>
      <c r="C26" s="37">
        <f>VLOOKUP(VLOOKUP($A26,Demand_RawData!$AC$8:$AD$64,2,),Demand_RawData!$L$8:$Z$39,COLUMNS(Demand_RawData!$L$8:N$8),)</f>
        <v>1.1950822029300052</v>
      </c>
      <c r="D26" s="37">
        <f>VLOOKUP(VLOOKUP($A26,Demand_RawData!$AC$8:$AD$64,2,),Demand_RawData!$L$8:$Z$39,COLUMNS(Demand_RawData!$L$8:O$8),)</f>
        <v>1.1396150298426477</v>
      </c>
      <c r="E26" s="37">
        <f>VLOOKUP(VLOOKUP($A26,Demand_RawData!$AC$8:$AD$64,2,),Demand_RawData!$L$8:$Z$39,COLUMNS(Demand_RawData!$L$8:P$8),)</f>
        <v>1.0841478567552902</v>
      </c>
      <c r="F26" s="37">
        <f>VLOOKUP(VLOOKUP($A26,Demand_RawData!$AC$8:$AD$64,2,),Demand_RawData!$L$8:$Z$39,COLUMNS(Demand_RawData!$L$8:Q$8),)</f>
        <v>1.0286806836679325</v>
      </c>
      <c r="G26" s="37">
        <f>VLOOKUP(VLOOKUP($A26,Demand_RawData!$AC$8:$AD$64,2,),Demand_RawData!$L$8:$Z$39,COLUMNS(Demand_RawData!$L$8:R$8),)</f>
        <v>0.97321351058057504</v>
      </c>
      <c r="H26" s="37">
        <f>VLOOKUP(VLOOKUP($A26,Demand_RawData!$AC$8:$AD$64,2,),Demand_RawData!$L$8:$Z$39,COLUMNS(Demand_RawData!$L$8:S$8),)</f>
        <v>0.91774633749321755</v>
      </c>
      <c r="I26" s="37">
        <f>VLOOKUP(VLOOKUP($A26,Demand_RawData!$AC$8:$AD$64,2,),Demand_RawData!$L$8:$Z$39,COLUMNS(Demand_RawData!$L$8:T$8),)</f>
        <v>0.86227916440586005</v>
      </c>
      <c r="J26" s="37">
        <f>VLOOKUP(VLOOKUP($A26,Demand_RawData!$AC$8:$AD$64,2,),Demand_RawData!$L$8:$Z$39,COLUMNS(Demand_RawData!$L$8:U$8),)</f>
        <v>0.80681199131850234</v>
      </c>
      <c r="K26" s="37">
        <f>VLOOKUP(VLOOKUP($A26,Demand_RawData!$AC$8:$AD$64,2,),Demand_RawData!$L$8:$Z$39,COLUMNS(Demand_RawData!$L$8:V$8),)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t="str">
        <f>Sets!H26</f>
        <v>cpetr_p</v>
      </c>
      <c r="B27" s="37">
        <f>VLOOKUP(VLOOKUP($A27,Demand_RawData!$AC$8:$AD$64,2,),Demand_RawData!$L$8:$Z$39,COLUMNS(Demand_RawData!$L$8:M$8),)</f>
        <v>3.8552642430819315</v>
      </c>
      <c r="C27" s="37">
        <f>VLOOKUP(VLOOKUP($A27,Demand_RawData!$AC$8:$AD$64,2,),Demand_RawData!$L$8:$Z$39,COLUMNS(Demand_RawData!$L$8:N$8),)</f>
        <v>3.6108410200759629</v>
      </c>
      <c r="D27" s="37">
        <f>VLOOKUP(VLOOKUP($A27,Demand_RawData!$AC$8:$AD$64,2,),Demand_RawData!$L$8:$Z$39,COLUMNS(Demand_RawData!$L$8:O$8),)</f>
        <v>3.3664177970699947</v>
      </c>
      <c r="E27" s="37">
        <f>VLOOKUP(VLOOKUP($A27,Demand_RawData!$AC$8:$AD$64,2,),Demand_RawData!$L$8:$Z$39,COLUMNS(Demand_RawData!$L$8:P$8),)</f>
        <v>3.121994574064026</v>
      </c>
      <c r="F27" s="37">
        <f>VLOOKUP(VLOOKUP($A27,Demand_RawData!$AC$8:$AD$64,2,),Demand_RawData!$L$8:$Z$39,COLUMNS(Demand_RawData!$L$8:Q$8),)</f>
        <v>2.8775713510580578</v>
      </c>
      <c r="G27" s="37">
        <f>VLOOKUP(VLOOKUP($A27,Demand_RawData!$AC$8:$AD$64,2,),Demand_RawData!$L$8:$Z$39,COLUMNS(Demand_RawData!$L$8:R$8),)</f>
        <v>2.6331481280520892</v>
      </c>
      <c r="H27" s="37">
        <f>VLOOKUP(VLOOKUP($A27,Demand_RawData!$AC$8:$AD$64,2,),Demand_RawData!$L$8:$Z$39,COLUMNS(Demand_RawData!$L$8:S$8),)</f>
        <v>2.3887249050461206</v>
      </c>
      <c r="I27" s="37">
        <f>VLOOKUP(VLOOKUP($A27,Demand_RawData!$AC$8:$AD$64,2,),Demand_RawData!$L$8:$Z$39,COLUMNS(Demand_RawData!$L$8:T$8),)</f>
        <v>2.1443016820401524</v>
      </c>
      <c r="J27" s="37">
        <f>VLOOKUP(VLOOKUP($A27,Demand_RawData!$AC$8:$AD$64,2,),Demand_RawData!$L$8:$Z$39,COLUMNS(Demand_RawData!$L$8:U$8),)</f>
        <v>1.8998784590341837</v>
      </c>
      <c r="K27" s="37">
        <f>VLOOKUP(VLOOKUP($A27,Demand_RawData!$AC$8:$AD$64,2,),Demand_RawData!$L$8:$Z$39,COLUMNS(Demand_RawData!$L$8:V$8),)</f>
        <v>1.7532245252306025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t="str">
        <f>Sets!H27</f>
        <v>cpetr_d</v>
      </c>
      <c r="B28" s="37">
        <f>VLOOKUP(VLOOKUP($A28,Demand_RawData!$AC$8:$AD$64,2,),Demand_RawData!$L$8:$Z$39,COLUMNS(Demand_RawData!$L$8:M$8),)</f>
        <v>3.8552642430819315</v>
      </c>
      <c r="C28" s="37">
        <f>VLOOKUP(VLOOKUP($A28,Demand_RawData!$AC$8:$AD$64,2,),Demand_RawData!$L$8:$Z$39,COLUMNS(Demand_RawData!$L$8:N$8),)</f>
        <v>3.6108410200759629</v>
      </c>
      <c r="D28" s="37">
        <f>VLOOKUP(VLOOKUP($A28,Demand_RawData!$AC$8:$AD$64,2,),Demand_RawData!$L$8:$Z$39,COLUMNS(Demand_RawData!$L$8:O$8),)</f>
        <v>3.3664177970699947</v>
      </c>
      <c r="E28" s="37">
        <f>VLOOKUP(VLOOKUP($A28,Demand_RawData!$AC$8:$AD$64,2,),Demand_RawData!$L$8:$Z$39,COLUMNS(Demand_RawData!$L$8:P$8),)</f>
        <v>3.121994574064026</v>
      </c>
      <c r="F28" s="37">
        <f>VLOOKUP(VLOOKUP($A28,Demand_RawData!$AC$8:$AD$64,2,),Demand_RawData!$L$8:$Z$39,COLUMNS(Demand_RawData!$L$8:Q$8),)</f>
        <v>2.8775713510580578</v>
      </c>
      <c r="G28" s="37">
        <f>VLOOKUP(VLOOKUP($A28,Demand_RawData!$AC$8:$AD$64,2,),Demand_RawData!$L$8:$Z$39,COLUMNS(Demand_RawData!$L$8:R$8),)</f>
        <v>2.6331481280520892</v>
      </c>
      <c r="H28" s="37">
        <f>VLOOKUP(VLOOKUP($A28,Demand_RawData!$AC$8:$AD$64,2,),Demand_RawData!$L$8:$Z$39,COLUMNS(Demand_RawData!$L$8:S$8),)</f>
        <v>2.3887249050461206</v>
      </c>
      <c r="I28" s="37">
        <f>VLOOKUP(VLOOKUP($A28,Demand_RawData!$AC$8:$AD$64,2,),Demand_RawData!$L$8:$Z$39,COLUMNS(Demand_RawData!$L$8:T$8),)</f>
        <v>2.1443016820401524</v>
      </c>
      <c r="J28" s="37">
        <f>VLOOKUP(VLOOKUP($A28,Demand_RawData!$AC$8:$AD$64,2,),Demand_RawData!$L$8:$Z$39,COLUMNS(Demand_RawData!$L$8:U$8),)</f>
        <v>1.8998784590341837</v>
      </c>
      <c r="K28" s="37">
        <f>VLOOKUP(VLOOKUP($A28,Demand_RawData!$AC$8:$AD$64,2,),Demand_RawData!$L$8:$Z$39,COLUMNS(Demand_RawData!$L$8:V$8),)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t="str">
        <f>Sets!H28</f>
        <v>cpetr_o</v>
      </c>
      <c r="B29" s="37">
        <f>VLOOKUP(VLOOKUP($A29,Demand_RawData!$AC$8:$AD$64,2,),Demand_RawData!$L$8:$Z$39,COLUMNS(Demand_RawData!$L$8:M$8),)</f>
        <v>3.8552642430819315</v>
      </c>
      <c r="C29" s="37">
        <f>VLOOKUP(VLOOKUP($A29,Demand_RawData!$AC$8:$AD$64,2,),Demand_RawData!$L$8:$Z$39,COLUMNS(Demand_RawData!$L$8:N$8),)</f>
        <v>3.6108410200759629</v>
      </c>
      <c r="D29" s="37">
        <f>VLOOKUP(VLOOKUP($A29,Demand_RawData!$AC$8:$AD$64,2,),Demand_RawData!$L$8:$Z$39,COLUMNS(Demand_RawData!$L$8:O$8),)</f>
        <v>3.3664177970699947</v>
      </c>
      <c r="E29" s="37">
        <f>VLOOKUP(VLOOKUP($A29,Demand_RawData!$AC$8:$AD$64,2,),Demand_RawData!$L$8:$Z$39,COLUMNS(Demand_RawData!$L$8:P$8),)</f>
        <v>3.121994574064026</v>
      </c>
      <c r="F29" s="37">
        <f>VLOOKUP(VLOOKUP($A29,Demand_RawData!$AC$8:$AD$64,2,),Demand_RawData!$L$8:$Z$39,COLUMNS(Demand_RawData!$L$8:Q$8),)</f>
        <v>2.8775713510580578</v>
      </c>
      <c r="G29" s="37">
        <f>VLOOKUP(VLOOKUP($A29,Demand_RawData!$AC$8:$AD$64,2,),Demand_RawData!$L$8:$Z$39,COLUMNS(Demand_RawData!$L$8:R$8),)</f>
        <v>2.6331481280520892</v>
      </c>
      <c r="H29" s="37">
        <f>VLOOKUP(VLOOKUP($A29,Demand_RawData!$AC$8:$AD$64,2,),Demand_RawData!$L$8:$Z$39,COLUMNS(Demand_RawData!$L$8:S$8),)</f>
        <v>2.3887249050461206</v>
      </c>
      <c r="I29" s="37">
        <f>VLOOKUP(VLOOKUP($A29,Demand_RawData!$AC$8:$AD$64,2,),Demand_RawData!$L$8:$Z$39,COLUMNS(Demand_RawData!$L$8:T$8),)</f>
        <v>2.1443016820401524</v>
      </c>
      <c r="J29" s="37">
        <f>VLOOKUP(VLOOKUP($A29,Demand_RawData!$AC$8:$AD$64,2,),Demand_RawData!$L$8:$Z$39,COLUMNS(Demand_RawData!$L$8:U$8),)</f>
        <v>1.8998784590341837</v>
      </c>
      <c r="K29" s="37">
        <f>VLOOKUP(VLOOKUP($A29,Demand_RawData!$AC$8:$AD$64,2,),Demand_RawData!$L$8:$Z$39,COLUMNS(Demand_RawData!$L$8:V$8),)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t="str">
        <f>Sets!H29</f>
        <v>cbchm</v>
      </c>
      <c r="B30" s="37">
        <f>VLOOKUP(VLOOKUP($A30,Demand_RawData!$AC$8:$AD$64,2,),Demand_RawData!$L$8:$Z$39,COLUMNS(Demand_RawData!$L$8:M$8),)</f>
        <v>1.0011616928920239</v>
      </c>
      <c r="C30" s="37">
        <f>VLOOKUP(VLOOKUP($A30,Demand_RawData!$AC$8:$AD$64,2,),Demand_RawData!$L$8:$Z$39,COLUMNS(Demand_RawData!$L$8:N$8),)</f>
        <v>0.95178567552902882</v>
      </c>
      <c r="D30" s="37">
        <f>VLOOKUP(VLOOKUP($A30,Demand_RawData!$AC$8:$AD$64,2,),Demand_RawData!$L$8:$Z$39,COLUMNS(Demand_RawData!$L$8:O$8),)</f>
        <v>0.90240965816603369</v>
      </c>
      <c r="E30" s="37">
        <f>VLOOKUP(VLOOKUP($A30,Demand_RawData!$AC$8:$AD$64,2,),Demand_RawData!$L$8:$Z$39,COLUMNS(Demand_RawData!$L$8:P$8),)</f>
        <v>0.85303364080303856</v>
      </c>
      <c r="F30" s="37">
        <f>VLOOKUP(VLOOKUP($A30,Demand_RawData!$AC$8:$AD$64,2,),Demand_RawData!$L$8:$Z$39,COLUMNS(Demand_RawData!$L$8:Q$8),)</f>
        <v>0.80365762344004354</v>
      </c>
      <c r="G30" s="37">
        <f>VLOOKUP(VLOOKUP($A30,Demand_RawData!$AC$8:$AD$64,2,),Demand_RawData!$L$8:$Z$39,COLUMNS(Demand_RawData!$L$8:R$8),)</f>
        <v>0.75428160607704842</v>
      </c>
      <c r="H30" s="37">
        <f>VLOOKUP(VLOOKUP($A30,Demand_RawData!$AC$8:$AD$64,2,),Demand_RawData!$L$8:$Z$39,COLUMNS(Demand_RawData!$L$8:S$8),)</f>
        <v>0.7049055887140534</v>
      </c>
      <c r="I30" s="37">
        <f>VLOOKUP(VLOOKUP($A30,Demand_RawData!$AC$8:$AD$64,2,),Demand_RawData!$L$8:$Z$39,COLUMNS(Demand_RawData!$L$8:T$8),)</f>
        <v>0.65552957135105827</v>
      </c>
      <c r="J30" s="37">
        <f>VLOOKUP(VLOOKUP($A30,Demand_RawData!$AC$8:$AD$64,2,),Demand_RawData!$L$8:$Z$39,COLUMNS(Demand_RawData!$L$8:U$8),)</f>
        <v>0.60615355398806314</v>
      </c>
      <c r="K30" s="37">
        <f>VLOOKUP(VLOOKUP($A30,Demand_RawData!$AC$8:$AD$64,2,),Demand_RawData!$L$8:$Z$39,COLUMNS(Demand_RawData!$L$8:V$8),)</f>
        <v>0.57652794357026593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t="str">
        <f>Sets!H30</f>
        <v>cochm</v>
      </c>
      <c r="B31" s="37">
        <f>VLOOKUP(VLOOKUP($A31,Demand_RawData!$AC$8:$AD$64,2,),Demand_RawData!$L$8:$Z$39,COLUMNS(Demand_RawData!$L$8:M$8),)</f>
        <v>1.0011616928920239</v>
      </c>
      <c r="C31" s="37">
        <f>VLOOKUP(VLOOKUP($A31,Demand_RawData!$AC$8:$AD$64,2,),Demand_RawData!$L$8:$Z$39,COLUMNS(Demand_RawData!$L$8:N$8),)</f>
        <v>0.95178567552902882</v>
      </c>
      <c r="D31" s="37">
        <f>VLOOKUP(VLOOKUP($A31,Demand_RawData!$AC$8:$AD$64,2,),Demand_RawData!$L$8:$Z$39,COLUMNS(Demand_RawData!$L$8:O$8),)</f>
        <v>0.90240965816603369</v>
      </c>
      <c r="E31" s="37">
        <f>VLOOKUP(VLOOKUP($A31,Demand_RawData!$AC$8:$AD$64,2,),Demand_RawData!$L$8:$Z$39,COLUMNS(Demand_RawData!$L$8:P$8),)</f>
        <v>0.85303364080303856</v>
      </c>
      <c r="F31" s="37">
        <f>VLOOKUP(VLOOKUP($A31,Demand_RawData!$AC$8:$AD$64,2,),Demand_RawData!$L$8:$Z$39,COLUMNS(Demand_RawData!$L$8:Q$8),)</f>
        <v>0.80365762344004354</v>
      </c>
      <c r="G31" s="37">
        <f>VLOOKUP(VLOOKUP($A31,Demand_RawData!$AC$8:$AD$64,2,),Demand_RawData!$L$8:$Z$39,COLUMNS(Demand_RawData!$L$8:R$8),)</f>
        <v>0.75428160607704842</v>
      </c>
      <c r="H31" s="37">
        <f>VLOOKUP(VLOOKUP($A31,Demand_RawData!$AC$8:$AD$64,2,),Demand_RawData!$L$8:$Z$39,COLUMNS(Demand_RawData!$L$8:S$8),)</f>
        <v>0.7049055887140534</v>
      </c>
      <c r="I31" s="37">
        <f>VLOOKUP(VLOOKUP($A31,Demand_RawData!$AC$8:$AD$64,2,),Demand_RawData!$L$8:$Z$39,COLUMNS(Demand_RawData!$L$8:T$8),)</f>
        <v>0.65552957135105827</v>
      </c>
      <c r="J31" s="37">
        <f>VLOOKUP(VLOOKUP($A31,Demand_RawData!$AC$8:$AD$64,2,),Demand_RawData!$L$8:$Z$39,COLUMNS(Demand_RawData!$L$8:U$8),)</f>
        <v>0.60615355398806314</v>
      </c>
      <c r="K31" s="37">
        <f>VLOOKUP(VLOOKUP($A31,Demand_RawData!$AC$8:$AD$64,2,),Demand_RawData!$L$8:$Z$39,COLUMNS(Demand_RawData!$L$8:V$8),)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t="str">
        <f>Sets!H31</f>
        <v>crubb</v>
      </c>
      <c r="B32" s="37">
        <f>VLOOKUP(VLOOKUP($A32,Demand_RawData!$AC$8:$AD$64,2,),Demand_RawData!$L$8:$Z$39,COLUMNS(Demand_RawData!$L$8:M$8),)</f>
        <v>1.0011616928920239</v>
      </c>
      <c r="C32" s="37">
        <f>VLOOKUP(VLOOKUP($A32,Demand_RawData!$AC$8:$AD$64,2,),Demand_RawData!$L$8:$Z$39,COLUMNS(Demand_RawData!$L$8:N$8),)</f>
        <v>0.95178567552902882</v>
      </c>
      <c r="D32" s="37">
        <f>VLOOKUP(VLOOKUP($A32,Demand_RawData!$AC$8:$AD$64,2,),Demand_RawData!$L$8:$Z$39,COLUMNS(Demand_RawData!$L$8:O$8),)</f>
        <v>0.90240965816603369</v>
      </c>
      <c r="E32" s="37">
        <f>VLOOKUP(VLOOKUP($A32,Demand_RawData!$AC$8:$AD$64,2,),Demand_RawData!$L$8:$Z$39,COLUMNS(Demand_RawData!$L$8:P$8),)</f>
        <v>0.85303364080303856</v>
      </c>
      <c r="F32" s="37">
        <f>VLOOKUP(VLOOKUP($A32,Demand_RawData!$AC$8:$AD$64,2,),Demand_RawData!$L$8:$Z$39,COLUMNS(Demand_RawData!$L$8:Q$8),)</f>
        <v>0.80365762344004354</v>
      </c>
      <c r="G32" s="37">
        <f>VLOOKUP(VLOOKUP($A32,Demand_RawData!$AC$8:$AD$64,2,),Demand_RawData!$L$8:$Z$39,COLUMNS(Demand_RawData!$L$8:R$8),)</f>
        <v>0.75428160607704842</v>
      </c>
      <c r="H32" s="37">
        <f>VLOOKUP(VLOOKUP($A32,Demand_RawData!$AC$8:$AD$64,2,),Demand_RawData!$L$8:$Z$39,COLUMNS(Demand_RawData!$L$8:S$8),)</f>
        <v>0.7049055887140534</v>
      </c>
      <c r="I32" s="37">
        <f>VLOOKUP(VLOOKUP($A32,Demand_RawData!$AC$8:$AD$64,2,),Demand_RawData!$L$8:$Z$39,COLUMNS(Demand_RawData!$L$8:T$8),)</f>
        <v>0.65552957135105827</v>
      </c>
      <c r="J32" s="37">
        <f>VLOOKUP(VLOOKUP($A32,Demand_RawData!$AC$8:$AD$64,2,),Demand_RawData!$L$8:$Z$39,COLUMNS(Demand_RawData!$L$8:U$8),)</f>
        <v>0.60615355398806314</v>
      </c>
      <c r="K32" s="37">
        <f>VLOOKUP(VLOOKUP($A32,Demand_RawData!$AC$8:$AD$64,2,),Demand_RawData!$L$8:$Z$39,COLUMNS(Demand_RawData!$L$8:V$8),)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t="str">
        <f>Sets!H32</f>
        <v>cplas</v>
      </c>
      <c r="B33" s="37">
        <f>VLOOKUP(VLOOKUP($A33,Demand_RawData!$AC$8:$AD$64,2,),Demand_RawData!$L$8:$Z$39,COLUMNS(Demand_RawData!$L$8:M$8),)</f>
        <v>1.0011616928920239</v>
      </c>
      <c r="C33" s="37">
        <f>VLOOKUP(VLOOKUP($A33,Demand_RawData!$AC$8:$AD$64,2,),Demand_RawData!$L$8:$Z$39,COLUMNS(Demand_RawData!$L$8:N$8),)</f>
        <v>0.95178567552902882</v>
      </c>
      <c r="D33" s="37">
        <f>VLOOKUP(VLOOKUP($A33,Demand_RawData!$AC$8:$AD$64,2,),Demand_RawData!$L$8:$Z$39,COLUMNS(Demand_RawData!$L$8:O$8),)</f>
        <v>0.90240965816603369</v>
      </c>
      <c r="E33" s="37">
        <f>VLOOKUP(VLOOKUP($A33,Demand_RawData!$AC$8:$AD$64,2,),Demand_RawData!$L$8:$Z$39,COLUMNS(Demand_RawData!$L$8:P$8),)</f>
        <v>0.85303364080303856</v>
      </c>
      <c r="F33" s="37">
        <f>VLOOKUP(VLOOKUP($A33,Demand_RawData!$AC$8:$AD$64,2,),Demand_RawData!$L$8:$Z$39,COLUMNS(Demand_RawData!$L$8:Q$8),)</f>
        <v>0.80365762344004354</v>
      </c>
      <c r="G33" s="37">
        <f>VLOOKUP(VLOOKUP($A33,Demand_RawData!$AC$8:$AD$64,2,),Demand_RawData!$L$8:$Z$39,COLUMNS(Demand_RawData!$L$8:R$8),)</f>
        <v>0.75428160607704842</v>
      </c>
      <c r="H33" s="37">
        <f>VLOOKUP(VLOOKUP($A33,Demand_RawData!$AC$8:$AD$64,2,),Demand_RawData!$L$8:$Z$39,COLUMNS(Demand_RawData!$L$8:S$8),)</f>
        <v>0.7049055887140534</v>
      </c>
      <c r="I33" s="37">
        <f>VLOOKUP(VLOOKUP($A33,Demand_RawData!$AC$8:$AD$64,2,),Demand_RawData!$L$8:$Z$39,COLUMNS(Demand_RawData!$L$8:T$8),)</f>
        <v>0.65552957135105827</v>
      </c>
      <c r="J33" s="37">
        <f>VLOOKUP(VLOOKUP($A33,Demand_RawData!$AC$8:$AD$64,2,),Demand_RawData!$L$8:$Z$39,COLUMNS(Demand_RawData!$L$8:U$8),)</f>
        <v>0.60615355398806314</v>
      </c>
      <c r="K33" s="37">
        <f>VLOOKUP(VLOOKUP($A33,Demand_RawData!$AC$8:$AD$64,2,),Demand_RawData!$L$8:$Z$39,COLUMNS(Demand_RawData!$L$8:V$8),)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t="str">
        <f>Sets!H33</f>
        <v>cglas</v>
      </c>
      <c r="B34" s="37">
        <f>VLOOKUP(VLOOKUP($A34,Demand_RawData!$AC$8:$AD$64,2,),Demand_RawData!$L$8:$Z$39,COLUMNS(Demand_RawData!$L$8:M$8),)</f>
        <v>1.1881413456321215</v>
      </c>
      <c r="C34" s="37">
        <f>VLOOKUP(VLOOKUP($A34,Demand_RawData!$AC$8:$AD$64,2,),Demand_RawData!$L$8:$Z$39,COLUMNS(Demand_RawData!$L$8:N$8),)</f>
        <v>1.20422707542051</v>
      </c>
      <c r="D34" s="37">
        <f>VLOOKUP(VLOOKUP($A34,Demand_RawData!$AC$8:$AD$64,2,),Demand_RawData!$L$8:$Z$39,COLUMNS(Demand_RawData!$L$8:O$8),)</f>
        <v>1.2203128052088985</v>
      </c>
      <c r="E34" s="37">
        <f>VLOOKUP(VLOOKUP($A34,Demand_RawData!$AC$8:$AD$64,2,),Demand_RawData!$L$8:$Z$39,COLUMNS(Demand_RawData!$L$8:P$8),)</f>
        <v>1.236398534997287</v>
      </c>
      <c r="F34" s="37">
        <f>VLOOKUP(VLOOKUP($A34,Demand_RawData!$AC$8:$AD$64,2,),Demand_RawData!$L$8:$Z$39,COLUMNS(Demand_RawData!$L$8:Q$8),)</f>
        <v>1.2524842647856755</v>
      </c>
      <c r="G34" s="37">
        <f>VLOOKUP(VLOOKUP($A34,Demand_RawData!$AC$8:$AD$64,2,),Demand_RawData!$L$8:$Z$39,COLUMNS(Demand_RawData!$L$8:R$8),)</f>
        <v>1.2685699945740641</v>
      </c>
      <c r="H34" s="37">
        <f>VLOOKUP(VLOOKUP($A34,Demand_RawData!$AC$8:$AD$64,2,),Demand_RawData!$L$8:$Z$39,COLUMNS(Demand_RawData!$L$8:S$8),)</f>
        <v>1.2846557243624526</v>
      </c>
      <c r="I34" s="37">
        <f>VLOOKUP(VLOOKUP($A34,Demand_RawData!$AC$8:$AD$64,2,),Demand_RawData!$L$8:$Z$39,COLUMNS(Demand_RawData!$L$8:T$8),)</f>
        <v>1.3007414541508411</v>
      </c>
      <c r="J34" s="37">
        <f>VLOOKUP(VLOOKUP($A34,Demand_RawData!$AC$8:$AD$64,2,),Demand_RawData!$L$8:$Z$39,COLUMNS(Demand_RawData!$L$8:U$8),)</f>
        <v>1.3168271839392296</v>
      </c>
      <c r="K34" s="37">
        <f>VLOOKUP(VLOOKUP($A34,Demand_RawData!$AC$8:$AD$64,2,),Demand_RawData!$L$8:$Z$39,COLUMNS(Demand_RawData!$L$8:V$8),)</f>
        <v>1.3264786218122628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t="str">
        <f>Sets!H34</f>
        <v>cnmet</v>
      </c>
      <c r="B35" s="37">
        <f>VLOOKUP(VLOOKUP($A35,Demand_RawData!$AC$8:$AD$64,2,),Demand_RawData!$L$8:$Z$39,COLUMNS(Demand_RawData!$L$8:M$8),)</f>
        <v>1.1881413456321215</v>
      </c>
      <c r="C35" s="37">
        <f>VLOOKUP(VLOOKUP($A35,Demand_RawData!$AC$8:$AD$64,2,),Demand_RawData!$L$8:$Z$39,COLUMNS(Demand_RawData!$L$8:N$8),)</f>
        <v>1.20422707542051</v>
      </c>
      <c r="D35" s="37">
        <f>VLOOKUP(VLOOKUP($A35,Demand_RawData!$AC$8:$AD$64,2,),Demand_RawData!$L$8:$Z$39,COLUMNS(Demand_RawData!$L$8:O$8),)</f>
        <v>1.2203128052088985</v>
      </c>
      <c r="E35" s="37">
        <f>VLOOKUP(VLOOKUP($A35,Demand_RawData!$AC$8:$AD$64,2,),Demand_RawData!$L$8:$Z$39,COLUMNS(Demand_RawData!$L$8:P$8),)</f>
        <v>1.236398534997287</v>
      </c>
      <c r="F35" s="37">
        <f>VLOOKUP(VLOOKUP($A35,Demand_RawData!$AC$8:$AD$64,2,),Demand_RawData!$L$8:$Z$39,COLUMNS(Demand_RawData!$L$8:Q$8),)</f>
        <v>1.2524842647856755</v>
      </c>
      <c r="G35" s="37">
        <f>VLOOKUP(VLOOKUP($A35,Demand_RawData!$AC$8:$AD$64,2,),Demand_RawData!$L$8:$Z$39,COLUMNS(Demand_RawData!$L$8:R$8),)</f>
        <v>1.2685699945740641</v>
      </c>
      <c r="H35" s="37">
        <f>VLOOKUP(VLOOKUP($A35,Demand_RawData!$AC$8:$AD$64,2,),Demand_RawData!$L$8:$Z$39,COLUMNS(Demand_RawData!$L$8:S$8),)</f>
        <v>1.2846557243624526</v>
      </c>
      <c r="I35" s="37">
        <f>VLOOKUP(VLOOKUP($A35,Demand_RawData!$AC$8:$AD$64,2,),Demand_RawData!$L$8:$Z$39,COLUMNS(Demand_RawData!$L$8:T$8),)</f>
        <v>1.3007414541508411</v>
      </c>
      <c r="J35" s="37">
        <f>VLOOKUP(VLOOKUP($A35,Demand_RawData!$AC$8:$AD$64,2,),Demand_RawData!$L$8:$Z$39,COLUMNS(Demand_RawData!$L$8:U$8),)</f>
        <v>1.3168271839392296</v>
      </c>
      <c r="K35" s="37">
        <f>VLOOKUP(VLOOKUP($A35,Demand_RawData!$AC$8:$AD$64,2,),Demand_RawData!$L$8:$Z$39,COLUMNS(Demand_RawData!$L$8:V$8),)</f>
        <v>1.3264786218122628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t="str">
        <f>Sets!H35</f>
        <v>ciron</v>
      </c>
      <c r="B36" s="37">
        <f>VLOOKUP(VLOOKUP($A36,Demand_RawData!$AC$8:$AD$64,2,),Demand_RawData!$L$8:$Z$39,COLUMNS(Demand_RawData!$L$8:M$8),)</f>
        <v>1.5241253391209983</v>
      </c>
      <c r="C36" s="37">
        <f>VLOOKUP(VLOOKUP($A36,Demand_RawData!$AC$8:$AD$64,2,),Demand_RawData!$L$8:$Z$39,COLUMNS(Demand_RawData!$L$8:N$8),)</f>
        <v>1.4284009766684753</v>
      </c>
      <c r="D36" s="37">
        <f>VLOOKUP(VLOOKUP($A36,Demand_RawData!$AC$8:$AD$64,2,),Demand_RawData!$L$8:$Z$39,COLUMNS(Demand_RawData!$L$8:O$8),)</f>
        <v>1.3326766142159523</v>
      </c>
      <c r="E36" s="37">
        <f>VLOOKUP(VLOOKUP($A36,Demand_RawData!$AC$8:$AD$64,2,),Demand_RawData!$L$8:$Z$39,COLUMNS(Demand_RawData!$L$8:P$8),)</f>
        <v>1.2369522517634293</v>
      </c>
      <c r="F36" s="37">
        <f>VLOOKUP(VLOOKUP($A36,Demand_RawData!$AC$8:$AD$64,2,),Demand_RawData!$L$8:$Z$39,COLUMNS(Demand_RawData!$L$8:Q$8),)</f>
        <v>1.1412278893109062</v>
      </c>
      <c r="G36" s="37">
        <f>VLOOKUP(VLOOKUP($A36,Demand_RawData!$AC$8:$AD$64,2,),Demand_RawData!$L$8:$Z$39,COLUMNS(Demand_RawData!$L$8:R$8),)</f>
        <v>1.0455035268583832</v>
      </c>
      <c r="H36" s="37">
        <f>VLOOKUP(VLOOKUP($A36,Demand_RawData!$AC$8:$AD$64,2,),Demand_RawData!$L$8:$Z$39,COLUMNS(Demand_RawData!$L$8:S$8),)</f>
        <v>0.94977916440586019</v>
      </c>
      <c r="I36" s="37">
        <f>VLOOKUP(VLOOKUP($A36,Demand_RawData!$AC$8:$AD$64,2,),Demand_RawData!$L$8:$Z$39,COLUMNS(Demand_RawData!$L$8:T$8),)</f>
        <v>0.85405480195333716</v>
      </c>
      <c r="J36" s="37">
        <f>VLOOKUP(VLOOKUP($A36,Demand_RawData!$AC$8:$AD$64,2,),Demand_RawData!$L$8:$Z$39,COLUMNS(Demand_RawData!$L$8:U$8),)</f>
        <v>0.75833043950081414</v>
      </c>
      <c r="K36" s="37">
        <f>VLOOKUP(VLOOKUP($A36,Demand_RawData!$AC$8:$AD$64,2,),Demand_RawData!$L$8:$Z$39,COLUMNS(Demand_RawData!$L$8:V$8),)</f>
        <v>0.70089582202930012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t="str">
        <f>Sets!H36</f>
        <v>cnfrm</v>
      </c>
      <c r="B37" s="37">
        <f>VLOOKUP(VLOOKUP($A37,Demand_RawData!$AC$8:$AD$64,2,),Demand_RawData!$L$8:$Z$39,COLUMNS(Demand_RawData!$L$8:M$8),)</f>
        <v>1.5241253391209983</v>
      </c>
      <c r="C37" s="37">
        <f>VLOOKUP(VLOOKUP($A37,Demand_RawData!$AC$8:$AD$64,2,),Demand_RawData!$L$8:$Z$39,COLUMNS(Demand_RawData!$L$8:N$8),)</f>
        <v>1.4284009766684753</v>
      </c>
      <c r="D37" s="37">
        <f>VLOOKUP(VLOOKUP($A37,Demand_RawData!$AC$8:$AD$64,2,),Demand_RawData!$L$8:$Z$39,COLUMNS(Demand_RawData!$L$8:O$8),)</f>
        <v>1.3326766142159523</v>
      </c>
      <c r="E37" s="37">
        <f>VLOOKUP(VLOOKUP($A37,Demand_RawData!$AC$8:$AD$64,2,),Demand_RawData!$L$8:$Z$39,COLUMNS(Demand_RawData!$L$8:P$8),)</f>
        <v>1.2369522517634293</v>
      </c>
      <c r="F37" s="37">
        <f>VLOOKUP(VLOOKUP($A37,Demand_RawData!$AC$8:$AD$64,2,),Demand_RawData!$L$8:$Z$39,COLUMNS(Demand_RawData!$L$8:Q$8),)</f>
        <v>1.1412278893109062</v>
      </c>
      <c r="G37" s="37">
        <f>VLOOKUP(VLOOKUP($A37,Demand_RawData!$AC$8:$AD$64,2,),Demand_RawData!$L$8:$Z$39,COLUMNS(Demand_RawData!$L$8:R$8),)</f>
        <v>1.0455035268583832</v>
      </c>
      <c r="H37" s="37">
        <f>VLOOKUP(VLOOKUP($A37,Demand_RawData!$AC$8:$AD$64,2,),Demand_RawData!$L$8:$Z$39,COLUMNS(Demand_RawData!$L$8:S$8),)</f>
        <v>0.94977916440586019</v>
      </c>
      <c r="I37" s="37">
        <f>VLOOKUP(VLOOKUP($A37,Demand_RawData!$AC$8:$AD$64,2,),Demand_RawData!$L$8:$Z$39,COLUMNS(Demand_RawData!$L$8:T$8),)</f>
        <v>0.85405480195333716</v>
      </c>
      <c r="J37" s="37">
        <f>VLOOKUP(VLOOKUP($A37,Demand_RawData!$AC$8:$AD$64,2,),Demand_RawData!$L$8:$Z$39,COLUMNS(Demand_RawData!$L$8:U$8),)</f>
        <v>0.75833043950081414</v>
      </c>
      <c r="K37" s="37">
        <f>VLOOKUP(VLOOKUP($A37,Demand_RawData!$AC$8:$AD$64,2,),Demand_RawData!$L$8:$Z$39,COLUMNS(Demand_RawData!$L$8:V$8),)</f>
        <v>0.70089582202930012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t="str">
        <f>Sets!H37</f>
        <v>cmetp</v>
      </c>
      <c r="B38" s="37">
        <f>VLOOKUP(VLOOKUP($A38,Demand_RawData!$AC$8:$AD$64,2,),Demand_RawData!$L$8:$Z$39,COLUMNS(Demand_RawData!$L$8:M$8),)</f>
        <v>1.5241253391209983</v>
      </c>
      <c r="C38" s="37">
        <f>VLOOKUP(VLOOKUP($A38,Demand_RawData!$AC$8:$AD$64,2,),Demand_RawData!$L$8:$Z$39,COLUMNS(Demand_RawData!$L$8:N$8),)</f>
        <v>1.4284009766684753</v>
      </c>
      <c r="D38" s="37">
        <f>VLOOKUP(VLOOKUP($A38,Demand_RawData!$AC$8:$AD$64,2,),Demand_RawData!$L$8:$Z$39,COLUMNS(Demand_RawData!$L$8:O$8),)</f>
        <v>1.3326766142159523</v>
      </c>
      <c r="E38" s="37">
        <f>VLOOKUP(VLOOKUP($A38,Demand_RawData!$AC$8:$AD$64,2,),Demand_RawData!$L$8:$Z$39,COLUMNS(Demand_RawData!$L$8:P$8),)</f>
        <v>1.2369522517634293</v>
      </c>
      <c r="F38" s="37">
        <f>VLOOKUP(VLOOKUP($A38,Demand_RawData!$AC$8:$AD$64,2,),Demand_RawData!$L$8:$Z$39,COLUMNS(Demand_RawData!$L$8:Q$8),)</f>
        <v>1.1412278893109062</v>
      </c>
      <c r="G38" s="37">
        <f>VLOOKUP(VLOOKUP($A38,Demand_RawData!$AC$8:$AD$64,2,),Demand_RawData!$L$8:$Z$39,COLUMNS(Demand_RawData!$L$8:R$8),)</f>
        <v>1.0455035268583832</v>
      </c>
      <c r="H38" s="37">
        <f>VLOOKUP(VLOOKUP($A38,Demand_RawData!$AC$8:$AD$64,2,),Demand_RawData!$L$8:$Z$39,COLUMNS(Demand_RawData!$L$8:S$8),)</f>
        <v>0.94977916440586019</v>
      </c>
      <c r="I38" s="37">
        <f>VLOOKUP(VLOOKUP($A38,Demand_RawData!$AC$8:$AD$64,2,),Demand_RawData!$L$8:$Z$39,COLUMNS(Demand_RawData!$L$8:T$8),)</f>
        <v>0.85405480195333716</v>
      </c>
      <c r="J38" s="37">
        <f>VLOOKUP(VLOOKUP($A38,Demand_RawData!$AC$8:$AD$64,2,),Demand_RawData!$L$8:$Z$39,COLUMNS(Demand_RawData!$L$8:U$8),)</f>
        <v>0.75833043950081414</v>
      </c>
      <c r="K38" s="37">
        <f>VLOOKUP(VLOOKUP($A38,Demand_RawData!$AC$8:$AD$64,2,),Demand_RawData!$L$8:$Z$39,COLUMNS(Demand_RawData!$L$8:V$8),)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t="str">
        <f>Sets!H38</f>
        <v>cmach</v>
      </c>
      <c r="B39" s="37">
        <f>VLOOKUP(VLOOKUP($A39,Demand_RawData!$AC$8:$AD$64,2,),Demand_RawData!$L$8:$Z$39,COLUMNS(Demand_RawData!$L$8:M$8),)</f>
        <v>1.5241253391209983</v>
      </c>
      <c r="C39" s="37">
        <f>VLOOKUP(VLOOKUP($A39,Demand_RawData!$AC$8:$AD$64,2,),Demand_RawData!$L$8:$Z$39,COLUMNS(Demand_RawData!$L$8:N$8),)</f>
        <v>1.4284009766684753</v>
      </c>
      <c r="D39" s="37">
        <f>VLOOKUP(VLOOKUP($A39,Demand_RawData!$AC$8:$AD$64,2,),Demand_RawData!$L$8:$Z$39,COLUMNS(Demand_RawData!$L$8:O$8),)</f>
        <v>1.3326766142159523</v>
      </c>
      <c r="E39" s="37">
        <f>VLOOKUP(VLOOKUP($A39,Demand_RawData!$AC$8:$AD$64,2,),Demand_RawData!$L$8:$Z$39,COLUMNS(Demand_RawData!$L$8:P$8),)</f>
        <v>1.2369522517634293</v>
      </c>
      <c r="F39" s="37">
        <f>VLOOKUP(VLOOKUP($A39,Demand_RawData!$AC$8:$AD$64,2,),Demand_RawData!$L$8:$Z$39,COLUMNS(Demand_RawData!$L$8:Q$8),)</f>
        <v>1.1412278893109062</v>
      </c>
      <c r="G39" s="37">
        <f>VLOOKUP(VLOOKUP($A39,Demand_RawData!$AC$8:$AD$64,2,),Demand_RawData!$L$8:$Z$39,COLUMNS(Demand_RawData!$L$8:R$8),)</f>
        <v>1.0455035268583832</v>
      </c>
      <c r="H39" s="37">
        <f>VLOOKUP(VLOOKUP($A39,Demand_RawData!$AC$8:$AD$64,2,),Demand_RawData!$L$8:$Z$39,COLUMNS(Demand_RawData!$L$8:S$8),)</f>
        <v>0.94977916440586019</v>
      </c>
      <c r="I39" s="37">
        <f>VLOOKUP(VLOOKUP($A39,Demand_RawData!$AC$8:$AD$64,2,),Demand_RawData!$L$8:$Z$39,COLUMNS(Demand_RawData!$L$8:T$8),)</f>
        <v>0.85405480195333716</v>
      </c>
      <c r="J39" s="37">
        <f>VLOOKUP(VLOOKUP($A39,Demand_RawData!$AC$8:$AD$64,2,),Demand_RawData!$L$8:$Z$39,COLUMNS(Demand_RawData!$L$8:U$8),)</f>
        <v>0.75833043950081414</v>
      </c>
      <c r="K39" s="37">
        <f>VLOOKUP(VLOOKUP($A39,Demand_RawData!$AC$8:$AD$64,2,),Demand_RawData!$L$8:$Z$39,COLUMNS(Demand_RawData!$L$8:V$8),)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t="str">
        <f>Sets!H39</f>
        <v>cemch</v>
      </c>
      <c r="B40" s="37">
        <f>VLOOKUP(VLOOKUP($A40,Demand_RawData!$AC$8:$AD$64,2,),Demand_RawData!$L$8:$Z$39,COLUMNS(Demand_RawData!$L$8:M$8),)</f>
        <v>1.3632257189365167</v>
      </c>
      <c r="C40" s="37">
        <f>VLOOKUP(VLOOKUP($A40,Demand_RawData!$AC$8:$AD$64,2,),Demand_RawData!$L$8:$Z$39,COLUMNS(Demand_RawData!$L$8:N$8),)</f>
        <v>1.3130900705371678</v>
      </c>
      <c r="D40" s="37">
        <f>VLOOKUP(VLOOKUP($A40,Demand_RawData!$AC$8:$AD$64,2,),Demand_RawData!$L$8:$Z$39,COLUMNS(Demand_RawData!$L$8:O$8),)</f>
        <v>1.2629544221378188</v>
      </c>
      <c r="E40" s="37">
        <f>VLOOKUP(VLOOKUP($A40,Demand_RawData!$AC$8:$AD$64,2,),Demand_RawData!$L$8:$Z$39,COLUMNS(Demand_RawData!$L$8:P$8),)</f>
        <v>1.2128187737384699</v>
      </c>
      <c r="F40" s="37">
        <f>VLOOKUP(VLOOKUP($A40,Demand_RawData!$AC$8:$AD$64,2,),Demand_RawData!$L$8:$Z$39,COLUMNS(Demand_RawData!$L$8:Q$8),)</f>
        <v>1.1626831253391212</v>
      </c>
      <c r="G40" s="37">
        <f>VLOOKUP(VLOOKUP($A40,Demand_RawData!$AC$8:$AD$64,2,),Demand_RawData!$L$8:$Z$39,COLUMNS(Demand_RawData!$L$8:R$8),)</f>
        <v>1.1125474769397723</v>
      </c>
      <c r="H40" s="37">
        <f>VLOOKUP(VLOOKUP($A40,Demand_RawData!$AC$8:$AD$64,2,),Demand_RawData!$L$8:$Z$39,COLUMNS(Demand_RawData!$L$8:S$8),)</f>
        <v>1.0624118285404234</v>
      </c>
      <c r="I40" s="37">
        <f>VLOOKUP(VLOOKUP($A40,Demand_RawData!$AC$8:$AD$64,2,),Demand_RawData!$L$8:$Z$39,COLUMNS(Demand_RawData!$L$8:T$8),)</f>
        <v>1.0122761801410745</v>
      </c>
      <c r="J40" s="37">
        <f>VLOOKUP(VLOOKUP($A40,Demand_RawData!$AC$8:$AD$64,2,),Demand_RawData!$L$8:$Z$39,COLUMNS(Demand_RawData!$L$8:U$8),)</f>
        <v>0.96214053174172554</v>
      </c>
      <c r="K40" s="37">
        <f>VLOOKUP(VLOOKUP($A40,Demand_RawData!$AC$8:$AD$64,2,),Demand_RawData!$L$8:$Z$39,COLUMNS(Demand_RawData!$L$8:V$8),)</f>
        <v>0.93205914270211609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t="str">
        <f>Sets!H40</f>
        <v>csequ</v>
      </c>
      <c r="B41" s="37">
        <f>VLOOKUP(VLOOKUP($A41,Demand_RawData!$AC$8:$AD$64,2,),Demand_RawData!$L$8:$Z$39,COLUMNS(Demand_RawData!$L$8:M$8),)</f>
        <v>1.3632257189365167</v>
      </c>
      <c r="C41" s="37">
        <f>VLOOKUP(VLOOKUP($A41,Demand_RawData!$AC$8:$AD$64,2,),Demand_RawData!$L$8:$Z$39,COLUMNS(Demand_RawData!$L$8:N$8),)</f>
        <v>1.3130900705371678</v>
      </c>
      <c r="D41" s="37">
        <f>VLOOKUP(VLOOKUP($A41,Demand_RawData!$AC$8:$AD$64,2,),Demand_RawData!$L$8:$Z$39,COLUMNS(Demand_RawData!$L$8:O$8),)</f>
        <v>1.2629544221378188</v>
      </c>
      <c r="E41" s="37">
        <f>VLOOKUP(VLOOKUP($A41,Demand_RawData!$AC$8:$AD$64,2,),Demand_RawData!$L$8:$Z$39,COLUMNS(Demand_RawData!$L$8:P$8),)</f>
        <v>1.2128187737384699</v>
      </c>
      <c r="F41" s="37">
        <f>VLOOKUP(VLOOKUP($A41,Demand_RawData!$AC$8:$AD$64,2,),Demand_RawData!$L$8:$Z$39,COLUMNS(Demand_RawData!$L$8:Q$8),)</f>
        <v>1.1626831253391212</v>
      </c>
      <c r="G41" s="37">
        <f>VLOOKUP(VLOOKUP($A41,Demand_RawData!$AC$8:$AD$64,2,),Demand_RawData!$L$8:$Z$39,COLUMNS(Demand_RawData!$L$8:R$8),)</f>
        <v>1.1125474769397723</v>
      </c>
      <c r="H41" s="37">
        <f>VLOOKUP(VLOOKUP($A41,Demand_RawData!$AC$8:$AD$64,2,),Demand_RawData!$L$8:$Z$39,COLUMNS(Demand_RawData!$L$8:S$8),)</f>
        <v>1.0624118285404234</v>
      </c>
      <c r="I41" s="37">
        <f>VLOOKUP(VLOOKUP($A41,Demand_RawData!$AC$8:$AD$64,2,),Demand_RawData!$L$8:$Z$39,COLUMNS(Demand_RawData!$L$8:T$8),)</f>
        <v>1.0122761801410745</v>
      </c>
      <c r="J41" s="37">
        <f>VLOOKUP(VLOOKUP($A41,Demand_RawData!$AC$8:$AD$64,2,),Demand_RawData!$L$8:$Z$39,COLUMNS(Demand_RawData!$L$8:U$8),)</f>
        <v>0.96214053174172554</v>
      </c>
      <c r="K41" s="37">
        <f>VLOOKUP(VLOOKUP($A41,Demand_RawData!$AC$8:$AD$64,2,),Demand_RawData!$L$8:$Z$39,COLUMNS(Demand_RawData!$L$8:V$8),)</f>
        <v>0.93205914270211609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t="str">
        <f>Sets!H41</f>
        <v>cvehi</v>
      </c>
      <c r="B42" s="37">
        <f>VLOOKUP(VLOOKUP($A42,Demand_RawData!$AC$8:$AD$64,2,),Demand_RawData!$L$8:$Z$39,COLUMNS(Demand_RawData!$L$8:M$8),)</f>
        <v>2.3944120998372216</v>
      </c>
      <c r="C42" s="37">
        <f>VLOOKUP(VLOOKUP($A42,Demand_RawData!$AC$8:$AD$64,2,),Demand_RawData!$L$8:$Z$39,COLUMNS(Demand_RawData!$L$8:N$8),)</f>
        <v>2.3001668475311989</v>
      </c>
      <c r="D42" s="37">
        <f>VLOOKUP(VLOOKUP($A42,Demand_RawData!$AC$8:$AD$64,2,),Demand_RawData!$L$8:$Z$39,COLUMNS(Demand_RawData!$L$8:O$8),)</f>
        <v>2.2059215952251763</v>
      </c>
      <c r="E42" s="37">
        <f>VLOOKUP(VLOOKUP($A42,Demand_RawData!$AC$8:$AD$64,2,),Demand_RawData!$L$8:$Z$39,COLUMNS(Demand_RawData!$L$8:P$8),)</f>
        <v>2.1116763429191536</v>
      </c>
      <c r="F42" s="37">
        <f>VLOOKUP(VLOOKUP($A42,Demand_RawData!$AC$8:$AD$64,2,),Demand_RawData!$L$8:$Z$39,COLUMNS(Demand_RawData!$L$8:Q$8),)</f>
        <v>2.0174310906131305</v>
      </c>
      <c r="G42" s="37">
        <f>VLOOKUP(VLOOKUP($A42,Demand_RawData!$AC$8:$AD$64,2,),Demand_RawData!$L$8:$Z$39,COLUMNS(Demand_RawData!$L$8:R$8),)</f>
        <v>1.9231858383071079</v>
      </c>
      <c r="H42" s="37">
        <f>VLOOKUP(VLOOKUP($A42,Demand_RawData!$AC$8:$AD$64,2,),Demand_RawData!$L$8:$Z$39,COLUMNS(Demand_RawData!$L$8:S$8),)</f>
        <v>1.8289405860010852</v>
      </c>
      <c r="I42" s="37">
        <f>VLOOKUP(VLOOKUP($A42,Demand_RawData!$AC$8:$AD$64,2,),Demand_RawData!$L$8:$Z$39,COLUMNS(Demand_RawData!$L$8:T$8),)</f>
        <v>1.7346953336950623</v>
      </c>
      <c r="J42" s="37">
        <f>VLOOKUP(VLOOKUP($A42,Demand_RawData!$AC$8:$AD$64,2,),Demand_RawData!$L$8:$Z$39,COLUMNS(Demand_RawData!$L$8:U$8),)</f>
        <v>1.6404500813890395</v>
      </c>
      <c r="K42" s="37">
        <f>VLOOKUP(VLOOKUP($A42,Demand_RawData!$AC$8:$AD$64,2,),Demand_RawData!$L$8:$Z$39,COLUMNS(Demand_RawData!$L$8:V$8),)</f>
        <v>1.5839029300054257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t="str">
        <f>Sets!H42</f>
        <v>ctequ</v>
      </c>
      <c r="B43" s="37">
        <f>VLOOKUP(VLOOKUP($A43,Demand_RawData!$AC$8:$AD$64,2,),Demand_RawData!$L$8:$Z$39,COLUMNS(Demand_RawData!$L$8:M$8),)</f>
        <v>2.3944120998372216</v>
      </c>
      <c r="C43" s="37">
        <f>VLOOKUP(VLOOKUP($A43,Demand_RawData!$AC$8:$AD$64,2,),Demand_RawData!$L$8:$Z$39,COLUMNS(Demand_RawData!$L$8:N$8),)</f>
        <v>2.3001668475311989</v>
      </c>
      <c r="D43" s="37">
        <f>VLOOKUP(VLOOKUP($A43,Demand_RawData!$AC$8:$AD$64,2,),Demand_RawData!$L$8:$Z$39,COLUMNS(Demand_RawData!$L$8:O$8),)</f>
        <v>2.2059215952251763</v>
      </c>
      <c r="E43" s="37">
        <f>VLOOKUP(VLOOKUP($A43,Demand_RawData!$AC$8:$AD$64,2,),Demand_RawData!$L$8:$Z$39,COLUMNS(Demand_RawData!$L$8:P$8),)</f>
        <v>2.1116763429191536</v>
      </c>
      <c r="F43" s="37">
        <f>VLOOKUP(VLOOKUP($A43,Demand_RawData!$AC$8:$AD$64,2,),Demand_RawData!$L$8:$Z$39,COLUMNS(Demand_RawData!$L$8:Q$8),)</f>
        <v>2.0174310906131305</v>
      </c>
      <c r="G43" s="37">
        <f>VLOOKUP(VLOOKUP($A43,Demand_RawData!$AC$8:$AD$64,2,),Demand_RawData!$L$8:$Z$39,COLUMNS(Demand_RawData!$L$8:R$8),)</f>
        <v>1.9231858383071079</v>
      </c>
      <c r="H43" s="37">
        <f>VLOOKUP(VLOOKUP($A43,Demand_RawData!$AC$8:$AD$64,2,),Demand_RawData!$L$8:$Z$39,COLUMNS(Demand_RawData!$L$8:S$8),)</f>
        <v>1.8289405860010852</v>
      </c>
      <c r="I43" s="37">
        <f>VLOOKUP(VLOOKUP($A43,Demand_RawData!$AC$8:$AD$64,2,),Demand_RawData!$L$8:$Z$39,COLUMNS(Demand_RawData!$L$8:T$8),)</f>
        <v>1.7346953336950623</v>
      </c>
      <c r="J43" s="37">
        <f>VLOOKUP(VLOOKUP($A43,Demand_RawData!$AC$8:$AD$64,2,),Demand_RawData!$L$8:$Z$39,COLUMNS(Demand_RawData!$L$8:U$8),)</f>
        <v>1.6404500813890395</v>
      </c>
      <c r="K43" s="37">
        <f>VLOOKUP(VLOOKUP($A43,Demand_RawData!$AC$8:$AD$64,2,),Demand_RawData!$L$8:$Z$39,COLUMNS(Demand_RawData!$L$8:V$8),)</f>
        <v>1.5839029300054257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t="str">
        <f>Sets!H43</f>
        <v>cfurn</v>
      </c>
      <c r="B44" s="37">
        <f>VLOOKUP(VLOOKUP($A44,Demand_RawData!$AC$8:$AD$64,2,),Demand_RawData!$L$8:$Z$39,COLUMNS(Demand_RawData!$L$8:M$8),)</f>
        <v>2.0641172002170376</v>
      </c>
      <c r="C44" s="37">
        <f>VLOOKUP(VLOOKUP($A44,Demand_RawData!$AC$8:$AD$64,2,),Demand_RawData!$L$8:$Z$39,COLUMNS(Demand_RawData!$L$8:N$8),)</f>
        <v>1.905777536625068</v>
      </c>
      <c r="D44" s="37">
        <f>VLOOKUP(VLOOKUP($A44,Demand_RawData!$AC$8:$AD$64,2,),Demand_RawData!$L$8:$Z$39,COLUMNS(Demand_RawData!$L$8:O$8),)</f>
        <v>1.7474378730330984</v>
      </c>
      <c r="E44" s="37">
        <f>VLOOKUP(VLOOKUP($A44,Demand_RawData!$AC$8:$AD$64,2,),Demand_RawData!$L$8:$Z$39,COLUMNS(Demand_RawData!$L$8:P$8),)</f>
        <v>1.5890982094411288</v>
      </c>
      <c r="F44" s="37">
        <f>VLOOKUP(VLOOKUP($A44,Demand_RawData!$AC$8:$AD$64,2,),Demand_RawData!$L$8:$Z$39,COLUMNS(Demand_RawData!$L$8:Q$8),)</f>
        <v>1.4307585458491592</v>
      </c>
      <c r="G44" s="37">
        <f>VLOOKUP(VLOOKUP($A44,Demand_RawData!$AC$8:$AD$64,2,),Demand_RawData!$L$8:$Z$39,COLUMNS(Demand_RawData!$L$8:R$8),)</f>
        <v>1.2724188822571896</v>
      </c>
      <c r="H44" s="37">
        <f>VLOOKUP(VLOOKUP($A44,Demand_RawData!$AC$8:$AD$64,2,),Demand_RawData!$L$8:$Z$39,COLUMNS(Demand_RawData!$L$8:S$8),)</f>
        <v>1.11407921866522</v>
      </c>
      <c r="I44" s="37">
        <f>VLOOKUP(VLOOKUP($A44,Demand_RawData!$AC$8:$AD$64,2,),Demand_RawData!$L$8:$Z$39,COLUMNS(Demand_RawData!$L$8:T$8),)</f>
        <v>0.95573955507325037</v>
      </c>
      <c r="J44" s="37">
        <f>VLOOKUP(VLOOKUP($A44,Demand_RawData!$AC$8:$AD$64,2,),Demand_RawData!$L$8:$Z$39,COLUMNS(Demand_RawData!$L$8:U$8),)</f>
        <v>0.79739989148128076</v>
      </c>
      <c r="K44" s="37">
        <f>VLOOKUP(VLOOKUP($A44,Demand_RawData!$AC$8:$AD$64,2,),Demand_RawData!$L$8:$Z$39,COLUMNS(Demand_RawData!$L$8:V$8),)</f>
        <v>0.70239609332609865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t="str">
        <f>Sets!H44</f>
        <v>coman</v>
      </c>
      <c r="B45" s="37">
        <f>VLOOKUP(VLOOKUP($A45,Demand_RawData!$AC$8:$AD$64,2,),Demand_RawData!$L$8:$Z$39,COLUMNS(Demand_RawData!$L$8:M$8),)</f>
        <v>2.0641172002170376</v>
      </c>
      <c r="C45" s="37">
        <f>VLOOKUP(VLOOKUP($A45,Demand_RawData!$AC$8:$AD$64,2,),Demand_RawData!$L$8:$Z$39,COLUMNS(Demand_RawData!$L$8:N$8),)</f>
        <v>1.905777536625068</v>
      </c>
      <c r="D45" s="37">
        <f>VLOOKUP(VLOOKUP($A45,Demand_RawData!$AC$8:$AD$64,2,),Demand_RawData!$L$8:$Z$39,COLUMNS(Demand_RawData!$L$8:O$8),)</f>
        <v>1.7474378730330984</v>
      </c>
      <c r="E45" s="37">
        <f>VLOOKUP(VLOOKUP($A45,Demand_RawData!$AC$8:$AD$64,2,),Demand_RawData!$L$8:$Z$39,COLUMNS(Demand_RawData!$L$8:P$8),)</f>
        <v>1.5890982094411288</v>
      </c>
      <c r="F45" s="37">
        <f>VLOOKUP(VLOOKUP($A45,Demand_RawData!$AC$8:$AD$64,2,),Demand_RawData!$L$8:$Z$39,COLUMNS(Demand_RawData!$L$8:Q$8),)</f>
        <v>1.4307585458491592</v>
      </c>
      <c r="G45" s="37">
        <f>VLOOKUP(VLOOKUP($A45,Demand_RawData!$AC$8:$AD$64,2,),Demand_RawData!$L$8:$Z$39,COLUMNS(Demand_RawData!$L$8:R$8),)</f>
        <v>1.2724188822571896</v>
      </c>
      <c r="H45" s="37">
        <f>VLOOKUP(VLOOKUP($A45,Demand_RawData!$AC$8:$AD$64,2,),Demand_RawData!$L$8:$Z$39,COLUMNS(Demand_RawData!$L$8:S$8),)</f>
        <v>1.11407921866522</v>
      </c>
      <c r="I45" s="37">
        <f>VLOOKUP(VLOOKUP($A45,Demand_RawData!$AC$8:$AD$64,2,),Demand_RawData!$L$8:$Z$39,COLUMNS(Demand_RawData!$L$8:T$8),)</f>
        <v>0.95573955507325037</v>
      </c>
      <c r="J45" s="37">
        <f>VLOOKUP(VLOOKUP($A45,Demand_RawData!$AC$8:$AD$64,2,),Demand_RawData!$L$8:$Z$39,COLUMNS(Demand_RawData!$L$8:U$8),)</f>
        <v>0.79739989148128076</v>
      </c>
      <c r="K45" s="37">
        <f>VLOOKUP(VLOOKUP($A45,Demand_RawData!$AC$8:$AD$64,2,),Demand_RawData!$L$8:$Z$39,COLUMNS(Demand_RawData!$L$8:V$8),)</f>
        <v>0.70239609332609865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t="str">
        <f>Sets!H45</f>
        <v>celec</v>
      </c>
      <c r="B46" s="37">
        <f>VLOOKUP(VLOOKUP($A46,Demand_RawData!$AC$8:$AD$64,2,),Demand_RawData!$L$8:$Z$39,COLUMNS(Demand_RawData!$L$8:M$8),)</f>
        <v>0.655842105263158</v>
      </c>
      <c r="C46" s="37">
        <f>VLOOKUP(VLOOKUP($A46,Demand_RawData!$AC$8:$AD$64,2,),Demand_RawData!$L$8:$Z$39,COLUMNS(Demand_RawData!$L$8:N$8),)</f>
        <v>0.70110526315789479</v>
      </c>
      <c r="D46" s="37">
        <f>VLOOKUP(VLOOKUP($A46,Demand_RawData!$AC$8:$AD$64,2,),Demand_RawData!$L$8:$Z$39,COLUMNS(Demand_RawData!$L$8:O$8),)</f>
        <v>0.74636842105263168</v>
      </c>
      <c r="E46" s="37">
        <f>VLOOKUP(VLOOKUP($A46,Demand_RawData!$AC$8:$AD$64,2,),Demand_RawData!$L$8:$Z$39,COLUMNS(Demand_RawData!$L$8:P$8),)</f>
        <v>0.79163157894736846</v>
      </c>
      <c r="F46" s="37">
        <f>VLOOKUP(VLOOKUP($A46,Demand_RawData!$AC$8:$AD$64,2,),Demand_RawData!$L$8:$Z$39,COLUMNS(Demand_RawData!$L$8:Q$8),)</f>
        <v>0.83689473684210536</v>
      </c>
      <c r="G46" s="37">
        <f>VLOOKUP(VLOOKUP($A46,Demand_RawData!$AC$8:$AD$64,2,),Demand_RawData!$L$8:$Z$39,COLUMNS(Demand_RawData!$L$8:R$8),)</f>
        <v>0.88215789473684214</v>
      </c>
      <c r="H46" s="37">
        <f>VLOOKUP(VLOOKUP($A46,Demand_RawData!$AC$8:$AD$64,2,),Demand_RawData!$L$8:$Z$39,COLUMNS(Demand_RawData!$L$8:S$8),)</f>
        <v>0.92742105263157892</v>
      </c>
      <c r="I46" s="37">
        <f>VLOOKUP(VLOOKUP($A46,Demand_RawData!$AC$8:$AD$64,2,),Demand_RawData!$L$8:$Z$39,COLUMNS(Demand_RawData!$L$8:T$8),)</f>
        <v>0.97268421052631582</v>
      </c>
      <c r="J46" s="37">
        <f>VLOOKUP(VLOOKUP($A46,Demand_RawData!$AC$8:$AD$64,2,),Demand_RawData!$L$8:$Z$39,COLUMNS(Demand_RawData!$L$8:U$8),)</f>
        <v>1.0179473684210527</v>
      </c>
      <c r="K46" s="37">
        <f>VLOOKUP(VLOOKUP($A46,Demand_RawData!$AC$8:$AD$64,2,),Demand_RawData!$L$8:$Z$39,COLUMNS(Demand_RawData!$L$8:V$8),)</f>
        <v>1.0451052631578948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t="str">
        <f>Sets!H46</f>
        <v>cwatr</v>
      </c>
      <c r="B47" s="37">
        <f>VLOOKUP(VLOOKUP($A47,Demand_RawData!$AC$8:$AD$64,2,),Demand_RawData!$L$8:$Z$39,COLUMNS(Demand_RawData!$L$8:M$8),)</f>
        <v>0.655842105263158</v>
      </c>
      <c r="C47" s="37">
        <f>VLOOKUP(VLOOKUP($A47,Demand_RawData!$AC$8:$AD$64,2,),Demand_RawData!$L$8:$Z$39,COLUMNS(Demand_RawData!$L$8:N$8),)</f>
        <v>0.70110526315789479</v>
      </c>
      <c r="D47" s="37">
        <f>VLOOKUP(VLOOKUP($A47,Demand_RawData!$AC$8:$AD$64,2,),Demand_RawData!$L$8:$Z$39,COLUMNS(Demand_RawData!$L$8:O$8),)</f>
        <v>0.74636842105263168</v>
      </c>
      <c r="E47" s="37">
        <f>VLOOKUP(VLOOKUP($A47,Demand_RawData!$AC$8:$AD$64,2,),Demand_RawData!$L$8:$Z$39,COLUMNS(Demand_RawData!$L$8:P$8),)</f>
        <v>0.79163157894736846</v>
      </c>
      <c r="F47" s="37">
        <f>VLOOKUP(VLOOKUP($A47,Demand_RawData!$AC$8:$AD$64,2,),Demand_RawData!$L$8:$Z$39,COLUMNS(Demand_RawData!$L$8:Q$8),)</f>
        <v>0.83689473684210536</v>
      </c>
      <c r="G47" s="37">
        <f>VLOOKUP(VLOOKUP($A47,Demand_RawData!$AC$8:$AD$64,2,),Demand_RawData!$L$8:$Z$39,COLUMNS(Demand_RawData!$L$8:R$8),)</f>
        <v>0.88215789473684214</v>
      </c>
      <c r="H47" s="37">
        <f>VLOOKUP(VLOOKUP($A47,Demand_RawData!$AC$8:$AD$64,2,),Demand_RawData!$L$8:$Z$39,COLUMNS(Demand_RawData!$L$8:S$8),)</f>
        <v>0.92742105263157892</v>
      </c>
      <c r="I47" s="37">
        <f>VLOOKUP(VLOOKUP($A47,Demand_RawData!$AC$8:$AD$64,2,),Demand_RawData!$L$8:$Z$39,COLUMNS(Demand_RawData!$L$8:T$8),)</f>
        <v>0.97268421052631582</v>
      </c>
      <c r="J47" s="37">
        <f>VLOOKUP(VLOOKUP($A47,Demand_RawData!$AC$8:$AD$64,2,),Demand_RawData!$L$8:$Z$39,COLUMNS(Demand_RawData!$L$8:U$8),)</f>
        <v>1.0179473684210527</v>
      </c>
      <c r="K47" s="37">
        <f>VLOOKUP(VLOOKUP($A47,Demand_RawData!$AC$8:$AD$64,2,),Demand_RawData!$L$8:$Z$39,COLUMNS(Demand_RawData!$L$8:V$8),)</f>
        <v>1.0451052631578948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t="str">
        <f>Sets!H47</f>
        <v>ccons</v>
      </c>
      <c r="B48" s="37">
        <f>VLOOKUP(VLOOKUP($A48,Demand_RawData!$AC$8:$AD$64,2,),Demand_RawData!$L$8:$Z$39,COLUMNS(Demand_RawData!$L$8:M$8),)</f>
        <v>0.72321866521975031</v>
      </c>
      <c r="C48" s="37">
        <f>VLOOKUP(VLOOKUP($A48,Demand_RawData!$AC$8:$AD$64,2,),Demand_RawData!$L$8:$Z$39,COLUMNS(Demand_RawData!$L$8:N$8),)</f>
        <v>0.76814975583288103</v>
      </c>
      <c r="D48" s="37">
        <f>VLOOKUP(VLOOKUP($A48,Demand_RawData!$AC$8:$AD$64,2,),Demand_RawData!$L$8:$Z$39,COLUMNS(Demand_RawData!$L$8:O$8),)</f>
        <v>0.81308084644601186</v>
      </c>
      <c r="E48" s="37">
        <f>VLOOKUP(VLOOKUP($A48,Demand_RawData!$AC$8:$AD$64,2,),Demand_RawData!$L$8:$Z$39,COLUMNS(Demand_RawData!$L$8:P$8),)</f>
        <v>0.85801193705914258</v>
      </c>
      <c r="F48" s="37">
        <f>VLOOKUP(VLOOKUP($A48,Demand_RawData!$AC$8:$AD$64,2,),Demand_RawData!$L$8:$Z$39,COLUMNS(Demand_RawData!$L$8:Q$8),)</f>
        <v>0.9029430276722733</v>
      </c>
      <c r="G48" s="37">
        <f>VLOOKUP(VLOOKUP($A48,Demand_RawData!$AC$8:$AD$64,2,),Demand_RawData!$L$8:$Z$39,COLUMNS(Demand_RawData!$L$8:R$8),)</f>
        <v>0.94787411828540413</v>
      </c>
      <c r="H48" s="37">
        <f>VLOOKUP(VLOOKUP($A48,Demand_RawData!$AC$8:$AD$64,2,),Demand_RawData!$L$8:$Z$39,COLUMNS(Demand_RawData!$L$8:S$8),)</f>
        <v>0.99280520889853485</v>
      </c>
      <c r="I48" s="37">
        <f>VLOOKUP(VLOOKUP($A48,Demand_RawData!$AC$8:$AD$64,2,),Demand_RawData!$L$8:$Z$39,COLUMNS(Demand_RawData!$L$8:T$8),)</f>
        <v>1.0377362995116657</v>
      </c>
      <c r="J48" s="37">
        <f>VLOOKUP(VLOOKUP($A48,Demand_RawData!$AC$8:$AD$64,2,),Demand_RawData!$L$8:$Z$39,COLUMNS(Demand_RawData!$L$8:U$8),)</f>
        <v>1.0826673901247963</v>
      </c>
      <c r="K48" s="37">
        <f>VLOOKUP(VLOOKUP($A48,Demand_RawData!$AC$8:$AD$64,2,),Demand_RawData!$L$8:$Z$39,COLUMNS(Demand_RawData!$L$8:V$8),)</f>
        <v>1.1096260444926749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t="str">
        <f>Sets!H48</f>
        <v>ctrad</v>
      </c>
      <c r="B49" s="37">
        <f>VLOOKUP(VLOOKUP($A49,Demand_RawData!$AC$8:$AD$64,2,),Demand_RawData!$L$8:$Z$39,COLUMNS(Demand_RawData!$L$8:M$8),)</f>
        <v>1.5337479652740096</v>
      </c>
      <c r="C49" s="37">
        <f>VLOOKUP(VLOOKUP($A49,Demand_RawData!$AC$8:$AD$64,2,),Demand_RawData!$L$8:$Z$39,COLUMNS(Demand_RawData!$L$8:N$8),)</f>
        <v>1.4820941399891481</v>
      </c>
      <c r="D49" s="37">
        <f>VLOOKUP(VLOOKUP($A49,Demand_RawData!$AC$8:$AD$64,2,),Demand_RawData!$L$8:$Z$39,COLUMNS(Demand_RawData!$L$8:O$8),)</f>
        <v>1.4304403147042863</v>
      </c>
      <c r="E49" s="37">
        <f>VLOOKUP(VLOOKUP($A49,Demand_RawData!$AC$8:$AD$64,2,),Demand_RawData!$L$8:$Z$39,COLUMNS(Demand_RawData!$L$8:P$8),)</f>
        <v>1.3787864894194248</v>
      </c>
      <c r="F49" s="37">
        <f>VLOOKUP(VLOOKUP($A49,Demand_RawData!$AC$8:$AD$64,2,),Demand_RawData!$L$8:$Z$39,COLUMNS(Demand_RawData!$L$8:Q$8),)</f>
        <v>1.3271326641345631</v>
      </c>
      <c r="G49" s="37">
        <f>VLOOKUP(VLOOKUP($A49,Demand_RawData!$AC$8:$AD$64,2,),Demand_RawData!$L$8:$Z$39,COLUMNS(Demand_RawData!$L$8:R$8),)</f>
        <v>1.2754788388497016</v>
      </c>
      <c r="H49" s="37">
        <f>VLOOKUP(VLOOKUP($A49,Demand_RawData!$AC$8:$AD$64,2,),Demand_RawData!$L$8:$Z$39,COLUMNS(Demand_RawData!$L$8:S$8),)</f>
        <v>1.2238250135648401</v>
      </c>
      <c r="I49" s="37">
        <f>VLOOKUP(VLOOKUP($A49,Demand_RawData!$AC$8:$AD$64,2,),Demand_RawData!$L$8:$Z$39,COLUMNS(Demand_RawData!$L$8:T$8),)</f>
        <v>1.1721711882799783</v>
      </c>
      <c r="J49" s="37">
        <f>VLOOKUP(VLOOKUP($A49,Demand_RawData!$AC$8:$AD$64,2,),Demand_RawData!$L$8:$Z$39,COLUMNS(Demand_RawData!$L$8:U$8),)</f>
        <v>1.1205173629951166</v>
      </c>
      <c r="K49" s="37">
        <f>VLOOKUP(VLOOKUP($A49,Demand_RawData!$AC$8:$AD$64,2,),Demand_RawData!$L$8:$Z$39,COLUMNS(Demand_RawData!$L$8:V$8),)</f>
        <v>1.0895250678241997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t="str">
        <f>Sets!H49</f>
        <v>chotl</v>
      </c>
      <c r="B50" s="37">
        <f>VLOOKUP(VLOOKUP($A50,Demand_RawData!$AC$8:$AD$64,2,),Demand_RawData!$L$8:$Z$39,COLUMNS(Demand_RawData!$L$8:M$8),)</f>
        <v>1.5337479652740096</v>
      </c>
      <c r="C50" s="37">
        <f>VLOOKUP(VLOOKUP($A50,Demand_RawData!$AC$8:$AD$64,2,),Demand_RawData!$L$8:$Z$39,COLUMNS(Demand_RawData!$L$8:N$8),)</f>
        <v>1.4820941399891481</v>
      </c>
      <c r="D50" s="37">
        <f>VLOOKUP(VLOOKUP($A50,Demand_RawData!$AC$8:$AD$64,2,),Demand_RawData!$L$8:$Z$39,COLUMNS(Demand_RawData!$L$8:O$8),)</f>
        <v>1.4304403147042863</v>
      </c>
      <c r="E50" s="37">
        <f>VLOOKUP(VLOOKUP($A50,Demand_RawData!$AC$8:$AD$64,2,),Demand_RawData!$L$8:$Z$39,COLUMNS(Demand_RawData!$L$8:P$8),)</f>
        <v>1.3787864894194248</v>
      </c>
      <c r="F50" s="37">
        <f>VLOOKUP(VLOOKUP($A50,Demand_RawData!$AC$8:$AD$64,2,),Demand_RawData!$L$8:$Z$39,COLUMNS(Demand_RawData!$L$8:Q$8),)</f>
        <v>1.3271326641345631</v>
      </c>
      <c r="G50" s="37">
        <f>VLOOKUP(VLOOKUP($A50,Demand_RawData!$AC$8:$AD$64,2,),Demand_RawData!$L$8:$Z$39,COLUMNS(Demand_RawData!$L$8:R$8),)</f>
        <v>1.2754788388497016</v>
      </c>
      <c r="H50" s="37">
        <f>VLOOKUP(VLOOKUP($A50,Demand_RawData!$AC$8:$AD$64,2,),Demand_RawData!$L$8:$Z$39,COLUMNS(Demand_RawData!$L$8:S$8),)</f>
        <v>1.2238250135648401</v>
      </c>
      <c r="I50" s="37">
        <f>VLOOKUP(VLOOKUP($A50,Demand_RawData!$AC$8:$AD$64,2,),Demand_RawData!$L$8:$Z$39,COLUMNS(Demand_RawData!$L$8:T$8),)</f>
        <v>1.1721711882799783</v>
      </c>
      <c r="J50" s="37">
        <f>VLOOKUP(VLOOKUP($A50,Demand_RawData!$AC$8:$AD$64,2,),Demand_RawData!$L$8:$Z$39,COLUMNS(Demand_RawData!$L$8:U$8),)</f>
        <v>1.1205173629951166</v>
      </c>
      <c r="K50" s="37">
        <f>VLOOKUP(VLOOKUP($A50,Demand_RawData!$AC$8:$AD$64,2,),Demand_RawData!$L$8:$Z$39,COLUMNS(Demand_RawData!$L$8:V$8),)</f>
        <v>1.0895250678241997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t="str">
        <f>Sets!H50</f>
        <v>cptrp-l</v>
      </c>
      <c r="B51" s="37">
        <f>VLOOKUP(VLOOKUP($A51,Demand_RawData!$AC$8:$AD$64,2,),Demand_RawData!$L$8:$Z$39,COLUMNS(Demand_RawData!$L$8:M$8),)</f>
        <v>1.4046584373304396</v>
      </c>
      <c r="C51" s="37">
        <f>VLOOKUP(VLOOKUP($A51,Demand_RawData!$AC$8:$AD$64,2,),Demand_RawData!$L$8:$Z$39,COLUMNS(Demand_RawData!$L$8:N$8),)</f>
        <v>1.2562362995116658</v>
      </c>
      <c r="D51" s="37">
        <f>VLOOKUP(VLOOKUP($A51,Demand_RawData!$AC$8:$AD$64,2,),Demand_RawData!$L$8:$Z$39,COLUMNS(Demand_RawData!$L$8:O$8),)</f>
        <v>1.1078141616928923</v>
      </c>
      <c r="E51" s="37">
        <f>VLOOKUP(VLOOKUP($A51,Demand_RawData!$AC$8:$AD$64,2,),Demand_RawData!$L$8:$Z$39,COLUMNS(Demand_RawData!$L$8:P$8),)</f>
        <v>0.95939202387411848</v>
      </c>
      <c r="F51" s="37">
        <f>VLOOKUP(VLOOKUP($A51,Demand_RawData!$AC$8:$AD$64,2,),Demand_RawData!$L$8:$Z$39,COLUMNS(Demand_RawData!$L$8:Q$8),)</f>
        <v>0.8109698860553447</v>
      </c>
      <c r="G51" s="37">
        <f>VLOOKUP(VLOOKUP($A51,Demand_RawData!$AC$8:$AD$64,2,),Demand_RawData!$L$8:$Z$39,COLUMNS(Demand_RawData!$L$8:R$8),)</f>
        <v>0.66254774823657103</v>
      </c>
      <c r="H51" s="37">
        <f>VLOOKUP(VLOOKUP($A51,Demand_RawData!$AC$8:$AD$64,2,),Demand_RawData!$L$8:$Z$39,COLUMNS(Demand_RawData!$L$8:S$8),)</f>
        <v>0.51412561041779736</v>
      </c>
      <c r="I51" s="37">
        <f>VLOOKUP(VLOOKUP($A51,Demand_RawData!$AC$8:$AD$64,2,),Demand_RawData!$L$8:$Z$39,COLUMNS(Demand_RawData!$L$8:T$8),)</f>
        <v>0.36570347259902358</v>
      </c>
      <c r="J51" s="37">
        <f>VLOOKUP(VLOOKUP($A51,Demand_RawData!$AC$8:$AD$64,2,),Demand_RawData!$L$8:$Z$39,COLUMNS(Demand_RawData!$L$8:U$8),)</f>
        <v>0.21728133478025002</v>
      </c>
      <c r="K51" s="37">
        <f>VLOOKUP(VLOOKUP($A51,Demand_RawData!$AC$8:$AD$64,2,),Demand_RawData!$L$8:$Z$39,COLUMNS(Demand_RawData!$L$8:V$8),)</f>
        <v>0.12822805208898536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t="str">
        <f>Sets!H51</f>
        <v>cftrp-l</v>
      </c>
      <c r="B52" s="37">
        <f>VLOOKUP(VLOOKUP($A52,Demand_RawData!$AC$8:$AD$64,2,),Demand_RawData!$L$8:$Z$39,COLUMNS(Demand_RawData!$L$8:M$8),)</f>
        <v>1.4046584373304396</v>
      </c>
      <c r="C52" s="37">
        <f>VLOOKUP(VLOOKUP($A52,Demand_RawData!$AC$8:$AD$64,2,),Demand_RawData!$L$8:$Z$39,COLUMNS(Demand_RawData!$L$8:N$8),)</f>
        <v>1.2562362995116658</v>
      </c>
      <c r="D52" s="37">
        <f>VLOOKUP(VLOOKUP($A52,Demand_RawData!$AC$8:$AD$64,2,),Demand_RawData!$L$8:$Z$39,COLUMNS(Demand_RawData!$L$8:O$8),)</f>
        <v>1.1078141616928923</v>
      </c>
      <c r="E52" s="37">
        <f>VLOOKUP(VLOOKUP($A52,Demand_RawData!$AC$8:$AD$64,2,),Demand_RawData!$L$8:$Z$39,COLUMNS(Demand_RawData!$L$8:P$8),)</f>
        <v>0.95939202387411848</v>
      </c>
      <c r="F52" s="37">
        <f>VLOOKUP(VLOOKUP($A52,Demand_RawData!$AC$8:$AD$64,2,),Demand_RawData!$L$8:$Z$39,COLUMNS(Demand_RawData!$L$8:Q$8),)</f>
        <v>0.8109698860553447</v>
      </c>
      <c r="G52" s="37">
        <f>VLOOKUP(VLOOKUP($A52,Demand_RawData!$AC$8:$AD$64,2,),Demand_RawData!$L$8:$Z$39,COLUMNS(Demand_RawData!$L$8:R$8),)</f>
        <v>0.66254774823657103</v>
      </c>
      <c r="H52" s="37">
        <f>VLOOKUP(VLOOKUP($A52,Demand_RawData!$AC$8:$AD$64,2,),Demand_RawData!$L$8:$Z$39,COLUMNS(Demand_RawData!$L$8:S$8),)</f>
        <v>0.51412561041779736</v>
      </c>
      <c r="I52" s="37">
        <f>VLOOKUP(VLOOKUP($A52,Demand_RawData!$AC$8:$AD$64,2,),Demand_RawData!$L$8:$Z$39,COLUMNS(Demand_RawData!$L$8:T$8),)</f>
        <v>0.36570347259902358</v>
      </c>
      <c r="J52" s="37">
        <f>VLOOKUP(VLOOKUP($A52,Demand_RawData!$AC$8:$AD$64,2,),Demand_RawData!$L$8:$Z$39,COLUMNS(Demand_RawData!$L$8:U$8),)</f>
        <v>0.21728133478025002</v>
      </c>
      <c r="K52" s="37">
        <f>VLOOKUP(VLOOKUP($A52,Demand_RawData!$AC$8:$AD$64,2,),Demand_RawData!$L$8:$Z$39,COLUMNS(Demand_RawData!$L$8:V$8),)</f>
        <v>0.12822805208898536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t="str">
        <f>Sets!H52</f>
        <v>cptrp-o</v>
      </c>
      <c r="B53" s="37">
        <f>VLOOKUP(VLOOKUP($A53,Demand_RawData!$AC$8:$AD$64,2,),Demand_RawData!$L$8:$Z$39,COLUMNS(Demand_RawData!$L$8:M$8),)</f>
        <v>1.4046584373304396</v>
      </c>
      <c r="C53" s="37">
        <f>VLOOKUP(VLOOKUP($A53,Demand_RawData!$AC$8:$AD$64,2,),Demand_RawData!$L$8:$Z$39,COLUMNS(Demand_RawData!$L$8:N$8),)</f>
        <v>1.2562362995116658</v>
      </c>
      <c r="D53" s="37">
        <f>VLOOKUP(VLOOKUP($A53,Demand_RawData!$AC$8:$AD$64,2,),Demand_RawData!$L$8:$Z$39,COLUMNS(Demand_RawData!$L$8:O$8),)</f>
        <v>1.1078141616928923</v>
      </c>
      <c r="E53" s="37">
        <f>VLOOKUP(VLOOKUP($A53,Demand_RawData!$AC$8:$AD$64,2,),Demand_RawData!$L$8:$Z$39,COLUMNS(Demand_RawData!$L$8:P$8),)</f>
        <v>0.95939202387411848</v>
      </c>
      <c r="F53" s="37">
        <f>VLOOKUP(VLOOKUP($A53,Demand_RawData!$AC$8:$AD$64,2,),Demand_RawData!$L$8:$Z$39,COLUMNS(Demand_RawData!$L$8:Q$8),)</f>
        <v>0.8109698860553447</v>
      </c>
      <c r="G53" s="37">
        <f>VLOOKUP(VLOOKUP($A53,Demand_RawData!$AC$8:$AD$64,2,),Demand_RawData!$L$8:$Z$39,COLUMNS(Demand_RawData!$L$8:R$8),)</f>
        <v>0.66254774823657103</v>
      </c>
      <c r="H53" s="37">
        <f>VLOOKUP(VLOOKUP($A53,Demand_RawData!$AC$8:$AD$64,2,),Demand_RawData!$L$8:$Z$39,COLUMNS(Demand_RawData!$L$8:S$8),)</f>
        <v>0.51412561041779736</v>
      </c>
      <c r="I53" s="37">
        <f>VLOOKUP(VLOOKUP($A53,Demand_RawData!$AC$8:$AD$64,2,),Demand_RawData!$L$8:$Z$39,COLUMNS(Demand_RawData!$L$8:T$8),)</f>
        <v>0.36570347259902358</v>
      </c>
      <c r="J53" s="37">
        <f>VLOOKUP(VLOOKUP($A53,Demand_RawData!$AC$8:$AD$64,2,),Demand_RawData!$L$8:$Z$39,COLUMNS(Demand_RawData!$L$8:U$8),)</f>
        <v>0.21728133478025002</v>
      </c>
      <c r="K53" s="37">
        <f>VLOOKUP(VLOOKUP($A53,Demand_RawData!$AC$8:$AD$64,2,),Demand_RawData!$L$8:$Z$39,COLUMNS(Demand_RawData!$L$8:V$8),)</f>
        <v>0.12822805208898536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t="str">
        <f>Sets!H53</f>
        <v>cftrp-o</v>
      </c>
      <c r="B54" s="37">
        <f>VLOOKUP(VLOOKUP($A54,Demand_RawData!$AC$8:$AD$64,2,),Demand_RawData!$L$8:$Z$39,COLUMNS(Demand_RawData!$L$8:M$8),)</f>
        <v>1.4046584373304396</v>
      </c>
      <c r="C54" s="37">
        <f>VLOOKUP(VLOOKUP($A54,Demand_RawData!$AC$8:$AD$64,2,),Demand_RawData!$L$8:$Z$39,COLUMNS(Demand_RawData!$L$8:N$8),)</f>
        <v>1.2562362995116658</v>
      </c>
      <c r="D54" s="37">
        <f>VLOOKUP(VLOOKUP($A54,Demand_RawData!$AC$8:$AD$64,2,),Demand_RawData!$L$8:$Z$39,COLUMNS(Demand_RawData!$L$8:O$8),)</f>
        <v>1.1078141616928923</v>
      </c>
      <c r="E54" s="37">
        <f>VLOOKUP(VLOOKUP($A54,Demand_RawData!$AC$8:$AD$64,2,),Demand_RawData!$L$8:$Z$39,COLUMNS(Demand_RawData!$L$8:P$8),)</f>
        <v>0.95939202387411848</v>
      </c>
      <c r="F54" s="37">
        <f>VLOOKUP(VLOOKUP($A54,Demand_RawData!$AC$8:$AD$64,2,),Demand_RawData!$L$8:$Z$39,COLUMNS(Demand_RawData!$L$8:Q$8),)</f>
        <v>0.8109698860553447</v>
      </c>
      <c r="G54" s="37">
        <f>VLOOKUP(VLOOKUP($A54,Demand_RawData!$AC$8:$AD$64,2,),Demand_RawData!$L$8:$Z$39,COLUMNS(Demand_RawData!$L$8:R$8),)</f>
        <v>0.66254774823657103</v>
      </c>
      <c r="H54" s="37">
        <f>VLOOKUP(VLOOKUP($A54,Demand_RawData!$AC$8:$AD$64,2,),Demand_RawData!$L$8:$Z$39,COLUMNS(Demand_RawData!$L$8:S$8),)</f>
        <v>0.51412561041779736</v>
      </c>
      <c r="I54" s="37">
        <f>VLOOKUP(VLOOKUP($A54,Demand_RawData!$AC$8:$AD$64,2,),Demand_RawData!$L$8:$Z$39,COLUMNS(Demand_RawData!$L$8:T$8),)</f>
        <v>0.36570347259902358</v>
      </c>
      <c r="J54" s="37">
        <f>VLOOKUP(VLOOKUP($A54,Demand_RawData!$AC$8:$AD$64,2,),Demand_RawData!$L$8:$Z$39,COLUMNS(Demand_RawData!$L$8:U$8),)</f>
        <v>0.21728133478025002</v>
      </c>
      <c r="K54" s="37">
        <f>VLOOKUP(VLOOKUP($A54,Demand_RawData!$AC$8:$AD$64,2,),Demand_RawData!$L$8:$Z$39,COLUMNS(Demand_RawData!$L$8:V$8),)</f>
        <v>0.12822805208898536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t="str">
        <f>Sets!H54</f>
        <v>ctrps</v>
      </c>
      <c r="B55" s="37">
        <f>VLOOKUP(VLOOKUP($A55,Demand_RawData!$AC$8:$AD$64,2,),Demand_RawData!$L$8:$Z$39,COLUMNS(Demand_RawData!$L$8:M$8),)</f>
        <v>1.4046584373304396</v>
      </c>
      <c r="C55" s="37">
        <f>VLOOKUP(VLOOKUP($A55,Demand_RawData!$AC$8:$AD$64,2,),Demand_RawData!$L$8:$Z$39,COLUMNS(Demand_RawData!$L$8:N$8),)</f>
        <v>1.2562362995116658</v>
      </c>
      <c r="D55" s="37">
        <f>VLOOKUP(VLOOKUP($A55,Demand_RawData!$AC$8:$AD$64,2,),Demand_RawData!$L$8:$Z$39,COLUMNS(Demand_RawData!$L$8:O$8),)</f>
        <v>1.1078141616928923</v>
      </c>
      <c r="E55" s="37">
        <f>VLOOKUP(VLOOKUP($A55,Demand_RawData!$AC$8:$AD$64,2,),Demand_RawData!$L$8:$Z$39,COLUMNS(Demand_RawData!$L$8:P$8),)</f>
        <v>0.95939202387411848</v>
      </c>
      <c r="F55" s="37">
        <f>VLOOKUP(VLOOKUP($A55,Demand_RawData!$AC$8:$AD$64,2,),Demand_RawData!$L$8:$Z$39,COLUMNS(Demand_RawData!$L$8:Q$8),)</f>
        <v>0.8109698860553447</v>
      </c>
      <c r="G55" s="37">
        <f>VLOOKUP(VLOOKUP($A55,Demand_RawData!$AC$8:$AD$64,2,),Demand_RawData!$L$8:$Z$39,COLUMNS(Demand_RawData!$L$8:R$8),)</f>
        <v>0.66254774823657103</v>
      </c>
      <c r="H55" s="37">
        <f>VLOOKUP(VLOOKUP($A55,Demand_RawData!$AC$8:$AD$64,2,),Demand_RawData!$L$8:$Z$39,COLUMNS(Demand_RawData!$L$8:S$8),)</f>
        <v>0.51412561041779736</v>
      </c>
      <c r="I55" s="37">
        <f>VLOOKUP(VLOOKUP($A55,Demand_RawData!$AC$8:$AD$64,2,),Demand_RawData!$L$8:$Z$39,COLUMNS(Demand_RawData!$L$8:T$8),)</f>
        <v>0.36570347259902358</v>
      </c>
      <c r="J55" s="37">
        <f>VLOOKUP(VLOOKUP($A55,Demand_RawData!$AC$8:$AD$64,2,),Demand_RawData!$L$8:$Z$39,COLUMNS(Demand_RawData!$L$8:U$8),)</f>
        <v>0.21728133478025002</v>
      </c>
      <c r="K55" s="37">
        <f>VLOOKUP(VLOOKUP($A55,Demand_RawData!$AC$8:$AD$64,2,),Demand_RawData!$L$8:$Z$39,COLUMNS(Demand_RawData!$L$8:V$8),)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t="str">
        <f>Sets!H55</f>
        <v>ccomm</v>
      </c>
      <c r="B56" s="37">
        <f>VLOOKUP(VLOOKUP($A56,Demand_RawData!$AC$8:$AD$64,2,),Demand_RawData!$L$8:$Z$39,COLUMNS(Demand_RawData!$L$8:M$8),)</f>
        <v>1.3464590341833966</v>
      </c>
      <c r="C56" s="37">
        <f>VLOOKUP(VLOOKUP($A56,Demand_RawData!$AC$8:$AD$64,2,),Demand_RawData!$L$8:$Z$39,COLUMNS(Demand_RawData!$L$8:N$8),)</f>
        <v>1.2859620184481821</v>
      </c>
      <c r="D56" s="37">
        <f>VLOOKUP(VLOOKUP($A56,Demand_RawData!$AC$8:$AD$64,2,),Demand_RawData!$L$8:$Z$39,COLUMNS(Demand_RawData!$L$8:O$8),)</f>
        <v>1.2254650027129679</v>
      </c>
      <c r="E56" s="37">
        <f>VLOOKUP(VLOOKUP($A56,Demand_RawData!$AC$8:$AD$64,2,),Demand_RawData!$L$8:$Z$39,COLUMNS(Demand_RawData!$L$8:P$8),)</f>
        <v>1.1649679869777536</v>
      </c>
      <c r="F56" s="37">
        <f>VLOOKUP(VLOOKUP($A56,Demand_RawData!$AC$8:$AD$64,2,),Demand_RawData!$L$8:$Z$39,COLUMNS(Demand_RawData!$L$8:Q$8),)</f>
        <v>1.1044709712425393</v>
      </c>
      <c r="G56" s="37">
        <f>VLOOKUP(VLOOKUP($A56,Demand_RawData!$AC$8:$AD$64,2,),Demand_RawData!$L$8:$Z$39,COLUMNS(Demand_RawData!$L$8:R$8),)</f>
        <v>1.0439739555073251</v>
      </c>
      <c r="H56" s="37">
        <f>VLOOKUP(VLOOKUP($A56,Demand_RawData!$AC$8:$AD$64,2,),Demand_RawData!$L$8:$Z$39,COLUMNS(Demand_RawData!$L$8:S$8),)</f>
        <v>0.98347693977211059</v>
      </c>
      <c r="I56" s="37">
        <f>VLOOKUP(VLOOKUP($A56,Demand_RawData!$AC$8:$AD$64,2,),Demand_RawData!$L$8:$Z$39,COLUMNS(Demand_RawData!$L$8:T$8),)</f>
        <v>0.92297992403689633</v>
      </c>
      <c r="J56" s="37">
        <f>VLOOKUP(VLOOKUP($A56,Demand_RawData!$AC$8:$AD$64,2,),Demand_RawData!$L$8:$Z$39,COLUMNS(Demand_RawData!$L$8:U$8),)</f>
        <v>0.86248290830168206</v>
      </c>
      <c r="K56" s="37">
        <f>VLOOKUP(VLOOKUP($A56,Demand_RawData!$AC$8:$AD$64,2,),Demand_RawData!$L$8:$Z$39,COLUMNS(Demand_RawData!$L$8:V$8),)</f>
        <v>0.82618469886055335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t="str">
        <f>Sets!H56</f>
        <v>cfsrv</v>
      </c>
      <c r="B57" s="37">
        <f>VLOOKUP(VLOOKUP($A57,Demand_RawData!$AC$8:$AD$64,2,),Demand_RawData!$L$8:$Z$39,COLUMNS(Demand_RawData!$L$8:M$8),)</f>
        <v>1.1009272924579492</v>
      </c>
      <c r="C57" s="37">
        <f>VLOOKUP(VLOOKUP($A57,Demand_RawData!$AC$8:$AD$64,2,),Demand_RawData!$L$8:$Z$39,COLUMNS(Demand_RawData!$L$8:N$8),)</f>
        <v>1.1082306022788933</v>
      </c>
      <c r="D57" s="37">
        <f>VLOOKUP(VLOOKUP($A57,Demand_RawData!$AC$8:$AD$64,2,),Demand_RawData!$L$8:$Z$39,COLUMNS(Demand_RawData!$L$8:O$8),)</f>
        <v>1.1155339120998373</v>
      </c>
      <c r="E57" s="37">
        <f>VLOOKUP(VLOOKUP($A57,Demand_RawData!$AC$8:$AD$64,2,),Demand_RawData!$L$8:$Z$39,COLUMNS(Demand_RawData!$L$8:P$8),)</f>
        <v>1.1228372219207814</v>
      </c>
      <c r="F57" s="37">
        <f>VLOOKUP(VLOOKUP($A57,Demand_RawData!$AC$8:$AD$64,2,),Demand_RawData!$L$8:$Z$39,COLUMNS(Demand_RawData!$L$8:Q$8),)</f>
        <v>1.1301405317417255</v>
      </c>
      <c r="G57" s="37">
        <f>VLOOKUP(VLOOKUP($A57,Demand_RawData!$AC$8:$AD$64,2,),Demand_RawData!$L$8:$Z$39,COLUMNS(Demand_RawData!$L$8:R$8),)</f>
        <v>1.1374438415626695</v>
      </c>
      <c r="H57" s="37">
        <f>VLOOKUP(VLOOKUP($A57,Demand_RawData!$AC$8:$AD$64,2,),Demand_RawData!$L$8:$Z$39,COLUMNS(Demand_RawData!$L$8:S$8),)</f>
        <v>1.1447471513836138</v>
      </c>
      <c r="I57" s="37">
        <f>VLOOKUP(VLOOKUP($A57,Demand_RawData!$AC$8:$AD$64,2,),Demand_RawData!$L$8:$Z$39,COLUMNS(Demand_RawData!$L$8:T$8),)</f>
        <v>1.1520504612045579</v>
      </c>
      <c r="J57" s="37">
        <f>VLOOKUP(VLOOKUP($A57,Demand_RawData!$AC$8:$AD$64,2,),Demand_RawData!$L$8:$Z$39,COLUMNS(Demand_RawData!$L$8:U$8),)</f>
        <v>1.159353771025502</v>
      </c>
      <c r="K57" s="37">
        <f>VLOOKUP(VLOOKUP($A57,Demand_RawData!$AC$8:$AD$64,2,),Demand_RawData!$L$8:$Z$39,COLUMNS(Demand_RawData!$L$8:V$8),)</f>
        <v>1.1637357569180684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t="str">
        <f>Sets!H57</f>
        <v>cbsrv</v>
      </c>
      <c r="B58" s="37">
        <f>VLOOKUP(VLOOKUP($A58,Demand_RawData!$AC$8:$AD$64,2,),Demand_RawData!$L$8:$Z$39,COLUMNS(Demand_RawData!$L$8:M$8),)</f>
        <v>0.91349755832881163</v>
      </c>
      <c r="C58" s="37">
        <f>VLOOKUP(VLOOKUP($A58,Demand_RawData!$AC$8:$AD$64,2,),Demand_RawData!$L$8:$Z$39,COLUMNS(Demand_RawData!$L$8:N$8),)</f>
        <v>0.94671296798697768</v>
      </c>
      <c r="D58" s="37">
        <f>VLOOKUP(VLOOKUP($A58,Demand_RawData!$AC$8:$AD$64,2,),Demand_RawData!$L$8:$Z$39,COLUMNS(Demand_RawData!$L$8:O$8),)</f>
        <v>0.97992837764514373</v>
      </c>
      <c r="E58" s="37">
        <f>VLOOKUP(VLOOKUP($A58,Demand_RawData!$AC$8:$AD$64,2,),Demand_RawData!$L$8:$Z$39,COLUMNS(Demand_RawData!$L$8:P$8),)</f>
        <v>1.0131437873033098</v>
      </c>
      <c r="F58" s="37">
        <f>VLOOKUP(VLOOKUP($A58,Demand_RawData!$AC$8:$AD$64,2,),Demand_RawData!$L$8:$Z$39,COLUMNS(Demand_RawData!$L$8:Q$8),)</f>
        <v>1.0463591969614758</v>
      </c>
      <c r="G58" s="37">
        <f>VLOOKUP(VLOOKUP($A58,Demand_RawData!$AC$8:$AD$64,2,),Demand_RawData!$L$8:$Z$39,COLUMNS(Demand_RawData!$L$8:R$8),)</f>
        <v>1.0795746066196419</v>
      </c>
      <c r="H58" s="37">
        <f>VLOOKUP(VLOOKUP($A58,Demand_RawData!$AC$8:$AD$64,2,),Demand_RawData!$L$8:$Z$39,COLUMNS(Demand_RawData!$L$8:S$8),)</f>
        <v>1.1127900162778079</v>
      </c>
      <c r="I58" s="37">
        <f>VLOOKUP(VLOOKUP($A58,Demand_RawData!$AC$8:$AD$64,2,),Demand_RawData!$L$8:$Z$39,COLUMNS(Demand_RawData!$L$8:T$8),)</f>
        <v>1.146005425935974</v>
      </c>
      <c r="J58" s="37">
        <f>VLOOKUP(VLOOKUP($A58,Demand_RawData!$AC$8:$AD$64,2,),Demand_RawData!$L$8:$Z$39,COLUMNS(Demand_RawData!$L$8:U$8),)</f>
        <v>1.17922083559414</v>
      </c>
      <c r="K58" s="37">
        <f>VLOOKUP(VLOOKUP($A58,Demand_RawData!$AC$8:$AD$64,2,),Demand_RawData!$L$8:$Z$39,COLUMNS(Demand_RawData!$L$8:V$8),)</f>
        <v>1.1991500813890397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t="str">
        <f>Sets!H58</f>
        <v>cgsrv</v>
      </c>
      <c r="B59" s="37">
        <f>VLOOKUP(VLOOKUP($A59,Demand_RawData!$AC$8:$AD$64,2,),Demand_RawData!$L$8:$Z$39,COLUMNS(Demand_RawData!$L$8:M$8),)</f>
        <v>1.5346174715138361</v>
      </c>
      <c r="C59" s="37">
        <f>VLOOKUP(VLOOKUP($A59,Demand_RawData!$AC$8:$AD$64,2,),Demand_RawData!$L$8:$Z$39,COLUMNS(Demand_RawData!$L$8:N$8),)</f>
        <v>1.547698317959848</v>
      </c>
      <c r="D59" s="37">
        <f>VLOOKUP(VLOOKUP($A59,Demand_RawData!$AC$8:$AD$64,2,),Demand_RawData!$L$8:$Z$39,COLUMNS(Demand_RawData!$L$8:O$8),)</f>
        <v>1.56077916440586</v>
      </c>
      <c r="E59" s="37">
        <f>VLOOKUP(VLOOKUP($A59,Demand_RawData!$AC$8:$AD$64,2,),Demand_RawData!$L$8:$Z$39,COLUMNS(Demand_RawData!$L$8:P$8),)</f>
        <v>1.5738600108518719</v>
      </c>
      <c r="F59" s="37">
        <f>VLOOKUP(VLOOKUP($A59,Demand_RawData!$AC$8:$AD$64,2,),Demand_RawData!$L$8:$Z$39,COLUMNS(Demand_RawData!$L$8:Q$8),)</f>
        <v>1.5869408572978838</v>
      </c>
      <c r="G59" s="37">
        <f>VLOOKUP(VLOOKUP($A59,Demand_RawData!$AC$8:$AD$64,2,),Demand_RawData!$L$8:$Z$39,COLUMNS(Demand_RawData!$L$8:R$8),)</f>
        <v>1.6000217037438957</v>
      </c>
      <c r="H59" s="37">
        <f>VLOOKUP(VLOOKUP($A59,Demand_RawData!$AC$8:$AD$64,2,),Demand_RawData!$L$8:$Z$39,COLUMNS(Demand_RawData!$L$8:S$8),)</f>
        <v>1.6131025501899079</v>
      </c>
      <c r="I59" s="37">
        <f>VLOOKUP(VLOOKUP($A59,Demand_RawData!$AC$8:$AD$64,2,),Demand_RawData!$L$8:$Z$39,COLUMNS(Demand_RawData!$L$8:T$8),)</f>
        <v>1.6261833966359198</v>
      </c>
      <c r="J59" s="37">
        <f>VLOOKUP(VLOOKUP($A59,Demand_RawData!$AC$8:$AD$64,2,),Demand_RawData!$L$8:$Z$39,COLUMNS(Demand_RawData!$L$8:U$8),)</f>
        <v>1.6392642430819317</v>
      </c>
      <c r="K59" s="37">
        <f>VLOOKUP(VLOOKUP($A59,Demand_RawData!$AC$8:$AD$64,2,),Demand_RawData!$L$8:$Z$39,COLUMNS(Demand_RawData!$L$8:V$8),)</f>
        <v>1.6471127509495389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t="str">
        <f>Sets!H59</f>
        <v>cosrv</v>
      </c>
      <c r="B60" s="37">
        <f>VLOOKUP(VLOOKUP($A60,Demand_RawData!$AC$8:$AD$64,2,),Demand_RawData!$L$8:$Z$39,COLUMNS(Demand_RawData!$L$8:M$8),)</f>
        <v>0.91349755832881163</v>
      </c>
      <c r="C60" s="37">
        <f>VLOOKUP(VLOOKUP($A60,Demand_RawData!$AC$8:$AD$64,2,),Demand_RawData!$L$8:$Z$39,COLUMNS(Demand_RawData!$L$8:N$8),)</f>
        <v>0.94671296798697768</v>
      </c>
      <c r="D60" s="37">
        <f>VLOOKUP(VLOOKUP($A60,Demand_RawData!$AC$8:$AD$64,2,),Demand_RawData!$L$8:$Z$39,COLUMNS(Demand_RawData!$L$8:O$8),)</f>
        <v>0.97992837764514373</v>
      </c>
      <c r="E60" s="37">
        <f>VLOOKUP(VLOOKUP($A60,Demand_RawData!$AC$8:$AD$64,2,),Demand_RawData!$L$8:$Z$39,COLUMNS(Demand_RawData!$L$8:P$8),)</f>
        <v>1.0131437873033098</v>
      </c>
      <c r="F60" s="37">
        <f>VLOOKUP(VLOOKUP($A60,Demand_RawData!$AC$8:$AD$64,2,),Demand_RawData!$L$8:$Z$39,COLUMNS(Demand_RawData!$L$8:Q$8),)</f>
        <v>1.0463591969614758</v>
      </c>
      <c r="G60" s="37">
        <f>VLOOKUP(VLOOKUP($A60,Demand_RawData!$AC$8:$AD$64,2,),Demand_RawData!$L$8:$Z$39,COLUMNS(Demand_RawData!$L$8:R$8),)</f>
        <v>1.0795746066196419</v>
      </c>
      <c r="H60" s="37">
        <f>VLOOKUP(VLOOKUP($A60,Demand_RawData!$AC$8:$AD$64,2,),Demand_RawData!$L$8:$Z$39,COLUMNS(Demand_RawData!$L$8:S$8),)</f>
        <v>1.1127900162778079</v>
      </c>
      <c r="I60" s="37">
        <f>VLOOKUP(VLOOKUP($A60,Demand_RawData!$AC$8:$AD$64,2,),Demand_RawData!$L$8:$Z$39,COLUMNS(Demand_RawData!$L$8:T$8),)</f>
        <v>1.146005425935974</v>
      </c>
      <c r="J60" s="37">
        <f>VLOOKUP(VLOOKUP($A60,Demand_RawData!$AC$8:$AD$64,2,),Demand_RawData!$L$8:$Z$39,COLUMNS(Demand_RawData!$L$8:U$8),)</f>
        <v>1.17922083559414</v>
      </c>
      <c r="K60" s="37">
        <f>VLOOKUP(VLOOKUP($A60,Demand_RawData!$AC$8:$AD$64,2,),Demand_RawData!$L$8:$Z$39,COLUMNS(Demand_RawData!$L$8:V$8),)</f>
        <v>1.1991500813890397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t="str">
        <f>Sets!H60</f>
        <v>cimpt</v>
      </c>
      <c r="B61" s="37">
        <f>B40</f>
        <v>1.3632257189365167</v>
      </c>
      <c r="C61" s="37">
        <f t="shared" ref="C61:K61" si="1">C40</f>
        <v>1.3130900705371678</v>
      </c>
      <c r="D61" s="37">
        <f t="shared" si="1"/>
        <v>1.2629544221378188</v>
      </c>
      <c r="E61" s="37">
        <f t="shared" si="1"/>
        <v>1.2128187737384699</v>
      </c>
      <c r="F61" s="37">
        <f t="shared" si="1"/>
        <v>1.1626831253391212</v>
      </c>
      <c r="G61" s="37">
        <f t="shared" si="1"/>
        <v>1.1125474769397723</v>
      </c>
      <c r="H61" s="37">
        <f t="shared" si="1"/>
        <v>1.0624118285404234</v>
      </c>
      <c r="I61" s="37">
        <f t="shared" si="1"/>
        <v>1.0122761801410745</v>
      </c>
      <c r="J61" s="37">
        <f t="shared" si="1"/>
        <v>0.96214053174172554</v>
      </c>
      <c r="K61" s="37">
        <f t="shared" si="1"/>
        <v>0.93205914270211609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5" t="str">
        <f>Sets!H61</f>
        <v>cprtr</v>
      </c>
      <c r="B62" s="37">
        <f>B27</f>
        <v>3.8552642430819315</v>
      </c>
      <c r="C62" s="37">
        <f t="shared" ref="C62:K62" si="2">C27</f>
        <v>3.6108410200759629</v>
      </c>
      <c r="D62" s="37">
        <f t="shared" si="2"/>
        <v>3.3664177970699947</v>
      </c>
      <c r="E62" s="37">
        <f t="shared" si="2"/>
        <v>3.121994574064026</v>
      </c>
      <c r="F62" s="37">
        <f t="shared" si="2"/>
        <v>2.8775713510580578</v>
      </c>
      <c r="G62" s="37">
        <f t="shared" si="2"/>
        <v>2.6331481280520892</v>
      </c>
      <c r="H62" s="37">
        <f t="shared" si="2"/>
        <v>2.3887249050461206</v>
      </c>
      <c r="I62" s="37">
        <f t="shared" si="2"/>
        <v>2.1443016820401524</v>
      </c>
      <c r="J62" s="37">
        <f t="shared" si="2"/>
        <v>1.8998784590341837</v>
      </c>
      <c r="K62" s="37">
        <f t="shared" si="2"/>
        <v>1.7532245252306025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P64" s="37"/>
      <c r="Q64" s="37"/>
      <c r="R64" s="37"/>
      <c r="S64" s="37"/>
      <c r="T64" s="37"/>
      <c r="U64" s="37"/>
    </row>
  </sheetData>
  <conditionalFormatting sqref="B8:O61 B63:O63 L62:O62">
    <cfRule type="cellIs" dxfId="1" priority="2" operator="equal">
      <formula>"eps"</formula>
    </cfRule>
  </conditionalFormatting>
  <conditionalFormatting sqref="B62:K62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zoomScale="70" zoomScaleNormal="70" workbookViewId="0">
      <pane ySplit="7" topLeftCell="A8" activePane="bottomLeft" state="frozen"/>
      <selection activeCell="D21" sqref="D21"/>
      <selection pane="bottomLeft" activeCell="M8" sqref="M8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535</v>
      </c>
      <c r="B5" s="7"/>
      <c r="C5" s="7"/>
      <c r="D5" s="7"/>
      <c r="E5" s="7"/>
      <c r="F5" s="7"/>
      <c r="G5" s="7"/>
      <c r="H5" s="6" t="s">
        <v>534</v>
      </c>
      <c r="I5" s="7"/>
      <c r="J5" s="7"/>
      <c r="L5" s="3" t="s">
        <v>536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538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537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VLOOKUP(VLOOKUP($A8,Elasticities_RawData!$N$8:$O$65,2,),Elasticities_RawData!$E$8:$G$48,2,)</f>
        <v>0.99299999999999999</v>
      </c>
      <c r="C8" s="22">
        <f>VLOOKUP(VLOOKUP($A8,Elasticities_RawData!$N$8:$O$65,2,),Elasticities_RawData!$E$8:$G$48,2,)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403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VLOOKUP(VLOOKUP($A9,Elasticities_RawData!$N$8:$O$65,2,),Elasticities_RawData!$E$8:$G$48,2,)</f>
        <v>0.99299999999999999</v>
      </c>
      <c r="C9" s="22">
        <f>VLOOKUP(VLOOKUP($A9,Elasticities_RawData!$N$8:$O$65,2,),Elasticities_RawData!$E$8:$G$48,2,)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404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VLOOKUP(VLOOKUP($A10,Elasticities_RawData!$N$8:$O$65,2,),Elasticities_RawData!$E$8:$G$48,2,)</f>
        <v>0.99299999999999999</v>
      </c>
      <c r="C10" s="22">
        <f>VLOOKUP(VLOOKUP($A10,Elasticities_RawData!$N$8:$O$65,2,),Elasticities_RawData!$E$8:$G$48,2,)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405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VLOOKUP(VLOOKUP($A11,Elasticities_RawData!$N$8:$O$65,2,),Elasticities_RawData!$E$8:$G$48,2,)</f>
        <v>0.52700000000000002</v>
      </c>
      <c r="C11" s="22">
        <f>VLOOKUP(VLOOKUP($A11,Elasticities_RawData!$N$8:$O$65,2,),Elasticities_RawData!$E$8:$G$48,2,)</f>
        <v>0.52700000000000002</v>
      </c>
      <c r="D11" s="11">
        <f t="shared" si="1"/>
        <v>3</v>
      </c>
      <c r="E11" s="74">
        <v>15</v>
      </c>
      <c r="F11" s="11">
        <f t="shared" si="1"/>
        <v>9</v>
      </c>
      <c r="H11" t="str">
        <f>Sets!D10</f>
        <v>acoal</v>
      </c>
      <c r="I11" s="11">
        <v>0.2</v>
      </c>
      <c r="J11" s="11">
        <f t="shared" si="2"/>
        <v>1.2</v>
      </c>
      <c r="L11" t="s">
        <v>406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VLOOKUP(VLOOKUP($A12,Elasticities_RawData!$N$8:$O$65,2,),Elasticities_RawData!$E$8:$G$48,2,)</f>
        <v>0.52700000000000002</v>
      </c>
      <c r="C12" s="22">
        <f>VLOOKUP(VLOOKUP($A12,Elasticities_RawData!$N$8:$O$65,2,),Elasticities_RawData!$E$8:$G$48,2,)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cmore</v>
      </c>
      <c r="B13" s="22">
        <f>VLOOKUP(VLOOKUP($A13,Elasticities_RawData!$N$8:$O$65,2,),Elasticities_RawData!$E$8:$G$48,2,)</f>
        <v>0.42899999999999999</v>
      </c>
      <c r="C13" s="22">
        <f>VLOOKUP(VLOOKUP($A13,Elasticities_RawData!$N$8:$O$65,2,),Elasticities_RawData!$E$8:$G$48,2,)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amore</v>
      </c>
      <c r="I13" s="11"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cmine</v>
      </c>
      <c r="B14" s="22">
        <f>VLOOKUP(VLOOKUP($A14,Elasticities_RawData!$N$8:$O$65,2,),Elasticities_RawData!$E$8:$G$48,2,)</f>
        <v>0.38600000000000001</v>
      </c>
      <c r="C14" s="22">
        <f>VLOOKUP(VLOOKUP($A14,Elasticities_RawData!$N$8:$O$65,2,),Elasticities_RawData!$E$8:$G$48,2,)</f>
        <v>0.38600000000000001</v>
      </c>
      <c r="D14" s="22">
        <f t="shared" ref="D14" si="4">D11</f>
        <v>3</v>
      </c>
      <c r="E14" s="11">
        <f t="shared" ref="E14:F14" si="5">E13</f>
        <v>9</v>
      </c>
      <c r="F14" s="11">
        <f t="shared" si="5"/>
        <v>9</v>
      </c>
      <c r="H14" t="str">
        <f>Sets!D13</f>
        <v>amine</v>
      </c>
      <c r="I14" s="11"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ccoil</v>
      </c>
      <c r="B15" s="22">
        <f>VLOOKUP(VLOOKUP($A15,Elasticities_RawData!$N$8:$O$65,2,),Elasticities_RawData!$E$8:$G$48,2,)</f>
        <v>0.38600000000000001</v>
      </c>
      <c r="C15" s="22">
        <f>VLOOKUP(VLOOKUP($A15,Elasticities_RawData!$N$8:$O$65,2,),Elasticities_RawData!$E$8:$G$48,2,)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acoil</v>
      </c>
      <c r="I15" s="11"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cngas</v>
      </c>
      <c r="B16" s="22">
        <f>VLOOKUP(VLOOKUP($A16,Elasticities_RawData!$N$8:$O$65,2,),Elasticities_RawData!$E$8:$G$48,2,)</f>
        <v>0.38600000000000001</v>
      </c>
      <c r="C16" s="22">
        <f>VLOOKUP(VLOOKUP($A16,Elasticities_RawData!$N$8:$O$65,2,),Elasticities_RawData!$E$8:$G$48,2,)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angas</v>
      </c>
      <c r="I16" s="11"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chydr</v>
      </c>
      <c r="B17" s="22">
        <v>3</v>
      </c>
      <c r="C17" s="22">
        <v>3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ahydr</v>
      </c>
      <c r="I17" s="11">
        <f>I28</f>
        <v>0.78400000000000003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cfood</v>
      </c>
      <c r="B18" s="22">
        <f>VLOOKUP(VLOOKUP($A18,Elasticities_RawData!$N$8:$O$65,2,),Elasticities_RawData!$E$8:$G$48,2,)</f>
        <v>0.88800000000000001</v>
      </c>
      <c r="C18" s="22">
        <f>VLOOKUP(VLOOKUP($A18,Elasticities_RawData!$N$8:$O$65,2,),Elasticities_RawData!$E$8:$G$48,2,)</f>
        <v>0.88800000000000001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afood</v>
      </c>
      <c r="I18" s="11">
        <f>VLOOKUP($H18,Elasticities_RawData!$I$8:$K$16,3,)</f>
        <v>0.78400000000000003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cbevt</v>
      </c>
      <c r="B19" s="22">
        <f>VLOOKUP(VLOOKUP($A19,Elasticities_RawData!$N$8:$O$65,2,),Elasticities_RawData!$E$8:$G$48,2,)</f>
        <v>1.3320000000000001</v>
      </c>
      <c r="C19" s="22">
        <f>VLOOKUP(VLOOKUP($A19,Elasticities_RawData!$N$8:$O$65,2,),Elasticities_RawData!$E$8:$G$48,2,)</f>
        <v>1.3320000000000001</v>
      </c>
      <c r="D19" s="22">
        <f t="shared" ref="D19" si="6">D33</f>
        <v>3</v>
      </c>
      <c r="E19" s="11">
        <f t="shared" ref="E19:F19" si="7">E18</f>
        <v>9</v>
      </c>
      <c r="F19" s="11">
        <f t="shared" si="7"/>
        <v>9</v>
      </c>
      <c r="H19" t="str">
        <f>Sets!D18</f>
        <v>abevt</v>
      </c>
      <c r="I19" s="11">
        <f>I18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ctext</v>
      </c>
      <c r="B20" s="22">
        <f>VLOOKUP(VLOOKUP($A20,Elasticities_RawData!$N$8:$O$65,2,),Elasticities_RawData!$E$8:$G$48,2,)</f>
        <v>0.91100000000000003</v>
      </c>
      <c r="C20" s="22">
        <f>VLOOKUP(VLOOKUP($A20,Elasticities_RawData!$N$8:$O$65,2,),Elasticities_RawData!$E$8:$G$48,2,)</f>
        <v>0.91100000000000003</v>
      </c>
      <c r="D20" s="11">
        <f>D18</f>
        <v>3</v>
      </c>
      <c r="E20" s="11">
        <f t="shared" ref="E20:F20" si="8">E19</f>
        <v>9</v>
      </c>
      <c r="F20" s="11">
        <f t="shared" si="8"/>
        <v>9</v>
      </c>
      <c r="H20" t="str">
        <f>Sets!D19</f>
        <v>atext</v>
      </c>
      <c r="I20" s="11">
        <f t="shared" ref="I20:I43" si="9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cclth</v>
      </c>
      <c r="B21" s="22">
        <f>VLOOKUP(VLOOKUP($A21,Elasticities_RawData!$N$8:$O$65,2,),Elasticities_RawData!$E$8:$G$48,2,)</f>
        <v>1.3029999999999999</v>
      </c>
      <c r="C21" s="22">
        <f>VLOOKUP(VLOOKUP($A21,Elasticities_RawData!$N$8:$O$65,2,),Elasticities_RawData!$E$8:$G$48,2,)</f>
        <v>1.3029999999999999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aclth</v>
      </c>
      <c r="I21" s="11">
        <f t="shared" si="9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cleat</v>
      </c>
      <c r="B22" s="22">
        <f>VLOOKUP(VLOOKUP($A22,Elasticities_RawData!$N$8:$O$65,2,),Elasticities_RawData!$E$8:$G$48,2,)</f>
        <v>1.2829999999999999</v>
      </c>
      <c r="C22" s="22">
        <f>VLOOKUP(VLOOKUP($A22,Elasticities_RawData!$N$8:$O$65,2,),Elasticities_RawData!$E$8:$G$48,2,)</f>
        <v>1.2829999999999999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aleat</v>
      </c>
      <c r="I22" s="11">
        <f t="shared" si="9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cfoot</v>
      </c>
      <c r="B23" s="22">
        <f>VLOOKUP(VLOOKUP($A23,Elasticities_RawData!$N$8:$O$65,2,),Elasticities_RawData!$E$8:$G$48,2,)</f>
        <v>1.008</v>
      </c>
      <c r="C23" s="22">
        <f>VLOOKUP(VLOOKUP($A23,Elasticities_RawData!$N$8:$O$65,2,),Elasticities_RawData!$E$8:$G$48,2,)</f>
        <v>1.008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afoot</v>
      </c>
      <c r="I23" s="11">
        <f t="shared" si="9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cwood</v>
      </c>
      <c r="B24" s="22">
        <f>VLOOKUP(VLOOKUP($A24,Elasticities_RawData!$N$8:$O$65,2,),Elasticities_RawData!$E$8:$G$48,2,)</f>
        <v>1.0649999999999999</v>
      </c>
      <c r="C24" s="22">
        <f>VLOOKUP(VLOOKUP($A24,Elasticities_RawData!$N$8:$O$65,2,),Elasticities_RawData!$E$8:$G$48,2,)</f>
        <v>1.0649999999999999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awood</v>
      </c>
      <c r="I24" s="11">
        <f t="shared" si="9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cpapr</v>
      </c>
      <c r="B25" s="22">
        <f>VLOOKUP(VLOOKUP($A25,Elasticities_RawData!$N$8:$O$65,2,),Elasticities_RawData!$E$8:$G$48,2,)</f>
        <v>0.84299999999999997</v>
      </c>
      <c r="C25" s="22">
        <f>VLOOKUP(VLOOKUP($A25,Elasticities_RawData!$N$8:$O$65,2,),Elasticities_RawData!$E$8:$G$48,2,)</f>
        <v>0.84299999999999997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apapr</v>
      </c>
      <c r="I25" s="11">
        <f t="shared" si="9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cprnt</v>
      </c>
      <c r="B26" s="22">
        <f>VLOOKUP(VLOOKUP($A26,Elasticities_RawData!$N$8:$O$65,2,),Elasticities_RawData!$E$8:$G$48,2,)</f>
        <v>0.41299999999999998</v>
      </c>
      <c r="C26" s="22">
        <f>VLOOKUP(VLOOKUP($A26,Elasticities_RawData!$N$8:$O$65,2,),Elasticities_RawData!$E$8:$G$48,2,)</f>
        <v>0.41299999999999998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aprnt</v>
      </c>
      <c r="I26" s="11">
        <f t="shared" si="9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cpetr_p</v>
      </c>
      <c r="B27" s="22">
        <v>3</v>
      </c>
      <c r="C27" s="22">
        <v>3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apetr</v>
      </c>
      <c r="I27" s="11">
        <f t="shared" si="9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cpetr_d</v>
      </c>
      <c r="B28" s="22">
        <v>3</v>
      </c>
      <c r="C28" s="22">
        <v>3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abchm</v>
      </c>
      <c r="I28" s="11">
        <f t="shared" si="9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cpetr_o</v>
      </c>
      <c r="B29" s="22">
        <v>3</v>
      </c>
      <c r="C29" s="22">
        <v>3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aochm</v>
      </c>
      <c r="I29" s="11">
        <f t="shared" si="9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cbchm</v>
      </c>
      <c r="B30" s="22">
        <f>VLOOKUP(VLOOKUP($A30,Elasticities_RawData!$N$8:$O$65,2,),Elasticities_RawData!$E$8:$G$48,2,)</f>
        <v>0.27700000000000002</v>
      </c>
      <c r="C30" s="22">
        <f>VLOOKUP(VLOOKUP($A30,Elasticities_RawData!$N$8:$O$65,2,),Elasticities_RawData!$E$8:$G$48,2,)</f>
        <v>0.27700000000000002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arubb</v>
      </c>
      <c r="I30" s="11">
        <f t="shared" si="9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cochm</v>
      </c>
      <c r="B31" s="22">
        <f>VLOOKUP(VLOOKUP($A31,Elasticities_RawData!$N$8:$O$65,2,),Elasticities_RawData!$E$8:$G$48,2,)</f>
        <v>0.73499999999999999</v>
      </c>
      <c r="C31" s="22">
        <f>VLOOKUP(VLOOKUP($A31,Elasticities_RawData!$N$8:$O$65,2,),Elasticities_RawData!$E$8:$G$48,2,)</f>
        <v>0.73499999999999999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aplas</v>
      </c>
      <c r="I31" s="11">
        <f t="shared" si="9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crubb</v>
      </c>
      <c r="B32" s="22">
        <f>VLOOKUP(VLOOKUP($A32,Elasticities_RawData!$N$8:$O$65,2,),Elasticities_RawData!$E$8:$G$48,2,)</f>
        <v>1.1399999999999999</v>
      </c>
      <c r="C32" s="22">
        <f>VLOOKUP(VLOOKUP($A32,Elasticities_RawData!$N$8:$O$65,2,),Elasticities_RawData!$E$8:$G$48,2,)</f>
        <v>1.1399999999999999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aglas</v>
      </c>
      <c r="I32" s="11">
        <f t="shared" si="9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cplas</v>
      </c>
      <c r="B33" s="22">
        <f>VLOOKUP(VLOOKUP($A33,Elasticities_RawData!$N$8:$O$65,2,),Elasticities_RawData!$E$8:$G$48,2,)</f>
        <v>0.77</v>
      </c>
      <c r="C33" s="22">
        <f>VLOOKUP(VLOOKUP($A33,Elasticities_RawData!$N$8:$O$65,2,),Elasticities_RawData!$E$8:$G$48,2,)</f>
        <v>0.77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anmet</v>
      </c>
      <c r="I33" s="11">
        <f t="shared" si="9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cglas</v>
      </c>
      <c r="B34" s="22">
        <f>VLOOKUP(VLOOKUP($A34,Elasticities_RawData!$N$8:$O$65,2,),Elasticities_RawData!$E$8:$G$48,2,)</f>
        <v>0.76900000000000002</v>
      </c>
      <c r="C34" s="22">
        <f>VLOOKUP(VLOOKUP($A34,Elasticities_RawData!$N$8:$O$65,2,),Elasticities_RawData!$E$8:$G$48,2,)</f>
        <v>0.76900000000000002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airon</v>
      </c>
      <c r="I34" s="11">
        <f t="shared" si="9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cnmet</v>
      </c>
      <c r="B35" s="22">
        <f>VLOOKUP(VLOOKUP($A35,Elasticities_RawData!$N$8:$O$65,2,),Elasticities_RawData!$E$8:$G$48,2,)</f>
        <v>0.51700000000000002</v>
      </c>
      <c r="C35" s="22">
        <f>VLOOKUP(VLOOKUP($A35,Elasticities_RawData!$N$8:$O$65,2,),Elasticities_RawData!$E$8:$G$48,2,)</f>
        <v>0.51700000000000002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anfrm</v>
      </c>
      <c r="I35" s="11">
        <f t="shared" si="9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ciron</v>
      </c>
      <c r="B36" s="22">
        <f>VLOOKUP(VLOOKUP($A36,Elasticities_RawData!$N$8:$O$65,2,),Elasticities_RawData!$E$8:$G$48,2,)</f>
        <v>1.274</v>
      </c>
      <c r="C36" s="22">
        <f>VLOOKUP(VLOOKUP($A36,Elasticities_RawData!$N$8:$O$65,2,),Elasticities_RawData!$E$8:$G$48,2,)</f>
        <v>1.274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ametp</v>
      </c>
      <c r="I36" s="11">
        <f t="shared" si="9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cnfrm</v>
      </c>
      <c r="B37" s="22">
        <f>VLOOKUP(VLOOKUP($A37,Elasticities_RawData!$N$8:$O$65,2,),Elasticities_RawData!$E$8:$G$48,2,)</f>
        <v>1.379</v>
      </c>
      <c r="C37" s="22">
        <f>VLOOKUP(VLOOKUP($A37,Elasticities_RawData!$N$8:$O$65,2,),Elasticities_RawData!$E$8:$G$48,2,)</f>
        <v>1.379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amach</v>
      </c>
      <c r="I37" s="11">
        <f t="shared" si="9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cmetp</v>
      </c>
      <c r="B38" s="22">
        <f>VLOOKUP(VLOOKUP($A38,Elasticities_RawData!$N$8:$O$65,2,),Elasticities_RawData!$E$8:$G$48,2,)</f>
        <v>0.65</v>
      </c>
      <c r="C38" s="22">
        <f>VLOOKUP(VLOOKUP($A38,Elasticities_RawData!$N$8:$O$65,2,),Elasticities_RawData!$E$8:$G$48,2,)</f>
        <v>0.65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aemch</v>
      </c>
      <c r="I38" s="11">
        <f t="shared" si="9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cmach</v>
      </c>
      <c r="B39" s="22">
        <f>VLOOKUP(VLOOKUP($A39,Elasticities_RawData!$N$8:$O$65,2,),Elasticities_RawData!$E$8:$G$48,2,)</f>
        <v>0.32</v>
      </c>
      <c r="C39" s="22">
        <f>VLOOKUP(VLOOKUP($A39,Elasticities_RawData!$N$8:$O$65,2,),Elasticities_RawData!$E$8:$G$48,2,)</f>
        <v>0.32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asequ</v>
      </c>
      <c r="I39" s="11">
        <f t="shared" si="9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cemch</v>
      </c>
      <c r="B40" s="22">
        <f>VLOOKUP(VLOOKUP($A40,Elasticities_RawData!$N$8:$O$65,2,),Elasticities_RawData!$E$8:$G$48,2,)</f>
        <v>0.88600000000000001</v>
      </c>
      <c r="C40" s="22">
        <f>VLOOKUP(VLOOKUP($A40,Elasticities_RawData!$N$8:$O$65,2,),Elasticities_RawData!$E$8:$G$48,2,)</f>
        <v>0.88600000000000001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avehi</v>
      </c>
      <c r="I40" s="11">
        <f t="shared" si="9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csequ</v>
      </c>
      <c r="B41" s="22">
        <f>VLOOKUP(VLOOKUP($A41,Elasticities_RawData!$N$8:$O$65,2,),Elasticities_RawData!$E$8:$G$48,2,)</f>
        <v>0.82599999999999996</v>
      </c>
      <c r="C41" s="22">
        <f>VLOOKUP(VLOOKUP($A41,Elasticities_RawData!$N$8:$O$65,2,),Elasticities_RawData!$E$8:$G$48,2,)</f>
        <v>0.82599999999999996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atequ</v>
      </c>
      <c r="I41" s="11">
        <f t="shared" si="9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cvehi</v>
      </c>
      <c r="B42" s="22">
        <f>VLOOKUP(VLOOKUP($A42,Elasticities_RawData!$N$8:$O$65,2,),Elasticities_RawData!$E$8:$G$48,2,)</f>
        <v>0.224</v>
      </c>
      <c r="C42" s="22">
        <f>VLOOKUP(VLOOKUP($A42,Elasticities_RawData!$N$8:$O$65,2,),Elasticities_RawData!$E$8:$G$48,2,)</f>
        <v>0.224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afurn</v>
      </c>
      <c r="I42" s="11">
        <f t="shared" si="9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ctequ</v>
      </c>
      <c r="B43" s="22">
        <f>VLOOKUP(VLOOKUP($A43,Elasticities_RawData!$N$8:$O$65,2,),Elasticities_RawData!$E$8:$G$48,2,)</f>
        <v>0.29499999999999998</v>
      </c>
      <c r="C43" s="22">
        <f>VLOOKUP(VLOOKUP($A43,Elasticities_RawData!$N$8:$O$65,2,),Elasticities_RawData!$E$8:$G$48,2,)</f>
        <v>0.29499999999999998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aoman</v>
      </c>
      <c r="I43" s="11">
        <f t="shared" si="9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cfurn</v>
      </c>
      <c r="B44" s="22">
        <f>VLOOKUP(VLOOKUP($A44,Elasticities_RawData!$N$8:$O$65,2,),Elasticities_RawData!$E$8:$G$48,2,)</f>
        <v>0.90900000000000003</v>
      </c>
      <c r="C44" s="22">
        <f>VLOOKUP(VLOOKUP($A44,Elasticities_RawData!$N$8:$O$65,2,),Elasticities_RawData!$E$8:$G$48,2,)</f>
        <v>0.90900000000000003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aelec</v>
      </c>
      <c r="I44" s="11">
        <f>VLOOKUP($H44,Elasticities_RawData!$I$8:$K$16,3,)</f>
        <v>0.72099999999999997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coman</v>
      </c>
      <c r="B45" s="22">
        <f>VLOOKUP(VLOOKUP($A45,Elasticities_RawData!$N$8:$O$65,2,),Elasticities_RawData!$E$8:$G$48,2,)</f>
        <v>1.119</v>
      </c>
      <c r="C45" s="22">
        <f>VLOOKUP(VLOOKUP($A45,Elasticities_RawData!$N$8:$O$65,2,),Elasticities_RawData!$E$8:$G$48,2,)</f>
        <v>1.119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awatr</v>
      </c>
      <c r="I45" s="11">
        <f>I44</f>
        <v>0.72099999999999997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celec</v>
      </c>
      <c r="B46" s="22">
        <f>VLOOKUP(VLOOKUP($A46,Elasticities_RawData!$N$8:$O$65,2,),Elasticities_RawData!$E$8:$G$48,2,)</f>
        <v>0.96499999999999997</v>
      </c>
      <c r="C46" s="22">
        <f>VLOOKUP(VLOOKUP($A46,Elasticities_RawData!$N$8:$O$65,2,),Elasticities_RawData!$E$8:$G$48,2,)</f>
        <v>0.96499999999999997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acons</v>
      </c>
      <c r="I46" s="11">
        <f>VLOOKUP($H46,Elasticities_RawData!$I$8:$K$16,3,)</f>
        <v>0.71499999999999997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cwatr</v>
      </c>
      <c r="B47" s="22">
        <f>VLOOKUP(VLOOKUP($A47,Elasticities_RawData!$N$8:$O$65,2,),Elasticities_RawData!$E$8:$G$48,2,)</f>
        <v>0.96499999999999997</v>
      </c>
      <c r="C47" s="22">
        <f>VLOOKUP(VLOOKUP($A47,Elasticities_RawData!$N$8:$O$65,2,),Elasticities_RawData!$E$8:$G$48,2,)</f>
        <v>0.96499999999999997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atrad</v>
      </c>
      <c r="I47" s="11">
        <f>VLOOKUP($H47,Elasticities_RawData!$I$8:$K$16,3,)</f>
        <v>0.71699999999999997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ccons</v>
      </c>
      <c r="B48" s="22">
        <f>VLOOKUP(VLOOKUP($A48,Elasticities_RawData!$N$8:$O$65,2,),Elasticities_RawData!$E$8:$G$48,2,)</f>
        <v>1.258</v>
      </c>
      <c r="C48" s="22">
        <f>VLOOKUP(VLOOKUP($A48,Elasticities_RawData!$N$8:$O$65,2,),Elasticities_RawData!$E$8:$G$48,2,)</f>
        <v>1.258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ahotl</v>
      </c>
      <c r="I48" s="11">
        <f>I47</f>
        <v>0.71699999999999997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ctrad</v>
      </c>
      <c r="B49" s="22">
        <f>VLOOKUP(VLOOKUP($A49,Elasticities_RawData!$N$8:$O$65,2,),Elasticities_RawData!$E$8:$G$48,2,)</f>
        <v>0.84799999999999998</v>
      </c>
      <c r="C49" s="22">
        <f>VLOOKUP(VLOOKUP($A49,Elasticities_RawData!$N$8:$O$65,2,),Elasticities_RawData!$E$8:$G$48,2,)</f>
        <v>0.84799999999999998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atrps</v>
      </c>
      <c r="I49" s="11">
        <f t="shared" ref="I49:I54" si="10">I48</f>
        <v>0.71699999999999997</v>
      </c>
      <c r="J49" s="11">
        <f t="shared" si="2"/>
        <v>1.2</v>
      </c>
    </row>
    <row r="50" spans="1:36" x14ac:dyDescent="0.25">
      <c r="A50" t="str">
        <f>Demand!A50</f>
        <v>chotl</v>
      </c>
      <c r="B50" s="22">
        <f>VLOOKUP(VLOOKUP($A50,Elasticities_RawData!$N$8:$O$65,2,),Elasticities_RawData!$E$8:$G$48,2,)</f>
        <v>0.83</v>
      </c>
      <c r="C50" s="22">
        <f>VLOOKUP(VLOOKUP($A50,Elasticities_RawData!$N$8:$O$65,2,),Elasticities_RawData!$E$8:$G$48,2,)</f>
        <v>0.83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altrp-p</v>
      </c>
      <c r="I50" s="11">
        <f t="shared" si="10"/>
        <v>0.71699999999999997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cptrp-l</v>
      </c>
      <c r="B51" s="22">
        <f>VLOOKUP(VLOOKUP($A51,Elasticities_RawData!$N$8:$O$65,2,),Elasticities_RawData!$E$8:$G$48,2,)</f>
        <v>0.98899999999999999</v>
      </c>
      <c r="C51" s="22">
        <f>VLOOKUP(VLOOKUP($A51,Elasticities_RawData!$N$8:$O$65,2,),Elasticities_RawData!$E$8:$G$48,2,)</f>
        <v>0.98899999999999999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altrp-f</v>
      </c>
      <c r="I51" s="11">
        <f t="shared" si="10"/>
        <v>0.71699999999999997</v>
      </c>
      <c r="J51" s="11">
        <f t="shared" si="2"/>
        <v>1.2</v>
      </c>
    </row>
    <row r="52" spans="1:36" x14ac:dyDescent="0.25">
      <c r="A52" t="str">
        <f>Demand!A52</f>
        <v>cftrp-l</v>
      </c>
      <c r="B52" s="22">
        <f>VLOOKUP(VLOOKUP($A52,Elasticities_RawData!$N$8:$O$65,2,),Elasticities_RawData!$E$8:$G$48,2,)</f>
        <v>0.98899999999999999</v>
      </c>
      <c r="C52" s="22">
        <f>VLOOKUP(VLOOKUP($A52,Elasticities_RawData!$N$8:$O$65,2,),Elasticities_RawData!$E$8:$G$48,2,)</f>
        <v>0.98899999999999999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awtrp</v>
      </c>
      <c r="I52" s="11">
        <f t="shared" si="10"/>
        <v>0.71699999999999997</v>
      </c>
      <c r="J52" s="11">
        <f t="shared" si="2"/>
        <v>1.2</v>
      </c>
    </row>
    <row r="53" spans="1:36" x14ac:dyDescent="0.25">
      <c r="A53" t="str">
        <f>Demand!A53</f>
        <v>cptrp-o</v>
      </c>
      <c r="B53" s="22">
        <f>VLOOKUP(VLOOKUP($A53,Elasticities_RawData!$N$8:$O$65,2,),Elasticities_RawData!$E$8:$G$48,2,)</f>
        <v>0.98899999999999999</v>
      </c>
      <c r="C53" s="22">
        <f>VLOOKUP(VLOOKUP($A53,Elasticities_RawData!$N$8:$O$65,2,),Elasticities_RawData!$E$8:$G$48,2,)</f>
        <v>0.98899999999999999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aatrp</v>
      </c>
      <c r="I53" s="11">
        <f t="shared" si="10"/>
        <v>0.71699999999999997</v>
      </c>
      <c r="J53" s="11">
        <f t="shared" si="2"/>
        <v>1.2</v>
      </c>
    </row>
    <row r="54" spans="1:36" x14ac:dyDescent="0.25">
      <c r="A54" t="str">
        <f>Demand!A54</f>
        <v>cftrp-o</v>
      </c>
      <c r="B54" s="22">
        <f>VLOOKUP(VLOOKUP($A54,Elasticities_RawData!$N$8:$O$65,2,),Elasticities_RawData!$E$8:$G$48,2,)</f>
        <v>0.98899999999999999</v>
      </c>
      <c r="C54" s="22">
        <f>VLOOKUP(VLOOKUP($A54,Elasticities_RawData!$N$8:$O$65,2,),Elasticities_RawData!$E$8:$G$48,2,)</f>
        <v>0.98899999999999999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acomm</v>
      </c>
      <c r="I54" s="11">
        <f t="shared" si="10"/>
        <v>0.71699999999999997</v>
      </c>
      <c r="J54" s="11">
        <f t="shared" si="2"/>
        <v>1.2</v>
      </c>
    </row>
    <row r="55" spans="1:36" x14ac:dyDescent="0.25">
      <c r="A55" t="str">
        <f>Demand!A55</f>
        <v>ctrps</v>
      </c>
      <c r="B55" s="22">
        <f>VLOOKUP(VLOOKUP($A55,Elasticities_RawData!$N$8:$O$65,2,),Elasticities_RawData!$E$8:$G$48,2,)</f>
        <v>0.98899999999999999</v>
      </c>
      <c r="C55" s="22">
        <f>VLOOKUP(VLOOKUP($A55,Elasticities_RawData!$N$8:$O$65,2,),Elasticities_RawData!$E$8:$G$48,2,)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afsrv</v>
      </c>
      <c r="I55" s="11">
        <f>VLOOKUP($H55,Elasticities_RawData!$I$8:$K$16,3,)</f>
        <v>0.90400000000000003</v>
      </c>
      <c r="J55" s="11">
        <f t="shared" si="2"/>
        <v>1.2</v>
      </c>
    </row>
    <row r="56" spans="1:36" x14ac:dyDescent="0.25">
      <c r="A56" t="str">
        <f>Demand!A56</f>
        <v>ccomm</v>
      </c>
      <c r="B56" s="22">
        <f>VLOOKUP(VLOOKUP($A56,Elasticities_RawData!$N$8:$O$65,2,),Elasticities_RawData!$E$8:$G$48,2,)</f>
        <v>0.63700000000000001</v>
      </c>
      <c r="C56" s="22">
        <f>VLOOKUP(VLOOKUP($A56,Elasticities_RawData!$N$8:$O$65,2,),Elasticities_RawData!$E$8:$G$48,2,)</f>
        <v>0.63700000000000001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absrv</v>
      </c>
      <c r="I56" s="11">
        <f>I55</f>
        <v>0.90400000000000003</v>
      </c>
      <c r="J56" s="11">
        <f t="shared" si="2"/>
        <v>1.2</v>
      </c>
    </row>
    <row r="57" spans="1:36" x14ac:dyDescent="0.25">
      <c r="A57" t="str">
        <f>Demand!A57</f>
        <v>cfsrv</v>
      </c>
      <c r="B57" s="22">
        <f>VLOOKUP(VLOOKUP($A57,Elasticities_RawData!$N$8:$O$65,2,),Elasticities_RawData!$E$8:$G$48,2,)</f>
        <v>0.80400000000000005</v>
      </c>
      <c r="C57" s="22">
        <f>VLOOKUP(VLOOKUP($A57,Elasticities_RawData!$N$8:$O$65,2,),Elasticities_RawData!$E$8:$G$48,2,)</f>
        <v>0.80400000000000005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agsrv</v>
      </c>
      <c r="I57" s="11">
        <f>VLOOKUP($H57,Elasticities_RawData!$I$8:$K$16,3,)</f>
        <v>0.69699999999999995</v>
      </c>
      <c r="J57" s="11">
        <f t="shared" si="2"/>
        <v>1.2</v>
      </c>
    </row>
    <row r="58" spans="1:36" x14ac:dyDescent="0.25">
      <c r="A58" t="str">
        <f>Demand!A58</f>
        <v>cbsrv</v>
      </c>
      <c r="B58" s="22">
        <f>VLOOKUP(VLOOKUP($A58,Elasticities_RawData!$N$8:$O$65,2,),Elasticities_RawData!$E$8:$G$48,2,)</f>
        <v>0.84899999999999998</v>
      </c>
      <c r="C58" s="22">
        <f>VLOOKUP(VLOOKUP($A58,Elasticities_RawData!$N$8:$O$65,2,),Elasticities_RawData!$E$8:$G$48,2,)</f>
        <v>0.84899999999999998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aosrv</v>
      </c>
      <c r="I58" s="11">
        <f>I57</f>
        <v>0.69699999999999995</v>
      </c>
      <c r="J58" s="11">
        <f t="shared" si="2"/>
        <v>1.2</v>
      </c>
    </row>
    <row r="59" spans="1:36" x14ac:dyDescent="0.25">
      <c r="A59" t="str">
        <f>Demand!A59</f>
        <v>cgsrv</v>
      </c>
      <c r="B59" s="22">
        <f>VLOOKUP(VLOOKUP($A59,Elasticities_RawData!$N$8:$O$65,2,),Elasticities_RawData!$E$8:$G$48,2,)</f>
        <v>0.91200000000000003</v>
      </c>
      <c r="C59" s="22">
        <f>VLOOKUP(VLOOKUP($A59,Elasticities_RawData!$N$8:$O$65,2,),Elasticities_RawData!$E$8:$G$48,2,)</f>
        <v>0.91200000000000003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5" t="str">
        <f>Sets!D58</f>
        <v>aprtr</v>
      </c>
      <c r="I59" s="11">
        <f>I27</f>
        <v>0.78400000000000003</v>
      </c>
      <c r="J59" s="11">
        <f>J27</f>
        <v>1.2</v>
      </c>
    </row>
    <row r="60" spans="1:36" x14ac:dyDescent="0.25">
      <c r="A60" t="str">
        <f>Demand!A60</f>
        <v>cosrv</v>
      </c>
      <c r="B60" s="22">
        <f>VLOOKUP(VLOOKUP($A60,Elasticities_RawData!$N$8:$O$65,2,),Elasticities_RawData!$E$8:$G$48,2,)</f>
        <v>0.91200000000000003</v>
      </c>
      <c r="C60" s="22">
        <f>VLOOKUP(VLOOKUP($A60,Elasticities_RawData!$N$8:$O$65,2,),Elasticities_RawData!$E$8:$G$48,2,)</f>
        <v>0.91200000000000003</v>
      </c>
      <c r="D60" s="11">
        <f t="shared" si="1"/>
        <v>3</v>
      </c>
      <c r="E60" s="11">
        <f t="shared" si="1"/>
        <v>9</v>
      </c>
      <c r="F60" s="11">
        <f t="shared" si="1"/>
        <v>9</v>
      </c>
    </row>
    <row r="61" spans="1:36" x14ac:dyDescent="0.25">
      <c r="A61" t="str">
        <f>Demand!A61</f>
        <v>cimpt</v>
      </c>
      <c r="B61" s="22">
        <f>VLOOKUP(VLOOKUP($A61,Elasticities_RawData!$N$8:$O$65,2,),Elasticities_RawData!$E$8:$G$48,2,)</f>
        <v>0.88600000000000001</v>
      </c>
      <c r="C61" s="22">
        <f>VLOOKUP(VLOOKUP($A61,Elasticities_RawData!$N$8:$O$65,2,),Elasticities_RawData!$E$8:$G$48,2,)</f>
        <v>0.88600000000000001</v>
      </c>
      <c r="D61" s="22">
        <f t="shared" ref="D61:D62" si="11">D40</f>
        <v>3</v>
      </c>
      <c r="E61" s="11">
        <f t="shared" ref="E61:F62" si="12">E60</f>
        <v>9</v>
      </c>
      <c r="F61" s="11">
        <f t="shared" si="12"/>
        <v>9</v>
      </c>
      <c r="I61" s="11"/>
      <c r="J61" s="27"/>
    </row>
    <row r="62" spans="1:36" x14ac:dyDescent="0.25">
      <c r="A62" s="75" t="str">
        <f>Demand!A62</f>
        <v>cprtr</v>
      </c>
      <c r="B62" s="22">
        <f>B27</f>
        <v>3</v>
      </c>
      <c r="C62" s="22">
        <f>C27</f>
        <v>3</v>
      </c>
      <c r="D62" s="22">
        <f t="shared" si="11"/>
        <v>3</v>
      </c>
      <c r="E62" s="11">
        <f t="shared" si="12"/>
        <v>9</v>
      </c>
      <c r="F62" s="11">
        <f t="shared" si="12"/>
        <v>9</v>
      </c>
      <c r="I62" s="11"/>
      <c r="J62" s="27"/>
    </row>
    <row r="63" spans="1:36" x14ac:dyDescent="0.25">
      <c r="I63" s="27"/>
      <c r="J63" s="27"/>
      <c r="AI63" s="40"/>
    </row>
    <row r="64" spans="1:36" x14ac:dyDescent="0.25">
      <c r="I64" s="27"/>
      <c r="J64" s="27"/>
      <c r="AI64" s="40"/>
      <c r="AJ64" s="40"/>
    </row>
    <row r="65" spans="9:36" x14ac:dyDescent="0.25">
      <c r="I65" s="11"/>
      <c r="J65" s="27"/>
      <c r="AF65" s="27"/>
      <c r="AH65" s="40"/>
      <c r="AI65" s="40"/>
      <c r="AJ65" s="40"/>
    </row>
    <row r="66" spans="9:36" x14ac:dyDescent="0.25">
      <c r="I66" s="27"/>
      <c r="J66" s="27"/>
      <c r="AF66" s="27"/>
      <c r="AJ66" s="40"/>
    </row>
    <row r="67" spans="9:36" x14ac:dyDescent="0.25">
      <c r="I67" s="27"/>
      <c r="J67" s="27"/>
      <c r="AF67" s="27"/>
      <c r="AJ67" s="40"/>
    </row>
    <row r="68" spans="9:36" x14ac:dyDescent="0.25">
      <c r="I68" s="27"/>
      <c r="J68" s="27"/>
      <c r="AF68" s="27"/>
      <c r="AH68" s="40"/>
      <c r="AJ68" s="40"/>
    </row>
    <row r="69" spans="9:36" x14ac:dyDescent="0.25">
      <c r="I69" s="27"/>
      <c r="J69" s="27"/>
      <c r="AE69" s="27"/>
      <c r="AH69" s="40"/>
    </row>
    <row r="70" spans="9:36" x14ac:dyDescent="0.25">
      <c r="I70" s="27"/>
      <c r="J70" s="27"/>
      <c r="AH70" s="40"/>
    </row>
    <row r="71" spans="9:36" x14ac:dyDescent="0.25">
      <c r="I71" s="27"/>
      <c r="J71" s="27"/>
      <c r="AH71" s="40"/>
    </row>
    <row r="72" spans="9:36" x14ac:dyDescent="0.25">
      <c r="I72" s="27"/>
      <c r="J72" s="27"/>
      <c r="AH72" s="40"/>
    </row>
    <row r="73" spans="9:36" x14ac:dyDescent="0.25">
      <c r="I73" s="27"/>
      <c r="J73" s="27"/>
      <c r="AH73" s="40"/>
    </row>
    <row r="74" spans="9:36" x14ac:dyDescent="0.25">
      <c r="I74" s="27"/>
      <c r="J74" s="27"/>
    </row>
    <row r="75" spans="9:36" x14ac:dyDescent="0.25">
      <c r="I75" s="11"/>
      <c r="J75" s="27"/>
    </row>
    <row r="76" spans="9:36" x14ac:dyDescent="0.25">
      <c r="I76" s="27"/>
      <c r="J76" s="27"/>
    </row>
    <row r="77" spans="9:36" x14ac:dyDescent="0.25">
      <c r="I77" s="11"/>
      <c r="J77" s="27"/>
    </row>
    <row r="78" spans="9:36" x14ac:dyDescent="0.25">
      <c r="I78" s="27"/>
      <c r="J78" s="27"/>
    </row>
    <row r="79" spans="9:36" x14ac:dyDescent="0.25">
      <c r="I79" s="27"/>
      <c r="J79" s="27"/>
    </row>
    <row r="80" spans="9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2"/>
  <sheetViews>
    <sheetView topLeftCell="Z1" zoomScale="80" zoomScaleNormal="80" workbookViewId="0">
      <pane ySplit="7" topLeftCell="A50" activePane="bottomLeft" state="frozen"/>
      <selection activeCell="D21" sqref="D21"/>
      <selection pane="bottomLeft" activeCell="Z62" sqref="Z62"/>
    </sheetView>
  </sheetViews>
  <sheetFormatPr defaultRowHeight="15" x14ac:dyDescent="0.25"/>
  <sheetData>
    <row r="1" spans="1:27" ht="18.75" x14ac:dyDescent="0.3">
      <c r="A1" s="2" t="s">
        <v>306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351</v>
      </c>
    </row>
    <row r="5" spans="1:27" x14ac:dyDescent="0.25">
      <c r="A5" s="3" t="s">
        <v>308</v>
      </c>
      <c r="I5" s="3" t="s">
        <v>309</v>
      </c>
      <c r="J5" s="3"/>
      <c r="K5" s="3"/>
      <c r="L5" s="3"/>
      <c r="M5" s="3"/>
      <c r="N5" s="3"/>
      <c r="O5" s="3"/>
      <c r="P5" s="3"/>
      <c r="Q5" s="3" t="s">
        <v>349</v>
      </c>
      <c r="R5" s="3"/>
      <c r="S5" s="3"/>
      <c r="T5" s="3"/>
      <c r="U5" s="3"/>
      <c r="V5" s="3"/>
      <c r="W5" s="3"/>
      <c r="X5" s="3"/>
      <c r="Y5" s="3" t="s">
        <v>350</v>
      </c>
    </row>
    <row r="6" spans="1:27" x14ac:dyDescent="0.25">
      <c r="A6" s="5" t="s">
        <v>302</v>
      </c>
      <c r="B6" s="5"/>
      <c r="C6" s="5"/>
      <c r="D6" s="5"/>
      <c r="E6" s="5"/>
      <c r="F6" s="5"/>
      <c r="G6" s="5"/>
      <c r="H6" s="5"/>
      <c r="I6" s="5" t="s">
        <v>303</v>
      </c>
      <c r="J6" s="5"/>
      <c r="K6" s="5"/>
      <c r="L6" s="5"/>
      <c r="M6" s="5"/>
      <c r="N6" s="5"/>
      <c r="O6" s="5"/>
      <c r="P6" s="5"/>
      <c r="Q6" s="5" t="s">
        <v>304</v>
      </c>
      <c r="R6" s="5"/>
      <c r="S6" s="5"/>
      <c r="T6" s="5"/>
      <c r="U6" s="5"/>
      <c r="V6" s="5"/>
      <c r="W6" s="5"/>
      <c r="X6" s="5"/>
      <c r="Y6" s="5" t="s">
        <v>305</v>
      </c>
    </row>
    <row r="7" spans="1:27" x14ac:dyDescent="0.25">
      <c r="A7" s="10"/>
      <c r="B7" s="20" t="s">
        <v>354</v>
      </c>
      <c r="C7" s="20"/>
      <c r="E7" s="12"/>
      <c r="F7" s="12"/>
      <c r="G7" s="12"/>
      <c r="H7" s="12"/>
      <c r="I7" s="10"/>
      <c r="J7" s="20" t="s">
        <v>354</v>
      </c>
      <c r="K7" s="20"/>
      <c r="M7" s="12"/>
      <c r="N7" s="12"/>
      <c r="O7" s="12"/>
      <c r="P7" s="12"/>
      <c r="Q7" s="10"/>
      <c r="R7" s="20" t="s">
        <v>354</v>
      </c>
      <c r="S7" s="20"/>
      <c r="U7" s="12"/>
      <c r="V7" s="12"/>
      <c r="W7" s="12"/>
      <c r="X7" s="12"/>
      <c r="Y7" s="10"/>
      <c r="Z7" s="20" t="s">
        <v>354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cmore</v>
      </c>
      <c r="B13" s="10">
        <v>1</v>
      </c>
      <c r="C13" s="10"/>
      <c r="I13" t="str">
        <f t="shared" si="0"/>
        <v>cmore</v>
      </c>
      <c r="J13" s="10">
        <f t="shared" si="1"/>
        <v>1</v>
      </c>
      <c r="K13" s="10"/>
      <c r="Q13" t="str">
        <f t="shared" si="2"/>
        <v>cmore</v>
      </c>
      <c r="R13" s="10">
        <f t="shared" si="3"/>
        <v>1</v>
      </c>
      <c r="S13" s="10"/>
      <c r="Y13" t="str">
        <f t="shared" si="4"/>
        <v>cmore</v>
      </c>
      <c r="Z13" s="10">
        <f t="shared" si="5"/>
        <v>1</v>
      </c>
      <c r="AA13" s="10"/>
    </row>
    <row r="14" spans="1:27" x14ac:dyDescent="0.25">
      <c r="A14" t="str">
        <f>Elasticities!A14</f>
        <v>cmine</v>
      </c>
      <c r="B14" s="10">
        <v>1</v>
      </c>
      <c r="C14" s="10"/>
      <c r="I14" t="str">
        <f t="shared" si="0"/>
        <v>cmine</v>
      </c>
      <c r="J14" s="10">
        <f t="shared" si="1"/>
        <v>1</v>
      </c>
      <c r="K14" s="10"/>
      <c r="Q14" t="str">
        <f t="shared" si="2"/>
        <v>cmine</v>
      </c>
      <c r="R14" s="10">
        <f t="shared" si="3"/>
        <v>1</v>
      </c>
      <c r="S14" s="10"/>
      <c r="Y14" t="str">
        <f t="shared" si="4"/>
        <v>cmine</v>
      </c>
      <c r="Z14" s="10">
        <f t="shared" si="5"/>
        <v>1</v>
      </c>
      <c r="AA14" s="10"/>
    </row>
    <row r="15" spans="1:27" x14ac:dyDescent="0.25">
      <c r="A15" t="str">
        <f>Elasticities!A15</f>
        <v>ccoil</v>
      </c>
      <c r="B15" s="10">
        <v>1</v>
      </c>
      <c r="C15" s="10"/>
      <c r="I15" t="str">
        <f t="shared" si="0"/>
        <v>ccoil</v>
      </c>
      <c r="J15" s="10">
        <f t="shared" si="1"/>
        <v>1</v>
      </c>
      <c r="K15" s="10"/>
      <c r="Q15" t="str">
        <f t="shared" si="2"/>
        <v>ccoil</v>
      </c>
      <c r="R15" s="10">
        <f t="shared" si="3"/>
        <v>1</v>
      </c>
      <c r="S15" s="10"/>
      <c r="Y15" t="str">
        <f t="shared" si="4"/>
        <v>ccoil</v>
      </c>
      <c r="Z15" s="10">
        <f t="shared" si="5"/>
        <v>1</v>
      </c>
      <c r="AA15" s="10"/>
    </row>
    <row r="16" spans="1:27" x14ac:dyDescent="0.25">
      <c r="A16" t="str">
        <f>Elasticities!A16</f>
        <v>cngas</v>
      </c>
      <c r="B16" s="10">
        <v>1</v>
      </c>
      <c r="C16" s="10"/>
      <c r="I16" t="str">
        <f t="shared" si="0"/>
        <v>cngas</v>
      </c>
      <c r="J16" s="10">
        <f t="shared" si="1"/>
        <v>1</v>
      </c>
      <c r="K16" s="10"/>
      <c r="Q16" t="str">
        <f t="shared" si="2"/>
        <v>cngas</v>
      </c>
      <c r="R16" s="10">
        <f t="shared" si="3"/>
        <v>1</v>
      </c>
      <c r="S16" s="10"/>
      <c r="Y16" t="str">
        <f t="shared" si="4"/>
        <v>cngas</v>
      </c>
      <c r="Z16" s="10">
        <f t="shared" si="5"/>
        <v>1</v>
      </c>
      <c r="AA16" s="10"/>
    </row>
    <row r="17" spans="1:27" x14ac:dyDescent="0.25">
      <c r="A17" t="str">
        <f>Elasticities!A17</f>
        <v>chydr</v>
      </c>
      <c r="B17" s="10">
        <v>1</v>
      </c>
      <c r="C17" s="10"/>
      <c r="I17" t="str">
        <f t="shared" si="0"/>
        <v>chydr</v>
      </c>
      <c r="J17" s="10">
        <f t="shared" si="1"/>
        <v>1</v>
      </c>
      <c r="K17" s="10"/>
      <c r="Q17" t="str">
        <f t="shared" si="2"/>
        <v>chydr</v>
      </c>
      <c r="R17" s="10">
        <f t="shared" si="3"/>
        <v>1</v>
      </c>
      <c r="S17" s="10"/>
      <c r="Y17" t="str">
        <f t="shared" si="4"/>
        <v>chydr</v>
      </c>
      <c r="Z17" s="10">
        <f t="shared" si="5"/>
        <v>1</v>
      </c>
      <c r="AA17" s="10"/>
    </row>
    <row r="18" spans="1:27" x14ac:dyDescent="0.25">
      <c r="A18" t="str">
        <f>Elasticities!A18</f>
        <v>cfood</v>
      </c>
      <c r="B18" s="10">
        <v>1</v>
      </c>
      <c r="C18" s="10"/>
      <c r="I18" t="str">
        <f t="shared" si="0"/>
        <v>cfood</v>
      </c>
      <c r="J18" s="10">
        <v>1</v>
      </c>
      <c r="K18" s="10"/>
      <c r="Q18" t="str">
        <f t="shared" si="2"/>
        <v>cfood</v>
      </c>
      <c r="R18" s="10">
        <v>1</v>
      </c>
      <c r="S18" s="10"/>
      <c r="Y18" t="str">
        <f t="shared" si="4"/>
        <v>cfood</v>
      </c>
      <c r="Z18" s="10">
        <v>1</v>
      </c>
      <c r="AA18" s="10"/>
    </row>
    <row r="19" spans="1:27" x14ac:dyDescent="0.25">
      <c r="A19" t="str">
        <f>Elasticities!A19</f>
        <v>cbevt</v>
      </c>
      <c r="B19" s="10">
        <v>1</v>
      </c>
      <c r="C19" s="10"/>
      <c r="I19" t="str">
        <f t="shared" si="0"/>
        <v>cbevt</v>
      </c>
      <c r="J19" s="10">
        <f t="shared" si="1"/>
        <v>1</v>
      </c>
      <c r="K19" s="10"/>
      <c r="Q19" t="str">
        <f t="shared" si="2"/>
        <v>cbevt</v>
      </c>
      <c r="R19" s="10">
        <f t="shared" si="3"/>
        <v>1</v>
      </c>
      <c r="S19" s="10"/>
      <c r="Y19" t="str">
        <f t="shared" si="4"/>
        <v>cbevt</v>
      </c>
      <c r="Z19" s="10">
        <f t="shared" si="5"/>
        <v>1</v>
      </c>
      <c r="AA19" s="10"/>
    </row>
    <row r="20" spans="1:27" x14ac:dyDescent="0.25">
      <c r="A20" t="str">
        <f>Elasticities!A20</f>
        <v>ctext</v>
      </c>
      <c r="B20" s="10">
        <v>1</v>
      </c>
      <c r="C20" s="10"/>
      <c r="I20" t="str">
        <f t="shared" si="0"/>
        <v>ctext</v>
      </c>
      <c r="J20" s="10">
        <f t="shared" si="1"/>
        <v>1</v>
      </c>
      <c r="K20" s="10"/>
      <c r="Q20" t="str">
        <f t="shared" si="2"/>
        <v>ctext</v>
      </c>
      <c r="R20" s="10">
        <f t="shared" si="3"/>
        <v>1</v>
      </c>
      <c r="S20" s="10"/>
      <c r="Y20" t="str">
        <f t="shared" si="4"/>
        <v>ctext</v>
      </c>
      <c r="Z20" s="10">
        <f t="shared" si="5"/>
        <v>1</v>
      </c>
      <c r="AA20" s="10"/>
    </row>
    <row r="21" spans="1:27" x14ac:dyDescent="0.25">
      <c r="A21" t="str">
        <f>Elasticities!A21</f>
        <v>cclth</v>
      </c>
      <c r="B21" s="10">
        <v>1</v>
      </c>
      <c r="C21" s="10"/>
      <c r="I21" t="str">
        <f t="shared" si="0"/>
        <v>cclth</v>
      </c>
      <c r="J21" s="10">
        <f t="shared" si="1"/>
        <v>1</v>
      </c>
      <c r="K21" s="10"/>
      <c r="Q21" t="str">
        <f t="shared" si="2"/>
        <v>cclth</v>
      </c>
      <c r="R21" s="10">
        <f t="shared" si="3"/>
        <v>1</v>
      </c>
      <c r="S21" s="10"/>
      <c r="Y21" t="str">
        <f t="shared" si="4"/>
        <v>cclth</v>
      </c>
      <c r="Z21" s="10">
        <f t="shared" si="5"/>
        <v>1</v>
      </c>
      <c r="AA21" s="10"/>
    </row>
    <row r="22" spans="1:27" x14ac:dyDescent="0.25">
      <c r="A22" t="str">
        <f>Elasticities!A22</f>
        <v>cleat</v>
      </c>
      <c r="B22" s="10">
        <v>1</v>
      </c>
      <c r="C22" s="10"/>
      <c r="I22" t="str">
        <f t="shared" si="0"/>
        <v>cleat</v>
      </c>
      <c r="J22" s="10">
        <f t="shared" si="1"/>
        <v>1</v>
      </c>
      <c r="K22" s="10"/>
      <c r="Q22" t="str">
        <f t="shared" si="2"/>
        <v>cleat</v>
      </c>
      <c r="R22" s="10">
        <f t="shared" si="3"/>
        <v>1</v>
      </c>
      <c r="S22" s="10"/>
      <c r="Y22" t="str">
        <f t="shared" si="4"/>
        <v>cleat</v>
      </c>
      <c r="Z22" s="10">
        <f t="shared" si="5"/>
        <v>1</v>
      </c>
      <c r="AA22" s="10"/>
    </row>
    <row r="23" spans="1:27" x14ac:dyDescent="0.25">
      <c r="A23" t="str">
        <f>Elasticities!A23</f>
        <v>cfoot</v>
      </c>
      <c r="B23" s="10">
        <v>1</v>
      </c>
      <c r="C23" s="10"/>
      <c r="I23" t="str">
        <f t="shared" si="0"/>
        <v>cfoot</v>
      </c>
      <c r="J23" s="10">
        <f t="shared" si="1"/>
        <v>1</v>
      </c>
      <c r="K23" s="10"/>
      <c r="Q23" t="str">
        <f t="shared" si="2"/>
        <v>cfoot</v>
      </c>
      <c r="R23" s="10">
        <f t="shared" si="3"/>
        <v>1</v>
      </c>
      <c r="S23" s="10"/>
      <c r="Y23" t="str">
        <f t="shared" si="4"/>
        <v>cfoot</v>
      </c>
      <c r="Z23" s="10">
        <f t="shared" si="5"/>
        <v>1</v>
      </c>
      <c r="AA23" s="10"/>
    </row>
    <row r="24" spans="1:27" x14ac:dyDescent="0.25">
      <c r="A24" t="str">
        <f>Elasticities!A24</f>
        <v>cwood</v>
      </c>
      <c r="B24" s="10">
        <v>1</v>
      </c>
      <c r="C24" s="10"/>
      <c r="I24" t="str">
        <f t="shared" si="0"/>
        <v>cwood</v>
      </c>
      <c r="J24" s="10">
        <f t="shared" si="1"/>
        <v>1</v>
      </c>
      <c r="K24" s="10"/>
      <c r="Q24" t="str">
        <f t="shared" si="2"/>
        <v>cwood</v>
      </c>
      <c r="R24" s="10">
        <f t="shared" si="3"/>
        <v>1</v>
      </c>
      <c r="S24" s="10"/>
      <c r="Y24" t="str">
        <f t="shared" si="4"/>
        <v>cwood</v>
      </c>
      <c r="Z24" s="10">
        <f t="shared" si="5"/>
        <v>1</v>
      </c>
      <c r="AA24" s="10"/>
    </row>
    <row r="25" spans="1:27" x14ac:dyDescent="0.25">
      <c r="A25" t="str">
        <f>Elasticities!A25</f>
        <v>cpapr</v>
      </c>
      <c r="B25" s="10">
        <v>1</v>
      </c>
      <c r="C25" s="10"/>
      <c r="I25" t="str">
        <f t="shared" si="0"/>
        <v>cpapr</v>
      </c>
      <c r="J25" s="10">
        <f t="shared" si="1"/>
        <v>1</v>
      </c>
      <c r="K25" s="10"/>
      <c r="Q25" t="str">
        <f t="shared" si="2"/>
        <v>cpapr</v>
      </c>
      <c r="R25" s="10">
        <f t="shared" si="3"/>
        <v>1</v>
      </c>
      <c r="S25" s="10"/>
      <c r="Y25" t="str">
        <f t="shared" si="4"/>
        <v>cpapr</v>
      </c>
      <c r="Z25" s="10">
        <f t="shared" si="5"/>
        <v>1</v>
      </c>
      <c r="AA25" s="10"/>
    </row>
    <row r="26" spans="1:27" x14ac:dyDescent="0.25">
      <c r="A26" t="str">
        <f>Elasticities!A26</f>
        <v>cprnt</v>
      </c>
      <c r="B26" s="10">
        <v>1</v>
      </c>
      <c r="C26" s="10"/>
      <c r="I26" t="str">
        <f t="shared" si="0"/>
        <v>cprnt</v>
      </c>
      <c r="J26" s="10">
        <f t="shared" si="1"/>
        <v>1</v>
      </c>
      <c r="K26" s="10"/>
      <c r="Q26" t="str">
        <f t="shared" si="2"/>
        <v>cprnt</v>
      </c>
      <c r="R26" s="10">
        <f t="shared" si="3"/>
        <v>1</v>
      </c>
      <c r="S26" s="10"/>
      <c r="Y26" t="str">
        <f t="shared" si="4"/>
        <v>cprnt</v>
      </c>
      <c r="Z26" s="10">
        <f t="shared" si="5"/>
        <v>1</v>
      </c>
      <c r="AA26" s="10"/>
    </row>
    <row r="27" spans="1:27" x14ac:dyDescent="0.25">
      <c r="A27" t="str">
        <f>Elasticities!A27</f>
        <v>cpetr_p</v>
      </c>
      <c r="B27" s="10">
        <v>1</v>
      </c>
      <c r="C27" s="10"/>
      <c r="I27" t="str">
        <f t="shared" si="0"/>
        <v>cpetr_p</v>
      </c>
      <c r="J27" s="10">
        <f t="shared" si="1"/>
        <v>1</v>
      </c>
      <c r="K27" s="10"/>
      <c r="Q27" t="str">
        <f t="shared" si="2"/>
        <v>cpetr_p</v>
      </c>
      <c r="R27" s="10">
        <f t="shared" si="3"/>
        <v>1</v>
      </c>
      <c r="S27" s="10"/>
      <c r="Y27" t="str">
        <f t="shared" si="4"/>
        <v>cpetr_p</v>
      </c>
      <c r="Z27" s="10">
        <f t="shared" si="5"/>
        <v>1</v>
      </c>
      <c r="AA27" s="10"/>
    </row>
    <row r="28" spans="1:27" x14ac:dyDescent="0.25">
      <c r="A28" t="str">
        <f>Elasticities!A28</f>
        <v>cpetr_d</v>
      </c>
      <c r="B28" s="10">
        <v>1</v>
      </c>
      <c r="C28" s="10"/>
      <c r="I28" t="str">
        <f t="shared" si="0"/>
        <v>cpetr_d</v>
      </c>
      <c r="J28" s="10">
        <f t="shared" si="1"/>
        <v>1</v>
      </c>
      <c r="K28" s="10"/>
      <c r="Q28" t="str">
        <f t="shared" si="2"/>
        <v>cpetr_d</v>
      </c>
      <c r="R28" s="10">
        <f t="shared" si="3"/>
        <v>1</v>
      </c>
      <c r="S28" s="10"/>
      <c r="Y28" t="str">
        <f t="shared" si="4"/>
        <v>cpetr_d</v>
      </c>
      <c r="Z28" s="10">
        <f t="shared" si="5"/>
        <v>1</v>
      </c>
      <c r="AA28" s="10"/>
    </row>
    <row r="29" spans="1:27" x14ac:dyDescent="0.25">
      <c r="A29" t="str">
        <f>Elasticities!A29</f>
        <v>cpetr_o</v>
      </c>
      <c r="B29" s="10">
        <v>1</v>
      </c>
      <c r="C29" s="10"/>
      <c r="I29" t="str">
        <f t="shared" si="0"/>
        <v>cpetr_o</v>
      </c>
      <c r="J29" s="10">
        <f t="shared" si="1"/>
        <v>1</v>
      </c>
      <c r="K29" s="10"/>
      <c r="Q29" t="str">
        <f t="shared" si="2"/>
        <v>cpetr_o</v>
      </c>
      <c r="R29" s="10">
        <f t="shared" si="3"/>
        <v>1</v>
      </c>
      <c r="S29" s="10"/>
      <c r="Y29" t="str">
        <f t="shared" si="4"/>
        <v>cpetr_o</v>
      </c>
      <c r="Z29" s="10">
        <f t="shared" si="5"/>
        <v>1</v>
      </c>
      <c r="AA29" s="10"/>
    </row>
    <row r="30" spans="1:27" x14ac:dyDescent="0.25">
      <c r="A30" t="str">
        <f>Elasticities!A30</f>
        <v>cbchm</v>
      </c>
      <c r="B30" s="10">
        <v>1</v>
      </c>
      <c r="I30" t="str">
        <f t="shared" si="0"/>
        <v>cbchm</v>
      </c>
      <c r="J30" s="10">
        <f t="shared" si="1"/>
        <v>1</v>
      </c>
      <c r="Q30" t="str">
        <f t="shared" si="2"/>
        <v>cbchm</v>
      </c>
      <c r="R30" s="10">
        <f t="shared" si="3"/>
        <v>1</v>
      </c>
      <c r="Y30" t="str">
        <f t="shared" si="4"/>
        <v>cbchm</v>
      </c>
      <c r="Z30" s="10">
        <f t="shared" si="5"/>
        <v>1</v>
      </c>
    </row>
    <row r="31" spans="1:27" x14ac:dyDescent="0.25">
      <c r="A31" t="str">
        <f>Elasticities!A31</f>
        <v>cochm</v>
      </c>
      <c r="B31" s="10">
        <v>1</v>
      </c>
      <c r="I31" t="str">
        <f t="shared" si="0"/>
        <v>cochm</v>
      </c>
      <c r="J31" s="10">
        <f t="shared" si="1"/>
        <v>1</v>
      </c>
      <c r="Q31" t="str">
        <f t="shared" si="2"/>
        <v>cochm</v>
      </c>
      <c r="R31" s="10">
        <f t="shared" si="3"/>
        <v>1</v>
      </c>
      <c r="Y31" t="str">
        <f t="shared" si="4"/>
        <v>cochm</v>
      </c>
      <c r="Z31" s="10">
        <f t="shared" si="5"/>
        <v>1</v>
      </c>
    </row>
    <row r="32" spans="1:27" x14ac:dyDescent="0.25">
      <c r="A32" t="str">
        <f>Elasticities!A32</f>
        <v>crubb</v>
      </c>
      <c r="B32" s="10">
        <v>1</v>
      </c>
      <c r="I32" t="str">
        <f t="shared" si="0"/>
        <v>crubb</v>
      </c>
      <c r="J32" s="10">
        <f t="shared" si="1"/>
        <v>1</v>
      </c>
      <c r="Q32" t="str">
        <f t="shared" si="2"/>
        <v>crubb</v>
      </c>
      <c r="R32" s="10">
        <f t="shared" si="3"/>
        <v>1</v>
      </c>
      <c r="Y32" t="str">
        <f t="shared" si="4"/>
        <v>crubb</v>
      </c>
      <c r="Z32" s="10">
        <f t="shared" si="5"/>
        <v>1</v>
      </c>
    </row>
    <row r="33" spans="1:26" x14ac:dyDescent="0.25">
      <c r="A33" t="str">
        <f>Elasticities!A33</f>
        <v>cplas</v>
      </c>
      <c r="B33" s="10">
        <v>1</v>
      </c>
      <c r="I33" t="str">
        <f t="shared" si="0"/>
        <v>cplas</v>
      </c>
      <c r="J33" s="10">
        <f t="shared" si="1"/>
        <v>1</v>
      </c>
      <c r="Q33" t="str">
        <f t="shared" si="2"/>
        <v>cplas</v>
      </c>
      <c r="R33" s="10">
        <f t="shared" si="3"/>
        <v>1</v>
      </c>
      <c r="Y33" t="str">
        <f t="shared" si="4"/>
        <v>cplas</v>
      </c>
      <c r="Z33" s="10">
        <f t="shared" si="5"/>
        <v>1</v>
      </c>
    </row>
    <row r="34" spans="1:26" x14ac:dyDescent="0.25">
      <c r="A34" t="str">
        <f>Elasticities!A34</f>
        <v>cglas</v>
      </c>
      <c r="B34" s="10">
        <v>1</v>
      </c>
      <c r="I34" t="str">
        <f t="shared" si="0"/>
        <v>cglas</v>
      </c>
      <c r="J34" s="10">
        <f t="shared" si="1"/>
        <v>1</v>
      </c>
      <c r="Q34" t="str">
        <f t="shared" si="2"/>
        <v>cglas</v>
      </c>
      <c r="R34" s="10">
        <f t="shared" si="3"/>
        <v>1</v>
      </c>
      <c r="Y34" t="str">
        <f t="shared" si="4"/>
        <v>cglas</v>
      </c>
      <c r="Z34" s="10">
        <f t="shared" si="5"/>
        <v>1</v>
      </c>
    </row>
    <row r="35" spans="1:26" x14ac:dyDescent="0.25">
      <c r="A35" t="str">
        <f>Elasticities!A35</f>
        <v>cnmet</v>
      </c>
      <c r="B35" s="10">
        <v>1</v>
      </c>
      <c r="I35" t="str">
        <f t="shared" si="0"/>
        <v>cnmet</v>
      </c>
      <c r="J35" s="10">
        <f t="shared" si="1"/>
        <v>1</v>
      </c>
      <c r="Q35" t="str">
        <f t="shared" si="2"/>
        <v>cnmet</v>
      </c>
      <c r="R35" s="10">
        <f t="shared" si="3"/>
        <v>1</v>
      </c>
      <c r="Y35" t="str">
        <f t="shared" si="4"/>
        <v>cnmet</v>
      </c>
      <c r="Z35" s="10">
        <f t="shared" si="5"/>
        <v>1</v>
      </c>
    </row>
    <row r="36" spans="1:26" x14ac:dyDescent="0.25">
      <c r="A36" t="str">
        <f>Elasticities!A36</f>
        <v>ciron</v>
      </c>
      <c r="B36" s="10">
        <v>1</v>
      </c>
      <c r="I36" t="str">
        <f t="shared" si="0"/>
        <v>ciron</v>
      </c>
      <c r="J36" s="10">
        <f t="shared" si="1"/>
        <v>1</v>
      </c>
      <c r="Q36" t="str">
        <f t="shared" si="2"/>
        <v>ciron</v>
      </c>
      <c r="R36" s="10">
        <f t="shared" si="3"/>
        <v>1</v>
      </c>
      <c r="Y36" t="str">
        <f t="shared" si="4"/>
        <v>ciron</v>
      </c>
      <c r="Z36" s="10">
        <f t="shared" si="5"/>
        <v>1</v>
      </c>
    </row>
    <row r="37" spans="1:26" x14ac:dyDescent="0.25">
      <c r="A37" t="str">
        <f>Elasticities!A37</f>
        <v>cnfrm</v>
      </c>
      <c r="B37" s="10">
        <v>1</v>
      </c>
      <c r="I37" t="str">
        <f t="shared" si="0"/>
        <v>cnfrm</v>
      </c>
      <c r="J37" s="10">
        <f t="shared" si="1"/>
        <v>1</v>
      </c>
      <c r="Q37" t="str">
        <f t="shared" si="2"/>
        <v>cnfrm</v>
      </c>
      <c r="R37" s="10">
        <f t="shared" si="3"/>
        <v>1</v>
      </c>
      <c r="Y37" t="str">
        <f t="shared" si="4"/>
        <v>cnfrm</v>
      </c>
      <c r="Z37" s="10">
        <f t="shared" si="5"/>
        <v>1</v>
      </c>
    </row>
    <row r="38" spans="1:26" x14ac:dyDescent="0.25">
      <c r="A38" t="str">
        <f>Elasticities!A38</f>
        <v>cmetp</v>
      </c>
      <c r="B38" s="10">
        <v>1</v>
      </c>
      <c r="I38" t="str">
        <f t="shared" si="0"/>
        <v>cmetp</v>
      </c>
      <c r="J38" s="10">
        <f t="shared" si="1"/>
        <v>1</v>
      </c>
      <c r="Q38" t="str">
        <f t="shared" si="2"/>
        <v>cmetp</v>
      </c>
      <c r="R38" s="10">
        <f t="shared" si="3"/>
        <v>1</v>
      </c>
      <c r="Y38" t="str">
        <f t="shared" si="4"/>
        <v>cmetp</v>
      </c>
      <c r="Z38" s="10">
        <f t="shared" si="5"/>
        <v>1</v>
      </c>
    </row>
    <row r="39" spans="1:26" x14ac:dyDescent="0.25">
      <c r="A39" t="str">
        <f>Elasticities!A39</f>
        <v>cmach</v>
      </c>
      <c r="B39" s="10">
        <v>1</v>
      </c>
      <c r="I39" t="str">
        <f t="shared" si="0"/>
        <v>cmach</v>
      </c>
      <c r="J39" s="10">
        <f t="shared" si="1"/>
        <v>1</v>
      </c>
      <c r="Q39" t="str">
        <f t="shared" si="2"/>
        <v>cmach</v>
      </c>
      <c r="R39" s="10">
        <f t="shared" si="3"/>
        <v>1</v>
      </c>
      <c r="Y39" t="str">
        <f t="shared" si="4"/>
        <v>cmach</v>
      </c>
      <c r="Z39" s="10">
        <f t="shared" si="5"/>
        <v>1</v>
      </c>
    </row>
    <row r="40" spans="1:26" x14ac:dyDescent="0.25">
      <c r="A40" t="str">
        <f>Elasticities!A40</f>
        <v>cemch</v>
      </c>
      <c r="B40" s="10">
        <v>1</v>
      </c>
      <c r="I40" t="str">
        <f t="shared" si="0"/>
        <v>cemch</v>
      </c>
      <c r="J40" s="10">
        <f t="shared" si="1"/>
        <v>1</v>
      </c>
      <c r="Q40" t="str">
        <f t="shared" si="2"/>
        <v>cemch</v>
      </c>
      <c r="R40" s="10">
        <f t="shared" si="3"/>
        <v>1</v>
      </c>
      <c r="Y40" t="str">
        <f t="shared" si="4"/>
        <v>cemch</v>
      </c>
      <c r="Z40" s="10">
        <f t="shared" si="5"/>
        <v>1</v>
      </c>
    </row>
    <row r="41" spans="1:26" x14ac:dyDescent="0.25">
      <c r="A41" t="str">
        <f>Elasticities!A41</f>
        <v>csequ</v>
      </c>
      <c r="B41" s="10">
        <v>1</v>
      </c>
      <c r="I41" t="str">
        <f t="shared" si="0"/>
        <v>csequ</v>
      </c>
      <c r="J41" s="10">
        <f t="shared" si="1"/>
        <v>1</v>
      </c>
      <c r="Q41" t="str">
        <f t="shared" si="2"/>
        <v>csequ</v>
      </c>
      <c r="R41" s="10">
        <f t="shared" si="3"/>
        <v>1</v>
      </c>
      <c r="Y41" t="str">
        <f t="shared" si="4"/>
        <v>csequ</v>
      </c>
      <c r="Z41" s="10">
        <f t="shared" si="5"/>
        <v>1</v>
      </c>
    </row>
    <row r="42" spans="1:26" x14ac:dyDescent="0.25">
      <c r="A42" t="str">
        <f>Elasticities!A42</f>
        <v>cvehi</v>
      </c>
      <c r="B42" s="10">
        <v>1</v>
      </c>
      <c r="I42" t="str">
        <f t="shared" si="0"/>
        <v>cvehi</v>
      </c>
      <c r="J42" s="10">
        <f t="shared" si="1"/>
        <v>1</v>
      </c>
      <c r="Q42" t="str">
        <f t="shared" si="2"/>
        <v>cvehi</v>
      </c>
      <c r="R42" s="10">
        <f t="shared" si="3"/>
        <v>1</v>
      </c>
      <c r="Y42" t="str">
        <f t="shared" si="4"/>
        <v>cvehi</v>
      </c>
      <c r="Z42" s="10">
        <f t="shared" si="5"/>
        <v>1</v>
      </c>
    </row>
    <row r="43" spans="1:26" x14ac:dyDescent="0.25">
      <c r="A43" t="str">
        <f>Elasticities!A43</f>
        <v>ctequ</v>
      </c>
      <c r="B43" s="10">
        <v>1</v>
      </c>
      <c r="I43" t="str">
        <f t="shared" si="0"/>
        <v>ctequ</v>
      </c>
      <c r="J43" s="10">
        <f t="shared" si="1"/>
        <v>1</v>
      </c>
      <c r="Q43" t="str">
        <f t="shared" si="2"/>
        <v>ctequ</v>
      </c>
      <c r="R43" s="10">
        <f t="shared" si="3"/>
        <v>1</v>
      </c>
      <c r="Y43" t="str">
        <f t="shared" si="4"/>
        <v>ctequ</v>
      </c>
      <c r="Z43" s="10">
        <f t="shared" si="5"/>
        <v>1</v>
      </c>
    </row>
    <row r="44" spans="1:26" x14ac:dyDescent="0.25">
      <c r="A44" t="str">
        <f>Elasticities!A44</f>
        <v>cfurn</v>
      </c>
      <c r="B44" s="10">
        <v>1</v>
      </c>
      <c r="I44" t="str">
        <f t="shared" si="0"/>
        <v>cfurn</v>
      </c>
      <c r="J44" s="10">
        <f t="shared" si="1"/>
        <v>1</v>
      </c>
      <c r="Q44" t="str">
        <f t="shared" si="2"/>
        <v>cfurn</v>
      </c>
      <c r="R44" s="10">
        <f t="shared" si="3"/>
        <v>1</v>
      </c>
      <c r="Y44" t="str">
        <f t="shared" si="4"/>
        <v>cfurn</v>
      </c>
      <c r="Z44" s="10">
        <f t="shared" si="5"/>
        <v>1</v>
      </c>
    </row>
    <row r="45" spans="1:26" x14ac:dyDescent="0.25">
      <c r="A45" t="str">
        <f>Elasticities!A45</f>
        <v>coman</v>
      </c>
      <c r="B45" s="10">
        <v>1</v>
      </c>
      <c r="I45" t="str">
        <f t="shared" si="0"/>
        <v>coman</v>
      </c>
      <c r="J45" s="10">
        <f t="shared" si="1"/>
        <v>1</v>
      </c>
      <c r="Q45" t="str">
        <f t="shared" si="2"/>
        <v>coman</v>
      </c>
      <c r="R45" s="10">
        <f t="shared" si="3"/>
        <v>1</v>
      </c>
      <c r="Y45" t="str">
        <f t="shared" si="4"/>
        <v>coman</v>
      </c>
      <c r="Z45" s="10">
        <f t="shared" si="5"/>
        <v>1</v>
      </c>
    </row>
    <row r="46" spans="1:26" x14ac:dyDescent="0.25">
      <c r="A46" t="str">
        <f>Elasticities!A46</f>
        <v>celec</v>
      </c>
      <c r="B46" s="10">
        <v>1</v>
      </c>
      <c r="I46" t="str">
        <f t="shared" si="0"/>
        <v>celec</v>
      </c>
      <c r="J46" s="10">
        <f t="shared" si="1"/>
        <v>1</v>
      </c>
      <c r="Q46" t="str">
        <f t="shared" si="2"/>
        <v>celec</v>
      </c>
      <c r="R46" s="10">
        <f t="shared" si="3"/>
        <v>1</v>
      </c>
      <c r="Y46" t="str">
        <f t="shared" si="4"/>
        <v>celec</v>
      </c>
      <c r="Z46" s="10">
        <f t="shared" si="5"/>
        <v>1</v>
      </c>
    </row>
    <row r="47" spans="1:26" x14ac:dyDescent="0.25">
      <c r="A47" t="str">
        <f>Elasticities!A47</f>
        <v>cwatr</v>
      </c>
      <c r="B47" s="10">
        <v>1</v>
      </c>
      <c r="I47" t="str">
        <f t="shared" si="0"/>
        <v>cwatr</v>
      </c>
      <c r="J47" s="10">
        <f t="shared" si="1"/>
        <v>1</v>
      </c>
      <c r="Q47" t="str">
        <f t="shared" si="2"/>
        <v>cwatr</v>
      </c>
      <c r="R47" s="10">
        <f t="shared" si="3"/>
        <v>1</v>
      </c>
      <c r="Y47" t="str">
        <f t="shared" si="4"/>
        <v>cwatr</v>
      </c>
      <c r="Z47" s="10">
        <f t="shared" si="5"/>
        <v>1</v>
      </c>
    </row>
    <row r="48" spans="1:26" x14ac:dyDescent="0.25">
      <c r="A48" t="str">
        <f>Elasticities!A48</f>
        <v>ccons</v>
      </c>
      <c r="B48" s="10">
        <v>1</v>
      </c>
      <c r="I48" t="str">
        <f t="shared" si="0"/>
        <v>ccons</v>
      </c>
      <c r="J48" s="10">
        <f t="shared" si="1"/>
        <v>1</v>
      </c>
      <c r="Q48" t="str">
        <f t="shared" si="2"/>
        <v>ccons</v>
      </c>
      <c r="R48" s="10">
        <f t="shared" si="3"/>
        <v>1</v>
      </c>
      <c r="Y48" t="str">
        <f t="shared" si="4"/>
        <v>ccons</v>
      </c>
      <c r="Z48" s="10">
        <f t="shared" si="5"/>
        <v>1</v>
      </c>
    </row>
    <row r="49" spans="1:26" x14ac:dyDescent="0.25">
      <c r="A49" t="str">
        <f>Elasticities!A49</f>
        <v>ctrad</v>
      </c>
      <c r="B49" s="10">
        <v>1</v>
      </c>
      <c r="I49" t="str">
        <f t="shared" si="0"/>
        <v>ctrad</v>
      </c>
      <c r="J49" s="10">
        <f t="shared" si="1"/>
        <v>1</v>
      </c>
      <c r="Q49" t="str">
        <f t="shared" si="2"/>
        <v>ctrad</v>
      </c>
      <c r="R49" s="10">
        <f t="shared" si="3"/>
        <v>1</v>
      </c>
      <c r="Y49" t="str">
        <f t="shared" si="4"/>
        <v>ctrad</v>
      </c>
      <c r="Z49" s="10">
        <f t="shared" si="5"/>
        <v>1</v>
      </c>
    </row>
    <row r="50" spans="1:26" x14ac:dyDescent="0.25">
      <c r="A50" t="str">
        <f>Elasticities!A50</f>
        <v>chotl</v>
      </c>
      <c r="B50" s="10">
        <v>1</v>
      </c>
      <c r="I50" t="str">
        <f t="shared" si="0"/>
        <v>chotl</v>
      </c>
      <c r="J50" s="10">
        <f t="shared" si="1"/>
        <v>1</v>
      </c>
      <c r="Q50" t="str">
        <f t="shared" si="2"/>
        <v>chotl</v>
      </c>
      <c r="R50" s="10">
        <f t="shared" si="3"/>
        <v>1</v>
      </c>
      <c r="Y50" t="str">
        <f t="shared" si="4"/>
        <v>chotl</v>
      </c>
      <c r="Z50" s="10">
        <f t="shared" si="5"/>
        <v>1</v>
      </c>
    </row>
    <row r="51" spans="1:26" x14ac:dyDescent="0.25">
      <c r="A51" t="str">
        <f>Elasticities!A51</f>
        <v>cptrp-l</v>
      </c>
      <c r="B51" s="10">
        <v>1</v>
      </c>
      <c r="I51" t="str">
        <f t="shared" si="0"/>
        <v>cptrp-l</v>
      </c>
      <c r="J51" s="10">
        <f t="shared" si="1"/>
        <v>1</v>
      </c>
      <c r="Q51" t="str">
        <f t="shared" si="2"/>
        <v>cptrp-l</v>
      </c>
      <c r="R51" s="10">
        <f t="shared" si="3"/>
        <v>1</v>
      </c>
      <c r="Y51" t="str">
        <f t="shared" si="4"/>
        <v>cptrp-l</v>
      </c>
      <c r="Z51" s="10">
        <f t="shared" si="5"/>
        <v>1</v>
      </c>
    </row>
    <row r="52" spans="1:26" x14ac:dyDescent="0.25">
      <c r="A52" t="str">
        <f>Elasticities!A52</f>
        <v>cftrp-l</v>
      </c>
      <c r="B52" s="10">
        <v>1</v>
      </c>
      <c r="I52" t="str">
        <f t="shared" si="0"/>
        <v>cftrp-l</v>
      </c>
      <c r="J52" s="10">
        <f t="shared" si="1"/>
        <v>1</v>
      </c>
      <c r="Q52" t="str">
        <f t="shared" si="2"/>
        <v>cftrp-l</v>
      </c>
      <c r="R52" s="10">
        <f t="shared" si="3"/>
        <v>1</v>
      </c>
      <c r="Y52" t="str">
        <f t="shared" si="4"/>
        <v>cftrp-l</v>
      </c>
      <c r="Z52" s="10">
        <f t="shared" si="5"/>
        <v>1</v>
      </c>
    </row>
    <row r="53" spans="1:26" x14ac:dyDescent="0.25">
      <c r="A53" t="str">
        <f>Elasticities!A53</f>
        <v>cptrp-o</v>
      </c>
      <c r="B53" s="10">
        <v>1</v>
      </c>
      <c r="I53" t="str">
        <f t="shared" si="0"/>
        <v>cptrp-o</v>
      </c>
      <c r="J53" s="10">
        <f t="shared" si="1"/>
        <v>1</v>
      </c>
      <c r="Q53" t="str">
        <f t="shared" si="2"/>
        <v>cptrp-o</v>
      </c>
      <c r="R53" s="10">
        <f t="shared" si="3"/>
        <v>1</v>
      </c>
      <c r="Y53" t="str">
        <f t="shared" si="4"/>
        <v>cptrp-o</v>
      </c>
      <c r="Z53" s="10">
        <f t="shared" si="5"/>
        <v>1</v>
      </c>
    </row>
    <row r="54" spans="1:26" x14ac:dyDescent="0.25">
      <c r="A54" t="str">
        <f>Elasticities!A54</f>
        <v>cftrp-o</v>
      </c>
      <c r="B54" s="10">
        <v>1</v>
      </c>
      <c r="I54" t="str">
        <f t="shared" si="0"/>
        <v>cftrp-o</v>
      </c>
      <c r="J54" s="10">
        <f t="shared" si="1"/>
        <v>1</v>
      </c>
      <c r="Q54" t="str">
        <f t="shared" si="2"/>
        <v>cftrp-o</v>
      </c>
      <c r="R54" s="10">
        <f t="shared" si="3"/>
        <v>1</v>
      </c>
      <c r="Y54" t="str">
        <f t="shared" si="4"/>
        <v>cftrp-o</v>
      </c>
      <c r="Z54" s="10">
        <f t="shared" si="5"/>
        <v>1</v>
      </c>
    </row>
    <row r="55" spans="1:26" x14ac:dyDescent="0.25">
      <c r="A55" t="str">
        <f>Elasticities!A55</f>
        <v>ctrps</v>
      </c>
      <c r="B55" s="10">
        <v>1</v>
      </c>
      <c r="I55" t="str">
        <f t="shared" si="0"/>
        <v>ctrps</v>
      </c>
      <c r="J55" s="10">
        <f t="shared" si="1"/>
        <v>1</v>
      </c>
      <c r="Q55" t="str">
        <f t="shared" si="2"/>
        <v>ctrps</v>
      </c>
      <c r="R55" s="10">
        <f t="shared" si="3"/>
        <v>1</v>
      </c>
      <c r="Y55" t="str">
        <f t="shared" si="4"/>
        <v>ctrps</v>
      </c>
      <c r="Z55" s="10">
        <f t="shared" si="5"/>
        <v>1</v>
      </c>
    </row>
    <row r="56" spans="1:26" x14ac:dyDescent="0.25">
      <c r="A56" t="str">
        <f>Elasticities!A56</f>
        <v>ccomm</v>
      </c>
      <c r="B56" s="10">
        <v>1</v>
      </c>
      <c r="I56" t="str">
        <f t="shared" si="0"/>
        <v>ccomm</v>
      </c>
      <c r="J56" s="10">
        <f t="shared" si="1"/>
        <v>1</v>
      </c>
      <c r="Q56" t="str">
        <f t="shared" si="2"/>
        <v>ccomm</v>
      </c>
      <c r="R56" s="10">
        <f t="shared" si="3"/>
        <v>1</v>
      </c>
      <c r="Y56" t="str">
        <f t="shared" si="4"/>
        <v>ccomm</v>
      </c>
      <c r="Z56" s="10">
        <f t="shared" si="5"/>
        <v>1</v>
      </c>
    </row>
    <row r="57" spans="1:26" x14ac:dyDescent="0.25">
      <c r="A57" t="str">
        <f>Elasticities!A57</f>
        <v>cfsrv</v>
      </c>
      <c r="B57" s="10">
        <v>1</v>
      </c>
      <c r="I57" t="str">
        <f t="shared" si="0"/>
        <v>cfsrv</v>
      </c>
      <c r="J57" s="10">
        <f t="shared" si="1"/>
        <v>1</v>
      </c>
      <c r="Q57" t="str">
        <f t="shared" si="2"/>
        <v>cfsrv</v>
      </c>
      <c r="R57" s="10">
        <f t="shared" si="3"/>
        <v>1</v>
      </c>
      <c r="Y57" t="str">
        <f t="shared" si="4"/>
        <v>cfsrv</v>
      </c>
      <c r="Z57" s="10">
        <f t="shared" si="5"/>
        <v>1</v>
      </c>
    </row>
    <row r="58" spans="1:26" x14ac:dyDescent="0.25">
      <c r="A58" t="str">
        <f>Elasticities!A58</f>
        <v>cbsrv</v>
      </c>
      <c r="B58" s="10">
        <v>1</v>
      </c>
      <c r="I58" t="str">
        <f t="shared" si="0"/>
        <v>cbsrv</v>
      </c>
      <c r="J58" s="10">
        <f t="shared" si="1"/>
        <v>1</v>
      </c>
      <c r="Q58" t="str">
        <f t="shared" si="2"/>
        <v>cbsrv</v>
      </c>
      <c r="R58" s="10">
        <f t="shared" si="3"/>
        <v>1</v>
      </c>
      <c r="Y58" t="str">
        <f t="shared" si="4"/>
        <v>cbsrv</v>
      </c>
      <c r="Z58" s="10">
        <f t="shared" si="5"/>
        <v>1</v>
      </c>
    </row>
    <row r="59" spans="1:26" x14ac:dyDescent="0.25">
      <c r="A59" t="str">
        <f>Elasticities!A59</f>
        <v>cgsrv</v>
      </c>
      <c r="B59" s="10">
        <v>1</v>
      </c>
      <c r="I59" t="str">
        <f t="shared" si="0"/>
        <v>cgsrv</v>
      </c>
      <c r="J59" s="10">
        <f t="shared" si="1"/>
        <v>1</v>
      </c>
      <c r="Q59" t="str">
        <f t="shared" si="2"/>
        <v>cgsrv</v>
      </c>
      <c r="R59" s="10">
        <f t="shared" si="3"/>
        <v>1</v>
      </c>
      <c r="Y59" t="str">
        <f t="shared" si="4"/>
        <v>cgsrv</v>
      </c>
      <c r="Z59" s="10">
        <f t="shared" si="5"/>
        <v>1</v>
      </c>
    </row>
    <row r="60" spans="1:26" x14ac:dyDescent="0.25">
      <c r="A60" t="str">
        <f>Elasticities!A60</f>
        <v>cosrv</v>
      </c>
      <c r="B60" s="10">
        <v>1</v>
      </c>
      <c r="I60" t="str">
        <f t="shared" si="0"/>
        <v>cosrv</v>
      </c>
      <c r="J60" s="10">
        <f t="shared" si="1"/>
        <v>1</v>
      </c>
      <c r="Q60" t="str">
        <f t="shared" si="2"/>
        <v>cosrv</v>
      </c>
      <c r="R60" s="10">
        <f t="shared" si="3"/>
        <v>1</v>
      </c>
      <c r="Y60" t="str">
        <f t="shared" si="4"/>
        <v>cosrv</v>
      </c>
      <c r="Z60" s="10">
        <f t="shared" si="5"/>
        <v>1</v>
      </c>
    </row>
    <row r="61" spans="1:26" x14ac:dyDescent="0.25">
      <c r="A61" t="str">
        <f>Elasticities!A61</f>
        <v>cimpt</v>
      </c>
      <c r="B61" s="10">
        <v>1</v>
      </c>
      <c r="I61" t="str">
        <f t="shared" ref="I61" si="6">A61</f>
        <v>cimpt</v>
      </c>
      <c r="J61" s="10">
        <f t="shared" ref="J61" si="7">B61</f>
        <v>1</v>
      </c>
      <c r="Q61" t="str">
        <f t="shared" ref="Q61" si="8">I61</f>
        <v>cimpt</v>
      </c>
      <c r="R61" s="10">
        <f t="shared" ref="R61" si="9">J61</f>
        <v>1</v>
      </c>
      <c r="Y61" t="str">
        <f t="shared" ref="Y61" si="10">Q61</f>
        <v>cimpt</v>
      </c>
      <c r="Z61" s="10">
        <f t="shared" ref="Z61" si="11">R61</f>
        <v>1</v>
      </c>
    </row>
    <row r="62" spans="1:26" x14ac:dyDescent="0.25">
      <c r="A62" s="75" t="str">
        <f>Elasticities!A62</f>
        <v>cprtr</v>
      </c>
      <c r="B62" s="76">
        <v>1</v>
      </c>
      <c r="C62" s="75"/>
      <c r="D62" s="75"/>
      <c r="E62" s="75"/>
      <c r="F62" s="75"/>
      <c r="G62" s="75"/>
      <c r="H62" s="75"/>
      <c r="I62" s="75" t="str">
        <f t="shared" ref="I62" si="12">A62</f>
        <v>cprtr</v>
      </c>
      <c r="J62" s="76">
        <f t="shared" ref="J62" si="13">B62</f>
        <v>1</v>
      </c>
      <c r="K62" s="75"/>
      <c r="L62" s="75"/>
      <c r="M62" s="75"/>
      <c r="N62" s="75"/>
      <c r="O62" s="75"/>
      <c r="P62" s="75"/>
      <c r="Q62" s="75" t="str">
        <f t="shared" ref="Q62" si="14">I62</f>
        <v>cprtr</v>
      </c>
      <c r="R62" s="76">
        <f t="shared" ref="R62" si="15">J62</f>
        <v>1</v>
      </c>
      <c r="S62" s="75"/>
      <c r="T62" s="75"/>
      <c r="U62" s="75"/>
      <c r="V62" s="75"/>
      <c r="W62" s="75"/>
      <c r="X62" s="75"/>
      <c r="Y62" s="75" t="str">
        <f t="shared" ref="Y62" si="16">Q62</f>
        <v>cprtr</v>
      </c>
      <c r="Z62" s="76">
        <f t="shared" ref="Z62" si="17">R62</f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M26" sqref="M26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325</v>
      </c>
    </row>
    <row r="3" spans="1:41" x14ac:dyDescent="0.25">
      <c r="A3" s="3" t="s">
        <v>320</v>
      </c>
    </row>
    <row r="4" spans="1:41" x14ac:dyDescent="0.25">
      <c r="A4" s="5" t="s">
        <v>327</v>
      </c>
      <c r="F4" s="3" t="s">
        <v>317</v>
      </c>
      <c r="Q4" s="3" t="s">
        <v>316</v>
      </c>
    </row>
    <row r="5" spans="1:41" x14ac:dyDescent="0.25">
      <c r="A5" s="5" t="s">
        <v>329</v>
      </c>
      <c r="F5" s="5" t="s">
        <v>427</v>
      </c>
      <c r="Q5" s="5" t="s">
        <v>326</v>
      </c>
    </row>
    <row r="6" spans="1:41" x14ac:dyDescent="0.25">
      <c r="A6" s="5" t="s">
        <v>328</v>
      </c>
      <c r="F6" s="5" t="s">
        <v>314</v>
      </c>
      <c r="Q6" s="5" t="s">
        <v>318</v>
      </c>
    </row>
    <row r="7" spans="1:41" x14ac:dyDescent="0.25">
      <c r="B7" s="12" t="s">
        <v>319</v>
      </c>
      <c r="C7" s="12" t="s">
        <v>324</v>
      </c>
      <c r="G7" t="s">
        <v>403</v>
      </c>
      <c r="H7" t="s">
        <v>404</v>
      </c>
      <c r="I7" t="s">
        <v>405</v>
      </c>
      <c r="J7" t="s">
        <v>406</v>
      </c>
      <c r="K7" t="s">
        <v>45</v>
      </c>
      <c r="L7" t="s">
        <v>426</v>
      </c>
      <c r="R7" t="s">
        <v>403</v>
      </c>
      <c r="S7" t="s">
        <v>404</v>
      </c>
      <c r="T7" t="s">
        <v>405</v>
      </c>
      <c r="U7" t="s">
        <v>406</v>
      </c>
      <c r="V7" t="s">
        <v>45</v>
      </c>
      <c r="W7" t="s">
        <v>426</v>
      </c>
      <c r="AC7" s="61" t="s">
        <v>403</v>
      </c>
      <c r="AD7" s="61" t="s">
        <v>404</v>
      </c>
      <c r="AE7" s="61" t="s">
        <v>405</v>
      </c>
      <c r="AF7" s="61" t="s">
        <v>406</v>
      </c>
    </row>
    <row r="8" spans="1:41" x14ac:dyDescent="0.25">
      <c r="A8" t="s">
        <v>403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404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405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424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406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414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415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amore</v>
      </c>
      <c r="G14" s="19"/>
      <c r="H14" s="19"/>
      <c r="I14" s="19"/>
      <c r="J14" s="19"/>
      <c r="L14" s="10"/>
      <c r="Q14" t="str">
        <f t="shared" si="0"/>
        <v>amore</v>
      </c>
      <c r="R14" s="32">
        <f t="shared" si="1"/>
        <v>204350.43659541456</v>
      </c>
      <c r="S14" s="32">
        <f t="shared" si="2"/>
        <v>217083.00120392026</v>
      </c>
      <c r="T14" s="32">
        <f t="shared" si="3"/>
        <v>272381.66378058126</v>
      </c>
      <c r="U14" s="32">
        <f t="shared" si="4"/>
        <v>417865.73346141761</v>
      </c>
      <c r="V14" s="10"/>
      <c r="W14" s="10"/>
      <c r="AB14" s="61" t="s">
        <v>602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amine</v>
      </c>
      <c r="G15" s="19"/>
      <c r="H15" s="19"/>
      <c r="I15" s="19"/>
      <c r="J15" s="19"/>
      <c r="L15" s="10"/>
      <c r="Q15" t="str">
        <f t="shared" si="0"/>
        <v>amine</v>
      </c>
      <c r="R15" s="32">
        <f t="shared" si="1"/>
        <v>78535.720303083435</v>
      </c>
      <c r="S15" s="32">
        <f t="shared" si="2"/>
        <v>135235.96954378055</v>
      </c>
      <c r="T15" s="32">
        <f t="shared" si="3"/>
        <v>159362.8157128233</v>
      </c>
      <c r="U15" s="32">
        <f t="shared" si="4"/>
        <v>358257.66772000899</v>
      </c>
      <c r="V15" s="10"/>
      <c r="W15" s="10"/>
      <c r="AB15" s="61" t="s">
        <v>603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acoil</v>
      </c>
      <c r="Q16" t="str">
        <f t="shared" si="0"/>
        <v>acoil</v>
      </c>
      <c r="R16" s="32">
        <f t="shared" si="1"/>
        <v>204350.43659541456</v>
      </c>
      <c r="S16" s="32">
        <f t="shared" si="2"/>
        <v>217083.00120392026</v>
      </c>
      <c r="T16" s="32">
        <f t="shared" si="3"/>
        <v>272381.66378058126</v>
      </c>
      <c r="U16" s="32">
        <f t="shared" si="4"/>
        <v>417865.73346141761</v>
      </c>
      <c r="V16" s="10"/>
      <c r="W16" s="10"/>
      <c r="AB16" s="61" t="s">
        <v>339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angas</v>
      </c>
      <c r="G17" s="19"/>
      <c r="H17" s="19"/>
      <c r="I17" s="19"/>
      <c r="J17" s="19"/>
      <c r="L17" s="10"/>
      <c r="Q17" t="str">
        <f t="shared" si="0"/>
        <v>angas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420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ahydr</v>
      </c>
      <c r="G18" s="19"/>
      <c r="H18" s="19"/>
      <c r="I18" s="19"/>
      <c r="J18" s="19"/>
      <c r="L18" s="10"/>
      <c r="Q18" t="str">
        <f t="shared" si="0"/>
        <v>ahydr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591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afood</v>
      </c>
      <c r="G19" s="19"/>
      <c r="H19" s="19"/>
      <c r="I19" s="19"/>
      <c r="J19" s="19"/>
      <c r="L19" s="10"/>
      <c r="Q19" t="str">
        <f t="shared" si="0"/>
        <v>afood</v>
      </c>
      <c r="R19" s="32">
        <f t="shared" si="1"/>
        <v>65494.606967208543</v>
      </c>
      <c r="S19" s="32">
        <f t="shared" si="2"/>
        <v>68183.150908394222</v>
      </c>
      <c r="T19" s="32">
        <f t="shared" si="3"/>
        <v>95187.129196503171</v>
      </c>
      <c r="U19" s="32">
        <f t="shared" si="4"/>
        <v>263841.26726285357</v>
      </c>
      <c r="V19" s="10"/>
      <c r="W19" s="10"/>
      <c r="AB19" s="61" t="s">
        <v>578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abevt</v>
      </c>
      <c r="G20" s="19"/>
      <c r="H20" s="19"/>
      <c r="I20" s="19"/>
      <c r="J20" s="19"/>
      <c r="L20" s="10"/>
      <c r="Q20" t="str">
        <f t="shared" si="0"/>
        <v>abevt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atext</v>
      </c>
      <c r="G21" s="19"/>
      <c r="H21" s="19"/>
      <c r="I21" s="19"/>
      <c r="J21" s="19"/>
      <c r="L21" s="10"/>
      <c r="Q21" t="str">
        <f t="shared" si="0"/>
        <v>atext</v>
      </c>
      <c r="R21" s="32">
        <f t="shared" si="1"/>
        <v>17245.874001494445</v>
      </c>
      <c r="S21" s="32">
        <f t="shared" si="2"/>
        <v>32775.925571978594</v>
      </c>
      <c r="T21" s="32">
        <f t="shared" si="3"/>
        <v>34328.053822347305</v>
      </c>
      <c r="U21" s="32">
        <f t="shared" si="4"/>
        <v>68209.470545438235</v>
      </c>
      <c r="V21" s="10"/>
      <c r="W21" s="10"/>
      <c r="AB21" s="61" t="s">
        <v>359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aclth</v>
      </c>
      <c r="G22" s="19"/>
      <c r="H22" s="19"/>
      <c r="I22" s="19"/>
      <c r="J22" s="19"/>
      <c r="L22" s="10"/>
      <c r="Q22" t="str">
        <f t="shared" si="0"/>
        <v>aclth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aleat</v>
      </c>
      <c r="G23" s="19"/>
      <c r="H23" s="19"/>
      <c r="I23" s="19"/>
      <c r="J23" s="19"/>
      <c r="L23" s="10"/>
      <c r="Q23" t="str">
        <f t="shared" si="0"/>
        <v>aleat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360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afoot</v>
      </c>
      <c r="G24" s="19"/>
      <c r="H24" s="19"/>
      <c r="I24" s="19"/>
      <c r="J24" s="19"/>
      <c r="L24" s="10"/>
      <c r="Q24" t="str">
        <f t="shared" si="0"/>
        <v>afoot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361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awood</v>
      </c>
      <c r="G25" s="19"/>
      <c r="H25" s="19"/>
      <c r="I25" s="19"/>
      <c r="J25" s="19"/>
      <c r="L25" s="10"/>
      <c r="Q25" t="str">
        <f t="shared" si="0"/>
        <v>awood</v>
      </c>
      <c r="R25" s="32">
        <f t="shared" si="1"/>
        <v>90255.923884744785</v>
      </c>
      <c r="S25" s="32">
        <f t="shared" si="2"/>
        <v>96987.279303718125</v>
      </c>
      <c r="T25" s="32">
        <f t="shared" si="3"/>
        <v>105515.83074681941</v>
      </c>
      <c r="U25" s="32">
        <f t="shared" si="4"/>
        <v>199052.85665061942</v>
      </c>
      <c r="V25" s="10"/>
      <c r="W25" s="10"/>
      <c r="AB25" s="61" t="s">
        <v>362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apapr</v>
      </c>
      <c r="G26" s="19"/>
      <c r="H26" s="19"/>
      <c r="I26" s="19"/>
      <c r="J26" s="19"/>
      <c r="L26" s="10"/>
      <c r="Q26" t="str">
        <f t="shared" si="0"/>
        <v>apapr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363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aprnt</v>
      </c>
      <c r="G27" s="19"/>
      <c r="H27" s="19"/>
      <c r="I27" s="19"/>
      <c r="J27" s="19"/>
      <c r="L27" s="10"/>
      <c r="Q27" t="str">
        <f t="shared" si="0"/>
        <v>aprnt</v>
      </c>
      <c r="R27" s="32">
        <f t="shared" si="1"/>
        <v>39199.561999122161</v>
      </c>
      <c r="S27" s="32">
        <f t="shared" si="2"/>
        <v>52176.617909998895</v>
      </c>
      <c r="T27" s="32">
        <f t="shared" si="3"/>
        <v>73521.379758492272</v>
      </c>
      <c r="U27" s="32">
        <f t="shared" si="4"/>
        <v>203032.12043678804</v>
      </c>
      <c r="V27" s="10"/>
      <c r="W27" s="10"/>
      <c r="AB27" s="61" t="s">
        <v>364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apetr</v>
      </c>
      <c r="G28" s="19"/>
      <c r="H28" s="19"/>
      <c r="I28" s="19"/>
      <c r="J28" s="19"/>
      <c r="L28" s="10"/>
      <c r="Q28" t="str">
        <f t="shared" si="0"/>
        <v>apetr</v>
      </c>
      <c r="R28" s="32">
        <f t="shared" si="1"/>
        <v>23604.884777875421</v>
      </c>
      <c r="S28" s="32">
        <f t="shared" si="2"/>
        <v>45934.286334705117</v>
      </c>
      <c r="T28" s="32">
        <f t="shared" si="3"/>
        <v>69923.644722677229</v>
      </c>
      <c r="U28" s="32">
        <f t="shared" si="4"/>
        <v>121984.06787354409</v>
      </c>
      <c r="V28" s="10"/>
      <c r="W28" s="10"/>
      <c r="AB28" s="61" t="s">
        <v>365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abchm</v>
      </c>
      <c r="G29" s="19"/>
      <c r="H29" s="19"/>
      <c r="I29" s="19"/>
      <c r="J29" s="19"/>
      <c r="L29" s="10"/>
      <c r="Q29" t="str">
        <f t="shared" si="0"/>
        <v>abchm</v>
      </c>
      <c r="R29" s="32">
        <f t="shared" si="1"/>
        <v>94320.476795096401</v>
      </c>
      <c r="S29" s="32">
        <f t="shared" si="2"/>
        <v>164052.54152049191</v>
      </c>
      <c r="T29" s="32">
        <f t="shared" si="3"/>
        <v>209304.6058075295</v>
      </c>
      <c r="U29" s="32">
        <f t="shared" si="4"/>
        <v>387399.57215812104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aochm</v>
      </c>
      <c r="G30" s="19"/>
      <c r="H30" s="19"/>
      <c r="I30" s="19"/>
      <c r="J30" s="19"/>
      <c r="L30" s="10"/>
      <c r="Q30" t="str">
        <f t="shared" si="0"/>
        <v>aochm</v>
      </c>
      <c r="R30" s="32">
        <f t="shared" si="1"/>
        <v>94320.476795096401</v>
      </c>
      <c r="S30" s="32">
        <f t="shared" si="2"/>
        <v>164052.54152049191</v>
      </c>
      <c r="T30" s="32">
        <f t="shared" si="3"/>
        <v>209304.6058075295</v>
      </c>
      <c r="U30" s="32">
        <f t="shared" si="4"/>
        <v>387399.57215812104</v>
      </c>
      <c r="V30" s="10"/>
      <c r="W30" s="10"/>
      <c r="AB30" s="61" t="s">
        <v>330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arubb</v>
      </c>
      <c r="G31" s="28"/>
      <c r="H31" s="28"/>
      <c r="I31" s="19"/>
      <c r="J31" s="28"/>
      <c r="L31" s="10"/>
      <c r="Q31" t="str">
        <f t="shared" si="0"/>
        <v>arubb</v>
      </c>
      <c r="R31" s="32">
        <f t="shared" si="1"/>
        <v>81475.533666623378</v>
      </c>
      <c r="S31" s="32">
        <f t="shared" si="2"/>
        <v>153591.58471203633</v>
      </c>
      <c r="T31" s="32">
        <f t="shared" si="3"/>
        <v>183185.99997174085</v>
      </c>
      <c r="U31" s="32">
        <f t="shared" si="4"/>
        <v>261362.44471843066</v>
      </c>
      <c r="V31" s="10"/>
      <c r="W31" s="10"/>
      <c r="AB31" s="61" t="s">
        <v>331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aplas</v>
      </c>
      <c r="L32" s="10"/>
      <c r="Q32" t="str">
        <f t="shared" si="0"/>
        <v>aplas</v>
      </c>
      <c r="R32" s="32">
        <f t="shared" si="1"/>
        <v>81475.533666623378</v>
      </c>
      <c r="S32" s="32">
        <f t="shared" si="2"/>
        <v>153591.58471203633</v>
      </c>
      <c r="T32" s="32">
        <f t="shared" si="3"/>
        <v>183185.99997174085</v>
      </c>
      <c r="U32" s="32">
        <f t="shared" si="4"/>
        <v>261362.44471843066</v>
      </c>
      <c r="V32" s="10"/>
      <c r="W32" s="10"/>
      <c r="AB32" s="61" t="s">
        <v>332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aglas</v>
      </c>
      <c r="L33" s="10"/>
      <c r="Q33" t="str">
        <f t="shared" si="0"/>
        <v>aglas</v>
      </c>
      <c r="R33" s="32">
        <f t="shared" si="1"/>
        <v>37907.765101258432</v>
      </c>
      <c r="S33" s="32">
        <f t="shared" si="2"/>
        <v>43778.992597686287</v>
      </c>
      <c r="T33" s="32">
        <f t="shared" si="3"/>
        <v>82310.231491887811</v>
      </c>
      <c r="U33" s="32">
        <f t="shared" si="4"/>
        <v>114592.92352094807</v>
      </c>
      <c r="V33" s="10"/>
      <c r="W33" s="10"/>
      <c r="AB33" s="61" t="s">
        <v>333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anmet</v>
      </c>
      <c r="L34" s="10"/>
      <c r="Q34" t="str">
        <f t="shared" si="0"/>
        <v>anmet</v>
      </c>
      <c r="R34" s="32">
        <f t="shared" si="1"/>
        <v>37907.765101258432</v>
      </c>
      <c r="S34" s="32">
        <f t="shared" si="2"/>
        <v>43778.992597686287</v>
      </c>
      <c r="T34" s="32">
        <f t="shared" si="3"/>
        <v>82310.231491887811</v>
      </c>
      <c r="U34" s="32">
        <f t="shared" si="4"/>
        <v>114592.92352094807</v>
      </c>
      <c r="V34" s="10"/>
      <c r="W34" s="10"/>
      <c r="AB34" s="61" t="s">
        <v>366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airon</v>
      </c>
      <c r="L35" s="10"/>
      <c r="Q35" t="str">
        <f t="shared" si="0"/>
        <v>airon</v>
      </c>
      <c r="R35" s="32">
        <f t="shared" si="1"/>
        <v>43570.814994396416</v>
      </c>
      <c r="S35" s="32">
        <f t="shared" si="2"/>
        <v>114252.71629799789</v>
      </c>
      <c r="T35" s="32">
        <f t="shared" si="3"/>
        <v>120852.43227242175</v>
      </c>
      <c r="U35" s="32">
        <f t="shared" si="4"/>
        <v>318858.86483238963</v>
      </c>
      <c r="V35" s="10"/>
      <c r="W35" s="10"/>
      <c r="AB35" s="61" t="s">
        <v>367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anfrm</v>
      </c>
      <c r="L36" s="10"/>
      <c r="Q36" t="str">
        <f t="shared" si="0"/>
        <v>anfrm</v>
      </c>
      <c r="R36" s="32">
        <f t="shared" si="1"/>
        <v>43570.814994396416</v>
      </c>
      <c r="S36" s="32">
        <f t="shared" si="2"/>
        <v>114252.71629799789</v>
      </c>
      <c r="T36" s="32">
        <f t="shared" si="3"/>
        <v>120852.43227242175</v>
      </c>
      <c r="U36" s="32">
        <f t="shared" si="4"/>
        <v>318858.86483238963</v>
      </c>
      <c r="V36" s="10"/>
      <c r="W36" s="10"/>
      <c r="AB36" s="61" t="s">
        <v>368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ametp</v>
      </c>
      <c r="L37" s="10"/>
      <c r="Q37" t="str">
        <f t="shared" si="0"/>
        <v>ametp</v>
      </c>
      <c r="R37" s="32">
        <f t="shared" si="1"/>
        <v>62044.086679719941</v>
      </c>
      <c r="S37" s="32">
        <f t="shared" si="2"/>
        <v>86270.361037139373</v>
      </c>
      <c r="T37" s="32">
        <f t="shared" si="3"/>
        <v>107252.36323093032</v>
      </c>
      <c r="U37" s="32">
        <f t="shared" si="4"/>
        <v>165871.56382546763</v>
      </c>
      <c r="V37" s="10"/>
      <c r="W37" s="10"/>
      <c r="AB37" s="61" t="s">
        <v>369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amach</v>
      </c>
      <c r="L38" s="10"/>
      <c r="Q38" t="str">
        <f t="shared" si="0"/>
        <v>amach</v>
      </c>
      <c r="R38" s="32">
        <f t="shared" si="1"/>
        <v>54553.765514644234</v>
      </c>
      <c r="S38" s="32">
        <f t="shared" si="2"/>
        <v>85058.760262364784</v>
      </c>
      <c r="T38" s="32">
        <f t="shared" si="3"/>
        <v>103801.71962741736</v>
      </c>
      <c r="U38" s="32">
        <f t="shared" si="4"/>
        <v>215655.36720143675</v>
      </c>
      <c r="V38" s="10"/>
      <c r="W38" s="10"/>
      <c r="AB38" s="61" t="s">
        <v>370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aemch</v>
      </c>
      <c r="L39" s="10"/>
      <c r="Q39" t="str">
        <f t="shared" si="0"/>
        <v>aemch</v>
      </c>
      <c r="R39" s="32">
        <f t="shared" si="1"/>
        <v>76375.271720501929</v>
      </c>
      <c r="S39" s="32">
        <f t="shared" si="2"/>
        <v>119082.26436731069</v>
      </c>
      <c r="T39" s="32">
        <f t="shared" si="3"/>
        <v>145322.4074783843</v>
      </c>
      <c r="U39" s="32">
        <f t="shared" si="4"/>
        <v>301917.51408201142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asequ</v>
      </c>
      <c r="L40" s="10"/>
      <c r="Q40" t="str">
        <f t="shared" si="0"/>
        <v>asequ</v>
      </c>
      <c r="R40" s="32">
        <f t="shared" si="1"/>
        <v>80889.832471664617</v>
      </c>
      <c r="S40" s="32">
        <f t="shared" si="2"/>
        <v>366910.82193803898</v>
      </c>
      <c r="T40" s="32">
        <f t="shared" si="3"/>
        <v>691985.1081291117</v>
      </c>
      <c r="U40" s="32">
        <f t="shared" si="4"/>
        <v>921673.75849953422</v>
      </c>
      <c r="V40" s="10"/>
      <c r="W40" s="10"/>
      <c r="AB40" s="61" t="s">
        <v>371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avehi</v>
      </c>
      <c r="L41" s="10"/>
      <c r="Q41" t="str">
        <f t="shared" si="0"/>
        <v>avehi</v>
      </c>
      <c r="R41" s="32">
        <f t="shared" si="1"/>
        <v>40444.916235832308</v>
      </c>
      <c r="S41" s="32">
        <f t="shared" si="2"/>
        <v>183455.41096901949</v>
      </c>
      <c r="T41" s="32">
        <f t="shared" si="3"/>
        <v>345992.55406455585</v>
      </c>
      <c r="U41" s="32">
        <f t="shared" si="4"/>
        <v>460836.87924976711</v>
      </c>
      <c r="V41" s="10"/>
      <c r="W41" s="10"/>
      <c r="AB41" s="61" t="s">
        <v>372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atequ</v>
      </c>
      <c r="L42" s="10"/>
      <c r="Q42" t="str">
        <f t="shared" si="0"/>
        <v>atequ</v>
      </c>
      <c r="R42" s="32">
        <f t="shared" si="1"/>
        <v>4044.4916235832311</v>
      </c>
      <c r="S42" s="32">
        <f t="shared" si="2"/>
        <v>18345.54109690195</v>
      </c>
      <c r="T42" s="32">
        <f t="shared" si="3"/>
        <v>34599.255406455588</v>
      </c>
      <c r="U42" s="32">
        <f t="shared" si="4"/>
        <v>46083.687924976715</v>
      </c>
      <c r="V42" s="10"/>
      <c r="W42" s="10"/>
      <c r="AB42" s="61" t="s">
        <v>373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afurn</v>
      </c>
      <c r="L43" s="10"/>
      <c r="Q43" t="str">
        <f t="shared" si="0"/>
        <v>afurn</v>
      </c>
      <c r="R43" s="32">
        <f t="shared" si="1"/>
        <v>50236.874072787701</v>
      </c>
      <c r="S43" s="32">
        <f t="shared" si="2"/>
        <v>100762.54095183015</v>
      </c>
      <c r="T43" s="32">
        <f t="shared" si="3"/>
        <v>104615.52393322508</v>
      </c>
      <c r="U43" s="32">
        <f t="shared" si="4"/>
        <v>148690.42742799199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aoman</v>
      </c>
      <c r="L44" s="10"/>
      <c r="Q44" t="str">
        <f t="shared" si="0"/>
        <v>aoman</v>
      </c>
      <c r="R44" s="32">
        <f t="shared" si="1"/>
        <v>50236.874072787701</v>
      </c>
      <c r="S44" s="32">
        <f t="shared" si="2"/>
        <v>100762.54095183015</v>
      </c>
      <c r="T44" s="32">
        <f t="shared" si="3"/>
        <v>104615.52393322508</v>
      </c>
      <c r="U44" s="32">
        <f t="shared" si="4"/>
        <v>148690.42742799199</v>
      </c>
      <c r="V44" s="10"/>
      <c r="W44" s="10"/>
      <c r="AB44" s="61" t="s">
        <v>374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aelec</v>
      </c>
      <c r="L45" s="10"/>
      <c r="Q45" t="str">
        <f t="shared" si="0"/>
        <v>aelec</v>
      </c>
      <c r="R45" s="32">
        <f t="shared" si="1"/>
        <v>109912.77298305844</v>
      </c>
      <c r="S45" s="32">
        <f t="shared" si="2"/>
        <v>113804.26068004005</v>
      </c>
      <c r="T45" s="32">
        <f t="shared" si="3"/>
        <v>173963.64741552915</v>
      </c>
      <c r="U45" s="32">
        <f t="shared" si="4"/>
        <v>394909.12939267978</v>
      </c>
      <c r="V45" s="10"/>
      <c r="W45" s="10"/>
      <c r="AB45" s="61" t="s">
        <v>375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awatr</v>
      </c>
      <c r="L46" s="10"/>
      <c r="Q46" t="str">
        <f t="shared" si="0"/>
        <v>awatr</v>
      </c>
      <c r="R46" s="32">
        <f t="shared" si="1"/>
        <v>109912.77298305844</v>
      </c>
      <c r="S46" s="32">
        <f t="shared" si="2"/>
        <v>113804.26068004005</v>
      </c>
      <c r="T46" s="32">
        <f t="shared" si="3"/>
        <v>173963.64741552915</v>
      </c>
      <c r="U46" s="32">
        <f t="shared" si="4"/>
        <v>394909.12939267978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acons</v>
      </c>
      <c r="L47" s="10"/>
      <c r="Q47" t="str">
        <f t="shared" si="0"/>
        <v>acons</v>
      </c>
      <c r="R47" s="32">
        <f t="shared" si="1"/>
        <v>18628.824444639002</v>
      </c>
      <c r="S47" s="32">
        <f t="shared" si="2"/>
        <v>24497.087040897335</v>
      </c>
      <c r="T47" s="32">
        <f t="shared" si="3"/>
        <v>36983.812779264372</v>
      </c>
      <c r="U47" s="32">
        <f t="shared" si="4"/>
        <v>80671.610664369349</v>
      </c>
      <c r="V47" s="10"/>
      <c r="W47" s="10"/>
      <c r="AB47" s="61" t="s">
        <v>376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atrad</v>
      </c>
      <c r="L48" s="10"/>
      <c r="Q48" t="str">
        <f t="shared" si="0"/>
        <v>atrad</v>
      </c>
      <c r="R48" s="32">
        <f t="shared" si="1"/>
        <v>27531.440798487369</v>
      </c>
      <c r="S48" s="32">
        <f t="shared" si="2"/>
        <v>37679.970788408136</v>
      </c>
      <c r="T48" s="32">
        <f t="shared" si="3"/>
        <v>49100.978248371583</v>
      </c>
      <c r="U48" s="32">
        <f t="shared" si="4"/>
        <v>101121.99059701859</v>
      </c>
      <c r="V48" s="10"/>
      <c r="W48" s="10"/>
      <c r="AB48" s="61" t="s">
        <v>377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ahotl</v>
      </c>
      <c r="L49" s="10"/>
      <c r="Q49" t="str">
        <f t="shared" si="0"/>
        <v>ahotl</v>
      </c>
      <c r="R49" s="32">
        <f t="shared" si="1"/>
        <v>11150.946584519235</v>
      </c>
      <c r="S49" s="32">
        <f t="shared" si="2"/>
        <v>14772.907544518657</v>
      </c>
      <c r="T49" s="32">
        <f t="shared" si="3"/>
        <v>17179.273417791945</v>
      </c>
      <c r="U49" s="32">
        <f t="shared" si="4"/>
        <v>28190.49905420241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atrps</v>
      </c>
      <c r="L50" s="10"/>
      <c r="Q50" t="str">
        <f t="shared" si="0"/>
        <v>atrps</v>
      </c>
      <c r="R50" s="32">
        <f t="shared" si="1"/>
        <v>74096.001589507112</v>
      </c>
      <c r="S50" s="32">
        <f t="shared" si="2"/>
        <v>92560.365954132663</v>
      </c>
      <c r="T50" s="32">
        <f t="shared" si="3"/>
        <v>158511.82852879734</v>
      </c>
      <c r="U50" s="32">
        <f t="shared" si="4"/>
        <v>377143.28387493751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altrp-p</v>
      </c>
      <c r="L51" s="10"/>
      <c r="Q51" t="str">
        <f t="shared" si="0"/>
        <v>altrp-p</v>
      </c>
      <c r="R51" s="32">
        <f>R50</f>
        <v>74096.001589507112</v>
      </c>
      <c r="S51" s="32">
        <f t="shared" ref="S51:U53" si="6">S50</f>
        <v>92560.365954132663</v>
      </c>
      <c r="T51" s="32">
        <f t="shared" si="6"/>
        <v>158511.82852879734</v>
      </c>
      <c r="U51" s="32">
        <f t="shared" si="6"/>
        <v>377143.28387493751</v>
      </c>
      <c r="V51" s="10"/>
      <c r="W51" s="10"/>
      <c r="AB51" s="61" t="s">
        <v>555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altrp-f</v>
      </c>
      <c r="L52" s="10"/>
      <c r="Q52" t="str">
        <f t="shared" si="0"/>
        <v>altrp-f</v>
      </c>
      <c r="R52" s="32">
        <f t="shared" ref="R52:R53" si="7">R51</f>
        <v>74096.001589507112</v>
      </c>
      <c r="S52" s="32">
        <f t="shared" si="6"/>
        <v>92560.365954132663</v>
      </c>
      <c r="T52" s="32">
        <f t="shared" si="6"/>
        <v>158511.82852879734</v>
      </c>
      <c r="U52" s="32">
        <f t="shared" si="6"/>
        <v>377143.28387493751</v>
      </c>
      <c r="V52" s="10"/>
      <c r="W52" s="10"/>
      <c r="AB52" s="61" t="s">
        <v>556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awtrp</v>
      </c>
      <c r="L53" s="10"/>
      <c r="Q53" t="str">
        <f t="shared" si="0"/>
        <v>awtrp</v>
      </c>
      <c r="R53" s="32">
        <f t="shared" si="7"/>
        <v>74096.001589507112</v>
      </c>
      <c r="S53" s="32">
        <f t="shared" si="6"/>
        <v>92560.365954132663</v>
      </c>
      <c r="T53" s="32">
        <f t="shared" si="6"/>
        <v>158511.82852879734</v>
      </c>
      <c r="U53" s="32">
        <f t="shared" si="6"/>
        <v>377143.28387493751</v>
      </c>
      <c r="V53" s="10"/>
      <c r="W53" s="10"/>
      <c r="AB53" s="61" t="s">
        <v>335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aatrp</v>
      </c>
      <c r="Q54" t="str">
        <f t="shared" ref="Q54:Q59" si="8">F54</f>
        <v>aatrp</v>
      </c>
      <c r="R54" s="32">
        <f>R53</f>
        <v>74096.001589507112</v>
      </c>
      <c r="S54" s="32">
        <f t="shared" ref="S54:U54" si="9">S53</f>
        <v>92560.365954132663</v>
      </c>
      <c r="T54" s="32">
        <f t="shared" si="9"/>
        <v>158511.82852879734</v>
      </c>
      <c r="U54" s="32">
        <f t="shared" si="9"/>
        <v>377143.28387493751</v>
      </c>
      <c r="V54" s="10"/>
      <c r="W54" s="10"/>
      <c r="AB54" s="61" t="s">
        <v>421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acomm</v>
      </c>
      <c r="Q55" t="str">
        <f t="shared" si="8"/>
        <v>acomm</v>
      </c>
      <c r="R55" s="32">
        <f>VLOOKUP($Q55,$AB$8:$AF$82,2,)</f>
        <v>38922.289251145761</v>
      </c>
      <c r="S55" s="32">
        <f>VLOOKUP($Q55,$AB$8:$AF$82,3,)</f>
        <v>51654.391311842555</v>
      </c>
      <c r="T55" s="32">
        <f>VLOOKUP($Q55,$AB$8:$AF$82,4,)</f>
        <v>74563.357330415951</v>
      </c>
      <c r="U55" s="32">
        <f>VLOOKUP($Q55,$AB$8:$AF$82,5,)</f>
        <v>193150.13343600536</v>
      </c>
      <c r="V55" s="10"/>
      <c r="W55" s="10"/>
      <c r="AB55" s="61" t="s">
        <v>557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afsrv</v>
      </c>
      <c r="Q56" t="str">
        <f t="shared" si="8"/>
        <v>afsrv</v>
      </c>
      <c r="R56" s="32">
        <f>VLOOKUP($Q56,$AB$8:$AF$82,2,)</f>
        <v>168144.64184276786</v>
      </c>
      <c r="S56" s="32">
        <f>VLOOKUP($Q56,$AB$8:$AF$82,3,)</f>
        <v>182669.96391438696</v>
      </c>
      <c r="T56" s="32">
        <f>VLOOKUP($Q56,$AB$8:$AF$82,4,)</f>
        <v>330103.17335051438</v>
      </c>
      <c r="U56" s="32">
        <f>VLOOKUP($Q56,$AB$8:$AF$82,5,)</f>
        <v>411144.19268934568</v>
      </c>
      <c r="V56" s="10"/>
      <c r="W56" s="10"/>
      <c r="AB56" s="61" t="s">
        <v>558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absrv</v>
      </c>
      <c r="Q57" t="str">
        <f t="shared" si="8"/>
        <v>absrv</v>
      </c>
      <c r="R57" s="32">
        <f>VLOOKUP($Q57,$AB$8:$AF$82,2,)</f>
        <v>21013.883943950172</v>
      </c>
      <c r="S57" s="32">
        <f>VLOOKUP($Q57,$AB$8:$AF$82,3,)</f>
        <v>26578.286478720758</v>
      </c>
      <c r="T57" s="32">
        <f>VLOOKUP($Q57,$AB$8:$AF$82,4,)</f>
        <v>40140.777055622915</v>
      </c>
      <c r="U57" s="32">
        <f>VLOOKUP($Q57,$AB$8:$AF$82,5,)</f>
        <v>94272.745636667954</v>
      </c>
      <c r="V57" s="10"/>
      <c r="W57" s="10"/>
      <c r="AB57" s="61" t="s">
        <v>559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agsrv</v>
      </c>
      <c r="Q58" t="str">
        <f t="shared" si="8"/>
        <v>agsrv</v>
      </c>
      <c r="R58" s="32">
        <f>VLOOKUP($Q58,$AB$8:$AF$82,2,)</f>
        <v>219408.2521606849</v>
      </c>
      <c r="S58" s="32">
        <f>VLOOKUP($Q58,$AB$8:$AF$82,3,)</f>
        <v>238362.02608340743</v>
      </c>
      <c r="T58" s="32">
        <f>VLOOKUP($Q58,$AB$8:$AF$82,4,)</f>
        <v>430744.38473786641</v>
      </c>
      <c r="U58" s="32">
        <f>VLOOKUP($Q58,$AB$8:$AF$82,5,)</f>
        <v>536493.03192390234</v>
      </c>
      <c r="V58" s="10"/>
      <c r="W58" s="10"/>
      <c r="AB58" s="61" t="s">
        <v>566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aosrv</v>
      </c>
      <c r="Q59" t="str">
        <f t="shared" si="8"/>
        <v>aosrv</v>
      </c>
      <c r="R59" s="32">
        <f>VLOOKUP($Q59,$AB$8:$AF$82,2,)</f>
        <v>36019.482048360886</v>
      </c>
      <c r="S59" s="32">
        <f>VLOOKUP($Q59,$AB$8:$AF$82,3,)</f>
        <v>36572.515586499438</v>
      </c>
      <c r="T59" s="32">
        <f>VLOOKUP($Q59,$AB$8:$AF$82,4,)</f>
        <v>37121.103320296927</v>
      </c>
      <c r="U59" s="32">
        <f>VLOOKUP($Q59,$AB$8:$AF$82,5,)</f>
        <v>37677.919870101374</v>
      </c>
      <c r="V59" s="10"/>
      <c r="W59" s="10"/>
      <c r="AB59" s="61" t="s">
        <v>422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5" t="str">
        <f>Sets!E58</f>
        <v>aprtr</v>
      </c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 t="str">
        <f t="shared" ref="Q60" si="10">F60</f>
        <v>aprtr</v>
      </c>
      <c r="R60" s="32">
        <f>R28</f>
        <v>23604.884777875421</v>
      </c>
      <c r="S60" s="32">
        <f t="shared" ref="S60:U60" si="11">S28</f>
        <v>45934.286334705117</v>
      </c>
      <c r="T60" s="32">
        <f t="shared" si="11"/>
        <v>69923.644722677229</v>
      </c>
      <c r="U60" s="32">
        <f t="shared" si="11"/>
        <v>121984.06787354409</v>
      </c>
      <c r="V60" s="10"/>
      <c r="W60" s="10"/>
      <c r="AB60" s="61" t="s">
        <v>337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V61" s="10"/>
      <c r="W61" s="10"/>
      <c r="AB61" s="61" t="s">
        <v>560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R62" s="32"/>
      <c r="S62" s="32"/>
      <c r="T62" s="32"/>
      <c r="U62" s="32"/>
      <c r="V62" s="10"/>
      <c r="W62" s="10"/>
      <c r="AB62" s="61" t="s">
        <v>568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R63" s="32"/>
      <c r="S63" s="32"/>
      <c r="T63" s="32"/>
      <c r="U63" s="32"/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R64" s="32"/>
      <c r="S64" s="32"/>
      <c r="T64" s="32"/>
      <c r="U64" s="32"/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18:41" x14ac:dyDescent="0.25"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18:41" x14ac:dyDescent="0.25">
      <c r="R66" s="32"/>
      <c r="S66" s="32"/>
      <c r="T66" s="32"/>
      <c r="U66" s="32"/>
      <c r="V66" s="10"/>
      <c r="W66" s="10"/>
      <c r="AB66" s="61" t="s">
        <v>378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18:41" x14ac:dyDescent="0.25">
      <c r="R67" s="32"/>
      <c r="S67" s="32"/>
      <c r="T67" s="32"/>
      <c r="U67" s="32"/>
      <c r="V67" s="10"/>
      <c r="W67" s="10"/>
      <c r="AB67" s="61" t="s">
        <v>579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18:41" x14ac:dyDescent="0.25">
      <c r="R68" s="32"/>
      <c r="S68" s="32"/>
      <c r="T68" s="32"/>
      <c r="U68" s="32"/>
      <c r="AB68" s="61" t="s">
        <v>592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18:41" x14ac:dyDescent="0.25">
      <c r="R69" s="32"/>
      <c r="S69" s="32"/>
      <c r="T69" s="32"/>
      <c r="U69" s="32"/>
      <c r="AB69" s="61" t="s">
        <v>593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18:41" x14ac:dyDescent="0.25">
      <c r="R70" s="32"/>
      <c r="S70" s="32"/>
      <c r="T70" s="32"/>
      <c r="U70" s="32"/>
      <c r="AB70" s="61" t="s">
        <v>594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18:41" x14ac:dyDescent="0.25">
      <c r="R71" s="32"/>
      <c r="S71" s="32"/>
      <c r="T71" s="32"/>
      <c r="U71" s="32"/>
      <c r="AB71" s="61" t="s">
        <v>595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18:41" x14ac:dyDescent="0.25">
      <c r="R72" s="32"/>
      <c r="S72" s="32"/>
      <c r="T72" s="32"/>
      <c r="U72" s="32"/>
      <c r="AB72" s="61" t="s">
        <v>596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18:41" x14ac:dyDescent="0.25">
      <c r="R73" s="32"/>
      <c r="S73" s="32"/>
      <c r="T73" s="32"/>
      <c r="U73" s="32"/>
      <c r="AB73" s="61" t="s">
        <v>597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18:41" x14ac:dyDescent="0.25">
      <c r="R74" s="32"/>
      <c r="S74" s="32"/>
      <c r="T74" s="32"/>
      <c r="U74" s="32"/>
      <c r="AB74" s="61" t="s">
        <v>598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18:41" x14ac:dyDescent="0.25">
      <c r="R75" s="32"/>
      <c r="S75" s="32"/>
      <c r="T75" s="32"/>
      <c r="U75" s="32"/>
      <c r="AB75" s="61" t="s">
        <v>599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18:41" x14ac:dyDescent="0.25">
      <c r="R76" s="32"/>
      <c r="S76" s="32"/>
      <c r="T76" s="32"/>
      <c r="U76" s="32"/>
      <c r="AB76" s="61" t="s">
        <v>600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18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18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18:41" x14ac:dyDescent="0.25">
      <c r="R79" s="32"/>
      <c r="S79" s="32"/>
      <c r="T79" s="32"/>
      <c r="U79" s="32"/>
      <c r="AB79" s="61" t="s">
        <v>379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18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380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567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2020-08-19T12:45:20Z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