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Consulting\2020Projects\AFOLU NDC\Updated linked models\"/>
    </mc:Choice>
  </mc:AlternateContent>
  <bookViews>
    <workbookView xWindow="0" yWindow="0" windowWidth="28800" windowHeight="12615" firstSheet="5" activeTab="13"/>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 r:id="rId22"/>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AD89" i="36"/>
  <c r="AE89" i="36"/>
  <c r="AF89" i="36"/>
  <c r="AG89" i="36"/>
  <c r="AH89" i="36"/>
  <c r="AI89" i="36"/>
  <c r="AJ89" i="36"/>
  <c r="AE87" i="36" l="1"/>
  <c r="AF87" i="36"/>
  <c r="AG87" i="36"/>
  <c r="AH87" i="36"/>
  <c r="AI87" i="36"/>
  <c r="AJ87" i="36"/>
  <c r="AK87" i="36"/>
  <c r="AL87" i="36"/>
  <c r="AM87" i="36"/>
  <c r="AN87" i="36"/>
  <c r="AO87" i="36"/>
  <c r="AP87" i="36"/>
  <c r="AQ87" i="36"/>
  <c r="AR87" i="36"/>
  <c r="AS87" i="36"/>
  <c r="AT87" i="36"/>
  <c r="AU87" i="36"/>
  <c r="AV87" i="36"/>
  <c r="AW87" i="36"/>
  <c r="AX87" i="36"/>
  <c r="AY87" i="36"/>
  <c r="AZ87" i="36"/>
  <c r="BA87" i="36"/>
  <c r="BB87" i="36"/>
  <c r="BC87" i="36"/>
  <c r="BD87" i="36"/>
  <c r="BE87" i="36"/>
  <c r="BF87" i="36"/>
  <c r="BG87" i="36"/>
  <c r="BH87" i="36"/>
  <c r="BI87" i="36"/>
  <c r="BJ87" i="36"/>
  <c r="BK87" i="36"/>
  <c r="BL87" i="36"/>
  <c r="BM87" i="36"/>
  <c r="BN87" i="36"/>
  <c r="BO87" i="36"/>
  <c r="BP87" i="36"/>
  <c r="AE88" i="36"/>
  <c r="AF88" i="36"/>
  <c r="AG88" i="36"/>
  <c r="AH88" i="36"/>
  <c r="AI88" i="36"/>
  <c r="AJ88" i="36"/>
  <c r="AK88" i="36"/>
  <c r="AL88" i="36"/>
  <c r="AM88" i="36"/>
  <c r="AN88" i="36"/>
  <c r="AO88" i="36"/>
  <c r="AP88" i="36"/>
  <c r="AQ88" i="36"/>
  <c r="AR88" i="36"/>
  <c r="AS88" i="36"/>
  <c r="AT88" i="36"/>
  <c r="AU88" i="36"/>
  <c r="AV88" i="36"/>
  <c r="AW88" i="36"/>
  <c r="AX88" i="36"/>
  <c r="AY88" i="36"/>
  <c r="AZ88" i="36"/>
  <c r="BA88" i="36"/>
  <c r="BB88" i="36"/>
  <c r="BC88" i="36"/>
  <c r="BD88" i="36"/>
  <c r="BE88" i="36"/>
  <c r="BF88" i="36"/>
  <c r="BG88" i="36"/>
  <c r="BH88" i="36"/>
  <c r="BI88" i="36"/>
  <c r="BJ88" i="36"/>
  <c r="BK88" i="36"/>
  <c r="BL88" i="36"/>
  <c r="BM88" i="36"/>
  <c r="BN88" i="36"/>
  <c r="BO88" i="36"/>
  <c r="BP88" i="36"/>
  <c r="AK89" i="36"/>
  <c r="AL89" i="36"/>
  <c r="AM89" i="36"/>
  <c r="AN89" i="36"/>
  <c r="AO89" i="36"/>
  <c r="AP89" i="36"/>
  <c r="AQ89" i="36"/>
  <c r="AR89" i="36"/>
  <c r="AS89" i="36"/>
  <c r="AT89" i="36"/>
  <c r="AU89" i="36"/>
  <c r="AV89" i="36"/>
  <c r="AW89" i="36"/>
  <c r="AX89" i="36"/>
  <c r="AY89" i="36"/>
  <c r="AZ89" i="36"/>
  <c r="BA89" i="36"/>
  <c r="BB89" i="36"/>
  <c r="BC89" i="36"/>
  <c r="BD89" i="36"/>
  <c r="BE89" i="36"/>
  <c r="BF89" i="36"/>
  <c r="BG89" i="36"/>
  <c r="BH89" i="36"/>
  <c r="BI89" i="36"/>
  <c r="BJ89" i="36"/>
  <c r="BK89" i="36"/>
  <c r="BL89" i="36"/>
  <c r="BM89" i="36"/>
  <c r="BN89" i="36"/>
  <c r="BO89" i="36"/>
  <c r="BP89" i="36"/>
  <c r="AE90" i="36"/>
  <c r="AF90" i="36"/>
  <c r="AG90" i="36"/>
  <c r="AH90" i="36"/>
  <c r="AI90" i="36"/>
  <c r="AJ90" i="36"/>
  <c r="AK90" i="36"/>
  <c r="AL90" i="36"/>
  <c r="AM90" i="36"/>
  <c r="AN90" i="36"/>
  <c r="AO90" i="36"/>
  <c r="AP90" i="36"/>
  <c r="AQ90" i="36"/>
  <c r="AR90" i="36"/>
  <c r="AS90" i="36"/>
  <c r="AT90" i="36"/>
  <c r="AU90" i="36"/>
  <c r="AV90" i="36"/>
  <c r="AW90" i="36"/>
  <c r="AX90" i="36"/>
  <c r="AY90" i="36"/>
  <c r="AZ90" i="36"/>
  <c r="BA90" i="36"/>
  <c r="BB90" i="36"/>
  <c r="BC90" i="36"/>
  <c r="BD90" i="36"/>
  <c r="BE90" i="36"/>
  <c r="BF90" i="36"/>
  <c r="BG90" i="36"/>
  <c r="BH90" i="36"/>
  <c r="BI90" i="36"/>
  <c r="BJ90" i="36"/>
  <c r="BK90" i="36"/>
  <c r="BL90" i="36"/>
  <c r="BM90" i="36"/>
  <c r="BN90" i="36"/>
  <c r="BO90" i="36"/>
  <c r="BP90" i="36"/>
  <c r="AE91" i="36"/>
  <c r="AF91" i="36"/>
  <c r="AG91" i="36"/>
  <c r="AH91" i="36"/>
  <c r="AI91" i="36"/>
  <c r="AJ91" i="36"/>
  <c r="AK91" i="36"/>
  <c r="AL91" i="36"/>
  <c r="AM91" i="36"/>
  <c r="AN91" i="36"/>
  <c r="AO91" i="36"/>
  <c r="AP91" i="36"/>
  <c r="AQ91" i="36"/>
  <c r="AR91" i="36"/>
  <c r="AS91" i="36"/>
  <c r="AT91" i="36"/>
  <c r="AU91" i="36"/>
  <c r="AV91" i="36"/>
  <c r="AW91" i="36"/>
  <c r="AX91" i="36"/>
  <c r="AY91" i="36"/>
  <c r="AZ91" i="36"/>
  <c r="BA91" i="36"/>
  <c r="BB91" i="36"/>
  <c r="BC91" i="36"/>
  <c r="BD91" i="36"/>
  <c r="BE91" i="36"/>
  <c r="BF91" i="36"/>
  <c r="BG91" i="36"/>
  <c r="BH91" i="36"/>
  <c r="BI91" i="36"/>
  <c r="BJ91" i="36"/>
  <c r="BK91" i="36"/>
  <c r="BL91" i="36"/>
  <c r="BM91" i="36"/>
  <c r="BN91" i="36"/>
  <c r="BO91" i="36"/>
  <c r="BP91" i="36"/>
  <c r="AE92" i="36"/>
  <c r="AF92" i="36"/>
  <c r="AG92" i="36"/>
  <c r="AH92" i="36"/>
  <c r="AI92" i="36"/>
  <c r="AJ92" i="36"/>
  <c r="AK92" i="36"/>
  <c r="AL92" i="36"/>
  <c r="AM92" i="36"/>
  <c r="AN92" i="36"/>
  <c r="AO92" i="36"/>
  <c r="AP92" i="36"/>
  <c r="AQ92" i="36"/>
  <c r="AR92" i="36"/>
  <c r="AS92" i="36"/>
  <c r="AT92" i="36"/>
  <c r="AU92" i="36"/>
  <c r="AV92" i="36"/>
  <c r="AW92" i="36"/>
  <c r="AX92" i="36"/>
  <c r="AY92" i="36"/>
  <c r="AZ92" i="36"/>
  <c r="BA92" i="36"/>
  <c r="BB92" i="36"/>
  <c r="BC92" i="36"/>
  <c r="BD92" i="36"/>
  <c r="BE92" i="36"/>
  <c r="BF92" i="36"/>
  <c r="BG92" i="36"/>
  <c r="BH92" i="36"/>
  <c r="BI92" i="36"/>
  <c r="BJ92" i="36"/>
  <c r="BK92" i="36"/>
  <c r="BL92" i="36"/>
  <c r="BM92" i="36"/>
  <c r="BN92" i="36"/>
  <c r="BO92" i="36"/>
  <c r="BP92" i="36"/>
  <c r="AE95" i="36"/>
  <c r="AF95" i="36"/>
  <c r="AG95" i="36"/>
  <c r="AH95" i="36"/>
  <c r="AI95" i="36"/>
  <c r="AJ95" i="36"/>
  <c r="AK95" i="36"/>
  <c r="AL95" i="36"/>
  <c r="AM95" i="36"/>
  <c r="AN95" i="36"/>
  <c r="AO95" i="36"/>
  <c r="AP95" i="36"/>
  <c r="AQ95" i="36"/>
  <c r="AR95" i="36"/>
  <c r="AS95" i="36"/>
  <c r="AT95" i="36"/>
  <c r="AU95" i="36"/>
  <c r="AV95" i="36"/>
  <c r="AW95" i="36"/>
  <c r="AX95" i="36"/>
  <c r="AY95" i="36"/>
  <c r="AZ95" i="36"/>
  <c r="BA95" i="36"/>
  <c r="BB95" i="36"/>
  <c r="BC95" i="36"/>
  <c r="BD95" i="36"/>
  <c r="BE95" i="36"/>
  <c r="BF95" i="36"/>
  <c r="BG95" i="36"/>
  <c r="BH95" i="36"/>
  <c r="BI95" i="36"/>
  <c r="BJ95" i="36"/>
  <c r="BK95" i="36"/>
  <c r="BL95" i="36"/>
  <c r="BM95" i="36"/>
  <c r="BN95" i="36"/>
  <c r="BO95" i="36"/>
  <c r="BP95" i="36"/>
  <c r="AE96" i="36"/>
  <c r="AF96" i="36"/>
  <c r="AG96" i="36"/>
  <c r="AH96" i="36"/>
  <c r="AI96" i="36"/>
  <c r="AJ96" i="36"/>
  <c r="AK96" i="36"/>
  <c r="AL96" i="36"/>
  <c r="AM96" i="36"/>
  <c r="AN96" i="36"/>
  <c r="AO96" i="36"/>
  <c r="AP96" i="36"/>
  <c r="AQ96" i="36"/>
  <c r="AR96" i="36"/>
  <c r="AS96" i="36"/>
  <c r="AT96" i="36"/>
  <c r="AU96" i="36"/>
  <c r="AV96" i="36"/>
  <c r="AW96" i="36"/>
  <c r="AX96" i="36"/>
  <c r="AY96" i="36"/>
  <c r="AZ96" i="36"/>
  <c r="BA96" i="36"/>
  <c r="BB96" i="36"/>
  <c r="BC96" i="36"/>
  <c r="BD96" i="36"/>
  <c r="BE96" i="36"/>
  <c r="BF96" i="36"/>
  <c r="BG96" i="36"/>
  <c r="BH96" i="36"/>
  <c r="BI96" i="36"/>
  <c r="BJ96" i="36"/>
  <c r="BK96" i="36"/>
  <c r="BL96" i="36"/>
  <c r="BM96" i="36"/>
  <c r="BN96" i="36"/>
  <c r="BO96" i="36"/>
  <c r="BP96" i="36"/>
  <c r="AE97" i="36"/>
  <c r="AF97" i="36"/>
  <c r="AG97" i="36"/>
  <c r="AH97" i="36"/>
  <c r="AI97" i="36"/>
  <c r="AJ97" i="36"/>
  <c r="AK97" i="36"/>
  <c r="AL97" i="36"/>
  <c r="AM97" i="36"/>
  <c r="AN97" i="36"/>
  <c r="AO97" i="36"/>
  <c r="AP97" i="36"/>
  <c r="AQ97" i="36"/>
  <c r="AR97" i="36"/>
  <c r="AS97" i="36"/>
  <c r="AT97" i="36"/>
  <c r="AU97" i="36"/>
  <c r="AV97" i="36"/>
  <c r="AW97" i="36"/>
  <c r="AX97" i="36"/>
  <c r="AY97" i="36"/>
  <c r="AZ97" i="36"/>
  <c r="BA97" i="36"/>
  <c r="BB97" i="36"/>
  <c r="BC97" i="36"/>
  <c r="BD97" i="36"/>
  <c r="BE97" i="36"/>
  <c r="BF97" i="36"/>
  <c r="BG97" i="36"/>
  <c r="BH97" i="36"/>
  <c r="BI97" i="36"/>
  <c r="BJ97" i="36"/>
  <c r="BK97" i="36"/>
  <c r="BL97" i="36"/>
  <c r="BM97" i="36"/>
  <c r="BN97" i="36"/>
  <c r="BO97" i="36"/>
  <c r="BP97" i="36"/>
  <c r="AE98" i="36"/>
  <c r="AF98" i="36"/>
  <c r="AG98" i="36"/>
  <c r="AH98" i="36"/>
  <c r="AI98" i="36"/>
  <c r="AJ98" i="36"/>
  <c r="AK98" i="36"/>
  <c r="AL98" i="36"/>
  <c r="AM98" i="36"/>
  <c r="AN98" i="36"/>
  <c r="AO98" i="36"/>
  <c r="AP98" i="36"/>
  <c r="AQ98" i="36"/>
  <c r="AR98" i="36"/>
  <c r="AS98" i="36"/>
  <c r="AT98" i="36"/>
  <c r="AU98" i="36"/>
  <c r="AV98" i="36"/>
  <c r="AW98" i="36"/>
  <c r="AX98" i="36"/>
  <c r="AY98" i="36"/>
  <c r="AZ98" i="36"/>
  <c r="BA98" i="36"/>
  <c r="BB98" i="36"/>
  <c r="BC98" i="36"/>
  <c r="BD98" i="36"/>
  <c r="BE98" i="36"/>
  <c r="BF98" i="36"/>
  <c r="BG98" i="36"/>
  <c r="BH98" i="36"/>
  <c r="BI98" i="36"/>
  <c r="BJ98" i="36"/>
  <c r="BK98" i="36"/>
  <c r="BL98" i="36"/>
  <c r="BM98" i="36"/>
  <c r="BN98" i="36"/>
  <c r="BO98" i="36"/>
  <c r="BP98" i="36"/>
  <c r="AD98" i="36"/>
  <c r="AD97" i="36"/>
  <c r="AD96" i="36"/>
  <c r="AD95" i="36"/>
  <c r="AD92" i="36"/>
  <c r="AD91" i="36"/>
  <c r="AD90" i="36"/>
  <c r="AD88" i="36"/>
  <c r="AD87" i="36"/>
  <c r="AE82" i="36" l="1"/>
  <c r="AF82" i="36"/>
  <c r="AG82" i="36"/>
  <c r="AH82" i="36"/>
  <c r="AI82" i="36"/>
  <c r="AJ82" i="36"/>
  <c r="AK82" i="36"/>
  <c r="AL82" i="36"/>
  <c r="AM82" i="36"/>
  <c r="AN82" i="36"/>
  <c r="AO82" i="36"/>
  <c r="AP82" i="36"/>
  <c r="AQ82" i="36"/>
  <c r="AR82" i="36"/>
  <c r="AS82" i="36"/>
  <c r="AT82" i="36"/>
  <c r="AU82" i="36"/>
  <c r="AV82" i="36"/>
  <c r="AW82" i="36"/>
  <c r="AX82" i="36"/>
  <c r="AY82" i="36"/>
  <c r="AZ82" i="36"/>
  <c r="BA82" i="36"/>
  <c r="BB82" i="36"/>
  <c r="BC82" i="36"/>
  <c r="BD82" i="36"/>
  <c r="BE82" i="36"/>
  <c r="BF82" i="36"/>
  <c r="BG82" i="36"/>
  <c r="BH82" i="36"/>
  <c r="BI82" i="36"/>
  <c r="BJ82" i="36"/>
  <c r="BK82" i="36"/>
  <c r="BL82" i="36"/>
  <c r="BM82" i="36"/>
  <c r="BN82" i="36"/>
  <c r="BO82" i="36"/>
  <c r="BP82" i="36"/>
  <c r="AD82" i="36"/>
  <c r="AG85" i="36"/>
  <c r="Y8" i="50" l="1"/>
  <c r="D33" i="57"/>
  <c r="E33" i="57"/>
  <c r="F33" i="57"/>
  <c r="G33" i="57"/>
  <c r="G35" i="57" s="1"/>
  <c r="H33" i="57"/>
  <c r="I33" i="57"/>
  <c r="J33" i="57"/>
  <c r="K33" i="57"/>
  <c r="K35" i="57" s="1"/>
  <c r="L33" i="57"/>
  <c r="M33" i="57"/>
  <c r="N33" i="57"/>
  <c r="O33" i="57"/>
  <c r="O35" i="57" s="1"/>
  <c r="P33" i="57"/>
  <c r="Q33" i="57"/>
  <c r="R33" i="57"/>
  <c r="S33" i="57"/>
  <c r="S35" i="57" s="1"/>
  <c r="T33" i="57"/>
  <c r="U33" i="57"/>
  <c r="V33" i="57"/>
  <c r="W33" i="57"/>
  <c r="W35" i="57" s="1"/>
  <c r="X33" i="57"/>
  <c r="Y33" i="57"/>
  <c r="Z33" i="57"/>
  <c r="AA33" i="57"/>
  <c r="AA35" i="57" s="1"/>
  <c r="AB33" i="57"/>
  <c r="AC33" i="57"/>
  <c r="AD33" i="57"/>
  <c r="C33" i="57"/>
  <c r="C35" i="57"/>
  <c r="D35" i="57"/>
  <c r="E35" i="57"/>
  <c r="F35" i="57"/>
  <c r="H35" i="57"/>
  <c r="I35" i="57"/>
  <c r="J35" i="57"/>
  <c r="L35" i="57"/>
  <c r="M35" i="57"/>
  <c r="N35" i="57"/>
  <c r="P35" i="57"/>
  <c r="Q35" i="57"/>
  <c r="R35" i="57"/>
  <c r="T35" i="57"/>
  <c r="U35" i="57"/>
  <c r="V35" i="57"/>
  <c r="X35" i="57"/>
  <c r="Y35" i="57"/>
  <c r="Z35" i="57"/>
  <c r="AB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H123" i="34"/>
  <c r="I123" i="34"/>
  <c r="J123" i="34"/>
  <c r="K123" i="34"/>
  <c r="L123" i="34"/>
  <c r="M123" i="34"/>
  <c r="N123" i="34"/>
  <c r="O123" i="34"/>
  <c r="P123" i="34"/>
  <c r="Q123" i="34"/>
  <c r="R123" i="34"/>
  <c r="S123" i="34"/>
  <c r="T123" i="34"/>
  <c r="U123" i="34"/>
  <c r="V123" i="34"/>
  <c r="W123" i="34"/>
  <c r="X123" i="34"/>
  <c r="Y123" i="34"/>
  <c r="Z123" i="34"/>
  <c r="AA123" i="34"/>
  <c r="H124" i="34"/>
  <c r="I124" i="34"/>
  <c r="J124" i="34"/>
  <c r="K124" i="34"/>
  <c r="L124" i="34"/>
  <c r="M124" i="34"/>
  <c r="N124" i="34"/>
  <c r="O124" i="34"/>
  <c r="P124" i="34"/>
  <c r="Q124" i="34"/>
  <c r="R124" i="34"/>
  <c r="S124" i="34"/>
  <c r="T124" i="34"/>
  <c r="U124" i="34"/>
  <c r="V124" i="34"/>
  <c r="W124" i="34"/>
  <c r="X124" i="34"/>
  <c r="Y124" i="34"/>
  <c r="Z124" i="34"/>
  <c r="AA124" i="34"/>
  <c r="H125" i="34"/>
  <c r="I125" i="34"/>
  <c r="J125" i="34"/>
  <c r="K125" i="34"/>
  <c r="L125" i="34"/>
  <c r="M125" i="34"/>
  <c r="N125" i="34"/>
  <c r="O125" i="34"/>
  <c r="P125" i="34"/>
  <c r="Q125" i="34"/>
  <c r="R125" i="34"/>
  <c r="S125" i="34"/>
  <c r="T125" i="34"/>
  <c r="U125" i="34"/>
  <c r="V125" i="34"/>
  <c r="W125" i="34"/>
  <c r="X125" i="34"/>
  <c r="Y125" i="34"/>
  <c r="Z125" i="34"/>
  <c r="AA125" i="34"/>
  <c r="H126" i="34"/>
  <c r="I126" i="34"/>
  <c r="J126" i="34"/>
  <c r="K126" i="34"/>
  <c r="L126" i="34"/>
  <c r="M126" i="34"/>
  <c r="N126" i="34"/>
  <c r="O126" i="34"/>
  <c r="P126" i="34"/>
  <c r="Q126" i="34"/>
  <c r="R126" i="34"/>
  <c r="S126" i="34"/>
  <c r="T126" i="34"/>
  <c r="U126" i="34"/>
  <c r="V126" i="34"/>
  <c r="W126" i="34"/>
  <c r="X126" i="34"/>
  <c r="Y126" i="34"/>
  <c r="Z126" i="34"/>
  <c r="AA126" i="34"/>
  <c r="H127" i="34"/>
  <c r="I127" i="34"/>
  <c r="J127" i="34"/>
  <c r="K127" i="34"/>
  <c r="L127" i="34"/>
  <c r="M127" i="34"/>
  <c r="N127" i="34"/>
  <c r="O127" i="34"/>
  <c r="P127" i="34"/>
  <c r="Q127" i="34"/>
  <c r="R127" i="34"/>
  <c r="S127" i="34"/>
  <c r="T127" i="34"/>
  <c r="U127" i="34"/>
  <c r="V127" i="34"/>
  <c r="W127" i="34"/>
  <c r="X127" i="34"/>
  <c r="Y127" i="34"/>
  <c r="Z127" i="34"/>
  <c r="AA127" i="34"/>
  <c r="H128" i="34"/>
  <c r="I128" i="34"/>
  <c r="J128" i="34"/>
  <c r="K128" i="34"/>
  <c r="L128" i="34"/>
  <c r="M128" i="34"/>
  <c r="N128" i="34"/>
  <c r="O128" i="34"/>
  <c r="P128" i="34"/>
  <c r="Q128" i="34"/>
  <c r="R128" i="34"/>
  <c r="S128" i="34"/>
  <c r="T128" i="34"/>
  <c r="U128" i="34"/>
  <c r="V128" i="34"/>
  <c r="W128" i="34"/>
  <c r="X128" i="34"/>
  <c r="Y128" i="34"/>
  <c r="Z128" i="34"/>
  <c r="AA128" i="34"/>
  <c r="H129" i="34"/>
  <c r="I129" i="34"/>
  <c r="J129" i="34"/>
  <c r="K129" i="34"/>
  <c r="L129" i="34"/>
  <c r="M129" i="34"/>
  <c r="N129" i="34"/>
  <c r="O129" i="34"/>
  <c r="P129" i="34"/>
  <c r="Q129" i="34"/>
  <c r="R129" i="34"/>
  <c r="S129" i="34"/>
  <c r="T129" i="34"/>
  <c r="U129" i="34"/>
  <c r="V129" i="34"/>
  <c r="W129" i="34"/>
  <c r="X129" i="34"/>
  <c r="Y129" i="34"/>
  <c r="Z129" i="34"/>
  <c r="AA129" i="34"/>
  <c r="H130" i="34"/>
  <c r="I130" i="34"/>
  <c r="J130" i="34"/>
  <c r="K130" i="34"/>
  <c r="L130" i="34"/>
  <c r="M130" i="34"/>
  <c r="N130" i="34"/>
  <c r="O130" i="34"/>
  <c r="P130" i="34"/>
  <c r="Q130" i="34"/>
  <c r="R130" i="34"/>
  <c r="S130" i="34"/>
  <c r="T130" i="34"/>
  <c r="U130" i="34"/>
  <c r="V130" i="34"/>
  <c r="W130" i="34"/>
  <c r="X130" i="34"/>
  <c r="Y130" i="34"/>
  <c r="Z130" i="34"/>
  <c r="AA130" i="34"/>
  <c r="H131" i="34"/>
  <c r="I131" i="34"/>
  <c r="J131" i="34"/>
  <c r="K131" i="34"/>
  <c r="L131" i="34"/>
  <c r="M131" i="34"/>
  <c r="N131" i="34"/>
  <c r="O131" i="34"/>
  <c r="P131" i="34"/>
  <c r="Q131" i="34"/>
  <c r="R131" i="34"/>
  <c r="S131" i="34"/>
  <c r="T131" i="34"/>
  <c r="U131" i="34"/>
  <c r="V131" i="34"/>
  <c r="W131" i="34"/>
  <c r="X131" i="34"/>
  <c r="Y131" i="34"/>
  <c r="Z131" i="34"/>
  <c r="AA131" i="34"/>
  <c r="H132" i="34"/>
  <c r="I132" i="34"/>
  <c r="J132" i="34"/>
  <c r="K132" i="34"/>
  <c r="L132" i="34"/>
  <c r="M132" i="34"/>
  <c r="N132" i="34"/>
  <c r="O132" i="34"/>
  <c r="P132" i="34"/>
  <c r="Q132" i="34"/>
  <c r="R132" i="34"/>
  <c r="S132" i="34"/>
  <c r="T132" i="34"/>
  <c r="U132" i="34"/>
  <c r="V132" i="34"/>
  <c r="W132" i="34"/>
  <c r="X132" i="34"/>
  <c r="Y132" i="34"/>
  <c r="Z132" i="34"/>
  <c r="AA132" i="34"/>
  <c r="H134" i="34"/>
  <c r="I134" i="34"/>
  <c r="J134" i="34"/>
  <c r="K134" i="34"/>
  <c r="L134" i="34"/>
  <c r="M134" i="34"/>
  <c r="N134" i="34"/>
  <c r="O134" i="34"/>
  <c r="P134" i="34"/>
  <c r="Q134" i="34"/>
  <c r="R134" i="34"/>
  <c r="S134" i="34"/>
  <c r="T134" i="34"/>
  <c r="U134" i="34"/>
  <c r="V134" i="34"/>
  <c r="W134" i="34"/>
  <c r="X134" i="34"/>
  <c r="Y134" i="34"/>
  <c r="Z134" i="34"/>
  <c r="AA134" i="34"/>
  <c r="AC123" i="34"/>
  <c r="AC124" i="34"/>
  <c r="AC125" i="34"/>
  <c r="AC126" i="34"/>
  <c r="AC127" i="34"/>
  <c r="AC128" i="34"/>
  <c r="AC129" i="34"/>
  <c r="AD129" i="34"/>
  <c r="AE129" i="34"/>
  <c r="AF129" i="34"/>
  <c r="AG129" i="34"/>
  <c r="AH129" i="34"/>
  <c r="AI129" i="34"/>
  <c r="AJ129" i="34"/>
  <c r="AK129" i="34"/>
  <c r="AL129" i="34"/>
  <c r="AM129" i="34"/>
  <c r="AN129" i="34"/>
  <c r="AO129" i="34"/>
  <c r="AP129" i="34"/>
  <c r="AQ129" i="34"/>
  <c r="AR129" i="34"/>
  <c r="AS129" i="34"/>
  <c r="AT129" i="34"/>
  <c r="AU129" i="34"/>
  <c r="AV129" i="34"/>
  <c r="AW129" i="34"/>
  <c r="AX129" i="34"/>
  <c r="AY129" i="34"/>
  <c r="AZ129" i="34"/>
  <c r="BA129" i="34"/>
  <c r="BB129" i="34"/>
  <c r="BC129" i="34"/>
  <c r="BD129" i="34"/>
  <c r="BE129" i="34"/>
  <c r="BF129" i="34"/>
  <c r="BG129" i="34"/>
  <c r="BH129" i="34"/>
  <c r="BI129" i="34"/>
  <c r="BJ129" i="34"/>
  <c r="BK129" i="34"/>
  <c r="BL129" i="34"/>
  <c r="BM129" i="34"/>
  <c r="BN129" i="34"/>
  <c r="BO129" i="34"/>
  <c r="BP129" i="34"/>
  <c r="AC130" i="34"/>
  <c r="AD130" i="34"/>
  <c r="AE130" i="34"/>
  <c r="AF130" i="34"/>
  <c r="AG130" i="34"/>
  <c r="AH130" i="34"/>
  <c r="AI130" i="34"/>
  <c r="AJ130" i="34"/>
  <c r="AK130" i="34"/>
  <c r="AL130" i="34"/>
  <c r="AM130" i="34"/>
  <c r="AN130" i="34"/>
  <c r="AO130" i="34"/>
  <c r="AP130" i="34"/>
  <c r="AQ130" i="34"/>
  <c r="AR130" i="34"/>
  <c r="AS130" i="34"/>
  <c r="AT130" i="34"/>
  <c r="AU130" i="34"/>
  <c r="AV130" i="34"/>
  <c r="AW130" i="34"/>
  <c r="AX130" i="34"/>
  <c r="AY130" i="34"/>
  <c r="AZ130" i="34"/>
  <c r="BA130" i="34"/>
  <c r="BB130" i="34"/>
  <c r="BC130" i="34"/>
  <c r="BD130" i="34"/>
  <c r="BE130" i="34"/>
  <c r="BF130" i="34"/>
  <c r="BG130" i="34"/>
  <c r="BH130" i="34"/>
  <c r="BI130" i="34"/>
  <c r="BJ130" i="34"/>
  <c r="BK130" i="34"/>
  <c r="BL130" i="34"/>
  <c r="BM130" i="34"/>
  <c r="BN130" i="34"/>
  <c r="BO130" i="34"/>
  <c r="BP130" i="34"/>
  <c r="AC131" i="34"/>
  <c r="AC132" i="34"/>
  <c r="AC134" i="34"/>
  <c r="AB134" i="34"/>
  <c r="AB132" i="34"/>
  <c r="AB131" i="34"/>
  <c r="AB130" i="34"/>
  <c r="AB129" i="34"/>
  <c r="D124" i="34"/>
  <c r="D125" i="34"/>
  <c r="D126" i="34"/>
  <c r="D127" i="34"/>
  <c r="D128" i="34"/>
  <c r="D129" i="34"/>
  <c r="D130" i="34"/>
  <c r="D131" i="34"/>
  <c r="D132" i="34"/>
  <c r="D133" i="34"/>
  <c r="D134" i="34"/>
  <c r="AB128" i="34"/>
  <c r="AB127" i="34"/>
  <c r="AB126" i="34"/>
  <c r="AB125" i="34"/>
  <c r="AB124" i="34"/>
  <c r="AB123"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8" i="62" l="1"/>
  <c r="C37" i="62"/>
  <c r="C14" i="45" l="1"/>
  <c r="C15" i="45"/>
  <c r="C16" i="45"/>
  <c r="C17" i="45"/>
  <c r="C18" i="45"/>
  <c r="C13" i="45"/>
  <c r="C12" i="45"/>
  <c r="C8" i="62" l="1"/>
  <c r="C9" i="62"/>
  <c r="C10" i="62"/>
  <c r="C11" i="62"/>
  <c r="C12" i="62"/>
  <c r="A13" i="62"/>
  <c r="B13" i="62" s="1"/>
  <c r="C13" i="62"/>
  <c r="A14" i="62"/>
  <c r="B14" i="62" s="1"/>
  <c r="C14" i="62"/>
  <c r="A15" i="62"/>
  <c r="B15" i="62" s="1"/>
  <c r="C15" i="62"/>
  <c r="A16" i="62"/>
  <c r="B16" i="62" s="1"/>
  <c r="C16" i="62"/>
  <c r="A17" i="62"/>
  <c r="B17" i="62" s="1"/>
  <c r="C17" i="62"/>
  <c r="A18" i="62"/>
  <c r="B18" i="62" s="1"/>
  <c r="C18" i="62"/>
  <c r="A19" i="62"/>
  <c r="B19" i="62" s="1"/>
  <c r="C19" i="62"/>
  <c r="C20" i="62"/>
  <c r="C21" i="62"/>
  <c r="C22" i="62"/>
  <c r="C23" i="62"/>
  <c r="C24" i="62"/>
  <c r="C25" i="62"/>
  <c r="C26" i="62"/>
  <c r="C27" i="62"/>
  <c r="C28" i="62"/>
  <c r="C29" i="62"/>
  <c r="C30" i="62"/>
  <c r="C31" i="62"/>
  <c r="C32" i="62"/>
  <c r="C33" i="62"/>
  <c r="C34" i="62"/>
  <c r="C35" i="62"/>
  <c r="C36" i="62"/>
  <c r="C39" i="62"/>
  <c r="C40" i="62"/>
  <c r="C41"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C9" i="59"/>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8" i="59"/>
  <c r="C7" i="59"/>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23" i="50"/>
  <c r="U24"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W23" i="50" l="1"/>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BG123" i="34" s="1"/>
  <c r="H97" i="36" l="1"/>
  <c r="H133" i="34" s="1"/>
  <c r="F48" i="45" s="1"/>
  <c r="BM134" i="34"/>
  <c r="BI134" i="34"/>
  <c r="BE134" i="34"/>
  <c r="BA134" i="34"/>
  <c r="AW134" i="34"/>
  <c r="AS134" i="34"/>
  <c r="AO134" i="34"/>
  <c r="AK134" i="34"/>
  <c r="BN133" i="34"/>
  <c r="BJ133" i="34"/>
  <c r="BF133" i="34"/>
  <c r="BB133" i="34"/>
  <c r="AX133" i="34"/>
  <c r="AT133" i="34"/>
  <c r="AP133" i="34"/>
  <c r="AL133" i="34"/>
  <c r="Z97" i="36"/>
  <c r="Z133" i="34" s="1"/>
  <c r="X48" i="45" s="1"/>
  <c r="V97" i="36"/>
  <c r="V133" i="34" s="1"/>
  <c r="T48" i="45" s="1"/>
  <c r="R97" i="36"/>
  <c r="R133" i="34" s="1"/>
  <c r="P48" i="45" s="1"/>
  <c r="N97" i="36"/>
  <c r="N133" i="34" s="1"/>
  <c r="L48" i="45" s="1"/>
  <c r="J97" i="36"/>
  <c r="J133" i="34" s="1"/>
  <c r="H48" i="45" s="1"/>
  <c r="BN132" i="34"/>
  <c r="BJ132" i="34"/>
  <c r="BF132" i="34"/>
  <c r="BB132" i="34"/>
  <c r="AX132" i="34"/>
  <c r="AT132" i="34"/>
  <c r="AP132" i="34"/>
  <c r="AL132" i="34"/>
  <c r="BO131" i="34"/>
  <c r="BJ131" i="34"/>
  <c r="BE131" i="34"/>
  <c r="AZ131" i="34"/>
  <c r="AT131" i="34"/>
  <c r="AO131" i="34"/>
  <c r="BN128" i="34"/>
  <c r="BF128" i="34"/>
  <c r="AX128" i="34"/>
  <c r="AP128" i="34"/>
  <c r="BO127" i="34"/>
  <c r="BG127" i="34"/>
  <c r="AY127" i="34"/>
  <c r="AQ127" i="34"/>
  <c r="BP126" i="34"/>
  <c r="BH126" i="34"/>
  <c r="AZ126" i="34"/>
  <c r="AR126" i="34"/>
  <c r="AJ126" i="34"/>
  <c r="BI125" i="34"/>
  <c r="AW125" i="34"/>
  <c r="BN124" i="34"/>
  <c r="AX124" i="34"/>
  <c r="BO123" i="34"/>
  <c r="BP134" i="34"/>
  <c r="BL134" i="34"/>
  <c r="BH134" i="34"/>
  <c r="BD134" i="34"/>
  <c r="AZ134" i="34"/>
  <c r="AV134" i="34"/>
  <c r="AR134" i="34"/>
  <c r="AN134" i="34"/>
  <c r="AJ134" i="34"/>
  <c r="BM133" i="34"/>
  <c r="BI133" i="34"/>
  <c r="BE133" i="34"/>
  <c r="BA133" i="34"/>
  <c r="AW133" i="34"/>
  <c r="AS133" i="34"/>
  <c r="AO133" i="34"/>
  <c r="AK133" i="34"/>
  <c r="AC97" i="36"/>
  <c r="AC133" i="34" s="1"/>
  <c r="AA48" i="45" s="1"/>
  <c r="Y97" i="36"/>
  <c r="Y133" i="34" s="1"/>
  <c r="W48" i="45" s="1"/>
  <c r="U97" i="36"/>
  <c r="U133" i="34" s="1"/>
  <c r="S48" i="45" s="1"/>
  <c r="Q97" i="36"/>
  <c r="Q133" i="34" s="1"/>
  <c r="O48" i="45" s="1"/>
  <c r="M97" i="36"/>
  <c r="M133" i="34" s="1"/>
  <c r="K48" i="45" s="1"/>
  <c r="I97" i="36"/>
  <c r="I133" i="34" s="1"/>
  <c r="G48" i="45" s="1"/>
  <c r="BM132" i="34"/>
  <c r="BI132" i="34"/>
  <c r="BE132" i="34"/>
  <c r="BA132" i="34"/>
  <c r="AW132" i="34"/>
  <c r="AS132" i="34"/>
  <c r="AO132" i="34"/>
  <c r="AK132" i="34"/>
  <c r="BN131" i="34"/>
  <c r="BI131" i="34"/>
  <c r="BD131" i="34"/>
  <c r="AX131" i="34"/>
  <c r="AS131" i="34"/>
  <c r="AN131" i="34"/>
  <c r="BM128" i="34"/>
  <c r="BE128" i="34"/>
  <c r="AW128" i="34"/>
  <c r="AO128" i="34"/>
  <c r="BN127" i="34"/>
  <c r="BF127" i="34"/>
  <c r="AX127" i="34"/>
  <c r="AP127" i="34"/>
  <c r="BO126" i="34"/>
  <c r="BG126" i="34"/>
  <c r="AY126" i="34"/>
  <c r="AQ126" i="34"/>
  <c r="BP125" i="34"/>
  <c r="BH125" i="34"/>
  <c r="AS125" i="34"/>
  <c r="BJ124" i="34"/>
  <c r="AT124" i="34"/>
  <c r="BK123" i="34"/>
  <c r="BO134" i="34"/>
  <c r="BK134" i="34"/>
  <c r="BG134" i="34"/>
  <c r="BC134" i="34"/>
  <c r="AY134" i="34"/>
  <c r="AU134" i="34"/>
  <c r="AQ134" i="34"/>
  <c r="AM134" i="34"/>
  <c r="BP133" i="34"/>
  <c r="BL133" i="34"/>
  <c r="BH133" i="34"/>
  <c r="BD133" i="34"/>
  <c r="AZ133" i="34"/>
  <c r="AV133" i="34"/>
  <c r="AR133" i="34"/>
  <c r="AN133" i="34"/>
  <c r="AJ133" i="34"/>
  <c r="AB97" i="36"/>
  <c r="X97" i="36"/>
  <c r="X133" i="34" s="1"/>
  <c r="V48" i="45" s="1"/>
  <c r="T97" i="36"/>
  <c r="T133" i="34" s="1"/>
  <c r="R48" i="45" s="1"/>
  <c r="P97" i="36"/>
  <c r="P133" i="34" s="1"/>
  <c r="N48" i="45" s="1"/>
  <c r="L97" i="36"/>
  <c r="L133" i="34" s="1"/>
  <c r="J48" i="45" s="1"/>
  <c r="BP132" i="34"/>
  <c r="BL132" i="34"/>
  <c r="BH132" i="34"/>
  <c r="BD132" i="34"/>
  <c r="AZ132" i="34"/>
  <c r="AV132" i="34"/>
  <c r="AR132" i="34"/>
  <c r="AN132" i="34"/>
  <c r="AJ132" i="34"/>
  <c r="BM131" i="34"/>
  <c r="BH131" i="34"/>
  <c r="BB131" i="34"/>
  <c r="AW131" i="34"/>
  <c r="AR131" i="34"/>
  <c r="AK131" i="34"/>
  <c r="BJ128" i="34"/>
  <c r="BB128" i="34"/>
  <c r="AT128" i="34"/>
  <c r="AL128" i="34"/>
  <c r="BK127" i="34"/>
  <c r="BC127" i="34"/>
  <c r="AU127" i="34"/>
  <c r="AM127" i="34"/>
  <c r="BL126" i="34"/>
  <c r="BD126" i="34"/>
  <c r="AV126" i="34"/>
  <c r="AN126" i="34"/>
  <c r="BM125" i="34"/>
  <c r="BE125" i="34"/>
  <c r="AO125" i="34"/>
  <c r="BF124" i="34"/>
  <c r="AP124" i="34"/>
  <c r="AG123" i="34"/>
  <c r="AE124" i="34"/>
  <c r="AI124" i="34"/>
  <c r="AG125" i="34"/>
  <c r="AE126" i="34"/>
  <c r="AI126" i="34"/>
  <c r="AG127" i="34"/>
  <c r="AE128" i="34"/>
  <c r="AI128" i="34"/>
  <c r="AG131" i="34"/>
  <c r="AE132" i="34"/>
  <c r="AI132" i="34"/>
  <c r="AG133" i="34"/>
  <c r="AE134" i="34"/>
  <c r="AI134" i="34"/>
  <c r="AI123" i="34"/>
  <c r="AG124" i="34"/>
  <c r="AI125" i="34"/>
  <c r="AE127" i="34"/>
  <c r="AG128" i="34"/>
  <c r="AE131" i="34"/>
  <c r="AG132" i="34"/>
  <c r="AI133" i="34"/>
  <c r="AD124" i="34"/>
  <c r="AH124" i="34"/>
  <c r="AD126" i="34"/>
  <c r="AF127" i="34"/>
  <c r="AD128" i="34"/>
  <c r="AF131" i="34"/>
  <c r="AF133" i="34"/>
  <c r="AH134" i="34"/>
  <c r="AH123" i="34"/>
  <c r="AF124" i="34"/>
  <c r="AD125" i="34"/>
  <c r="AH125" i="34"/>
  <c r="AF126" i="34"/>
  <c r="AD127" i="34"/>
  <c r="AH127" i="34"/>
  <c r="AF128" i="34"/>
  <c r="AD131" i="34"/>
  <c r="AH131" i="34"/>
  <c r="AF132" i="34"/>
  <c r="AD133" i="34"/>
  <c r="AH133" i="34"/>
  <c r="AF134" i="34"/>
  <c r="AE123" i="34"/>
  <c r="AE125" i="34"/>
  <c r="AG126" i="34"/>
  <c r="AI127" i="34"/>
  <c r="AI131" i="34"/>
  <c r="AE133" i="34"/>
  <c r="AG134" i="34"/>
  <c r="AF123" i="34"/>
  <c r="AF125" i="34"/>
  <c r="AH126" i="34"/>
  <c r="AH128" i="34"/>
  <c r="AD132" i="34"/>
  <c r="AH132" i="34"/>
  <c r="AD134" i="34"/>
  <c r="AJ123" i="34"/>
  <c r="AN123" i="34"/>
  <c r="AR123" i="34"/>
  <c r="AV123" i="34"/>
  <c r="AZ123" i="34"/>
  <c r="BD123" i="34"/>
  <c r="BH123" i="34"/>
  <c r="BL123" i="34"/>
  <c r="BP123" i="34"/>
  <c r="AM124" i="34"/>
  <c r="AQ124" i="34"/>
  <c r="AU124" i="34"/>
  <c r="AY124" i="34"/>
  <c r="BC124" i="34"/>
  <c r="BG124" i="34"/>
  <c r="BK124" i="34"/>
  <c r="BO124" i="34"/>
  <c r="AL125" i="34"/>
  <c r="AP125" i="34"/>
  <c r="AT125" i="34"/>
  <c r="AX125" i="34"/>
  <c r="BB125" i="34"/>
  <c r="BF125" i="34"/>
  <c r="BJ125" i="34"/>
  <c r="BN125" i="34"/>
  <c r="AK126" i="34"/>
  <c r="AO126" i="34"/>
  <c r="AS126" i="34"/>
  <c r="AW126" i="34"/>
  <c r="BA126" i="34"/>
  <c r="BE126" i="34"/>
  <c r="BI126" i="34"/>
  <c r="BM126" i="34"/>
  <c r="AJ127" i="34"/>
  <c r="AN127" i="34"/>
  <c r="AR127" i="34"/>
  <c r="AV127" i="34"/>
  <c r="AZ127" i="34"/>
  <c r="BD127" i="34"/>
  <c r="BH127" i="34"/>
  <c r="BL127" i="34"/>
  <c r="BP127" i="34"/>
  <c r="AM128" i="34"/>
  <c r="AQ128" i="34"/>
  <c r="AU128" i="34"/>
  <c r="AY128" i="34"/>
  <c r="BC128" i="34"/>
  <c r="BG128" i="34"/>
  <c r="BK128" i="34"/>
  <c r="BO128" i="34"/>
  <c r="AL131" i="34"/>
  <c r="AK123" i="34"/>
  <c r="AO123" i="34"/>
  <c r="AS123" i="34"/>
  <c r="AW123" i="34"/>
  <c r="BA123" i="34"/>
  <c r="BE123" i="34"/>
  <c r="BI123" i="34"/>
  <c r="BM123" i="34"/>
  <c r="AJ124" i="34"/>
  <c r="AN124" i="34"/>
  <c r="AR124" i="34"/>
  <c r="AV124" i="34"/>
  <c r="AZ124" i="34"/>
  <c r="BD124" i="34"/>
  <c r="BH124" i="34"/>
  <c r="BL124" i="34"/>
  <c r="BP124" i="34"/>
  <c r="AM125" i="34"/>
  <c r="AQ125" i="34"/>
  <c r="AU125" i="34"/>
  <c r="AY125" i="34"/>
  <c r="BC125" i="34"/>
  <c r="BG125" i="34"/>
  <c r="BK125" i="34"/>
  <c r="BO125" i="34"/>
  <c r="AL126" i="34"/>
  <c r="AP126" i="34"/>
  <c r="AT126" i="34"/>
  <c r="AX126" i="34"/>
  <c r="BB126" i="34"/>
  <c r="BF126" i="34"/>
  <c r="BJ126" i="34"/>
  <c r="BN126" i="34"/>
  <c r="AK127" i="34"/>
  <c r="AO127" i="34"/>
  <c r="AS127" i="34"/>
  <c r="AW127" i="34"/>
  <c r="BA127" i="34"/>
  <c r="BE127" i="34"/>
  <c r="BI127" i="34"/>
  <c r="BM127" i="34"/>
  <c r="AJ128" i="34"/>
  <c r="AN128" i="34"/>
  <c r="AR128" i="34"/>
  <c r="AV128" i="34"/>
  <c r="AZ128" i="34"/>
  <c r="BD128" i="34"/>
  <c r="BH128" i="34"/>
  <c r="BL128" i="34"/>
  <c r="BP128" i="34"/>
  <c r="AM131" i="34"/>
  <c r="AQ131" i="34"/>
  <c r="AU131" i="34"/>
  <c r="AY131" i="34"/>
  <c r="BC131" i="34"/>
  <c r="BG131" i="34"/>
  <c r="BK131" i="34"/>
  <c r="AL123" i="34"/>
  <c r="AP123" i="34"/>
  <c r="AT123" i="34"/>
  <c r="AX123" i="34"/>
  <c r="BB123" i="34"/>
  <c r="BF123" i="34"/>
  <c r="BJ123" i="34"/>
  <c r="BN123" i="34"/>
  <c r="AK124" i="34"/>
  <c r="AO124" i="34"/>
  <c r="AS124" i="34"/>
  <c r="AW124" i="34"/>
  <c r="BA124" i="34"/>
  <c r="BE124" i="34"/>
  <c r="BI124" i="34"/>
  <c r="BM124" i="34"/>
  <c r="AJ125" i="34"/>
  <c r="AN125" i="34"/>
  <c r="AR125" i="34"/>
  <c r="AV125" i="34"/>
  <c r="AZ125" i="34"/>
  <c r="BD125" i="34"/>
  <c r="AM123" i="34"/>
  <c r="AQ123" i="34"/>
  <c r="AU123" i="34"/>
  <c r="AY123" i="34"/>
  <c r="BN134" i="34"/>
  <c r="BJ134" i="34"/>
  <c r="BF134" i="34"/>
  <c r="BB134" i="34"/>
  <c r="AX134" i="34"/>
  <c r="AT134" i="34"/>
  <c r="AP134" i="34"/>
  <c r="AL134" i="34"/>
  <c r="BO133" i="34"/>
  <c r="BK133" i="34"/>
  <c r="BG133" i="34"/>
  <c r="BC133" i="34"/>
  <c r="AY133" i="34"/>
  <c r="AU133" i="34"/>
  <c r="AQ133" i="34"/>
  <c r="AM133" i="34"/>
  <c r="AA97" i="36"/>
  <c r="AA133" i="34" s="1"/>
  <c r="Y48" i="45" s="1"/>
  <c r="W97" i="36"/>
  <c r="W133" i="34" s="1"/>
  <c r="U48" i="45" s="1"/>
  <c r="S97" i="36"/>
  <c r="S133" i="34" s="1"/>
  <c r="Q48" i="45" s="1"/>
  <c r="O97" i="36"/>
  <c r="O133" i="34" s="1"/>
  <c r="M48" i="45" s="1"/>
  <c r="K97" i="36"/>
  <c r="K133" i="34" s="1"/>
  <c r="I48" i="45" s="1"/>
  <c r="BO132" i="34"/>
  <c r="BK132" i="34"/>
  <c r="BG132" i="34"/>
  <c r="BC132" i="34"/>
  <c r="AY132" i="34"/>
  <c r="AU132" i="34"/>
  <c r="AQ132" i="34"/>
  <c r="AM132" i="34"/>
  <c r="BP131" i="34"/>
  <c r="BL131" i="34"/>
  <c r="BF131" i="34"/>
  <c r="BA131" i="34"/>
  <c r="AV131" i="34"/>
  <c r="AP131" i="34"/>
  <c r="AJ131" i="34"/>
  <c r="BI128" i="34"/>
  <c r="BA128" i="34"/>
  <c r="AS128" i="34"/>
  <c r="AK128" i="34"/>
  <c r="BJ127" i="34"/>
  <c r="BB127" i="34"/>
  <c r="AT127" i="34"/>
  <c r="AL127" i="34"/>
  <c r="BK126" i="34"/>
  <c r="BC126" i="34"/>
  <c r="AU126" i="34"/>
  <c r="AM126" i="34"/>
  <c r="BL125" i="34"/>
  <c r="BA125" i="34"/>
  <c r="AK125" i="34"/>
  <c r="BB124" i="34"/>
  <c r="AL124" i="34"/>
  <c r="BC123" i="34"/>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AZ48" i="45" l="1"/>
  <c r="BC48" i="45"/>
  <c r="AJ48" i="45"/>
  <c r="AM48" i="45"/>
  <c r="AG48" i="45"/>
  <c r="BE48" i="45"/>
  <c r="AX48" i="45"/>
  <c r="AB133" i="34"/>
  <c r="Z48" i="45" s="1"/>
  <c r="AO48" i="45"/>
  <c r="BL48" i="45"/>
  <c r="AV48" i="45"/>
  <c r="AY48" i="45"/>
  <c r="AI48" i="45"/>
  <c r="BJ48" i="45"/>
  <c r="AT48" i="45"/>
  <c r="BM48" i="45"/>
  <c r="AS48" i="45"/>
  <c r="BN48" i="45"/>
  <c r="AK48" i="45"/>
  <c r="BH48" i="45"/>
  <c r="AR48" i="45"/>
  <c r="BK48" i="45"/>
  <c r="AU48" i="45"/>
  <c r="BF48" i="45"/>
  <c r="AP48" i="45"/>
  <c r="AC48" i="45"/>
  <c r="BI48" i="45"/>
  <c r="AH48" i="45"/>
  <c r="AF48" i="45"/>
  <c r="BA48" i="45"/>
  <c r="AW48" i="45"/>
  <c r="BD48" i="45"/>
  <c r="AN48" i="45"/>
  <c r="BG48" i="45"/>
  <c r="AQ48" i="45"/>
  <c r="BB48" i="45"/>
  <c r="AL48" i="45"/>
  <c r="AD48" i="45"/>
  <c r="AE48" i="45"/>
  <c r="S5" i="47"/>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AK5" i="57" l="1"/>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AD19" i="50" l="1"/>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H5" i="50"/>
  <c r="AH8" i="50" s="1"/>
  <c r="AK5" i="50"/>
  <c r="AK8" i="50" s="1"/>
  <c r="BB5" i="50"/>
  <c r="BB8" i="50" s="1"/>
  <c r="BF5" i="50"/>
  <c r="BF8" i="50" s="1"/>
  <c r="BI5" i="50"/>
  <c r="BI8" i="50" s="1"/>
  <c r="AT5" i="50"/>
  <c r="AT8" i="50" s="1"/>
  <c r="Y5" i="50"/>
  <c r="AZ5" i="50"/>
  <c r="AZ8" i="50" s="1"/>
  <c r="AE5" i="50"/>
  <c r="AE8" i="50" s="1"/>
  <c r="AY5" i="50"/>
  <c r="AY8" i="50" s="1"/>
  <c r="BC5" i="50"/>
  <c r="BC8" i="50" s="1"/>
  <c r="BA5" i="50"/>
  <c r="BA8" i="50" s="1"/>
  <c r="AO5" i="50"/>
  <c r="AO8" i="50" s="1"/>
  <c r="AN5" i="50"/>
  <c r="AN8" i="50" s="1"/>
  <c r="AN9" i="50" s="1"/>
  <c r="AS10" i="36" s="1"/>
  <c r="Z5" i="50"/>
  <c r="Z8" i="50" s="1"/>
  <c r="AC5" i="50"/>
  <c r="AC8" i="50" s="1"/>
  <c r="AA5" i="50"/>
  <c r="AA8" i="50" s="1"/>
  <c r="AD5" i="50"/>
  <c r="AF5" i="50"/>
  <c r="AF8" i="50" s="1"/>
  <c r="AJ5" i="50"/>
  <c r="AJ8" i="50" s="1"/>
  <c r="AH9" i="50"/>
  <c r="AM10" i="36" s="1"/>
  <c r="AO9" i="50"/>
  <c r="AT10" i="36" s="1"/>
  <c r="AI9" i="50"/>
  <c r="AN10" i="36"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O51" i="50"/>
  <c r="AI51" i="50"/>
  <c r="AJ61" i="57"/>
  <c r="AK61" i="57"/>
  <c r="L5" i="47"/>
  <c r="K4" i="50" s="1"/>
  <c r="K4" i="57" s="1"/>
  <c r="AN51" i="50" l="1"/>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D8" i="36"/>
  <c r="AJ9" i="36"/>
  <c r="AU42" i="36"/>
  <c r="AT83" i="36"/>
  <c r="G5" i="47"/>
  <c r="F4" i="50" s="1"/>
  <c r="F4" i="57" s="1"/>
  <c r="AI9" i="36" l="1"/>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W10" i="50"/>
  <c r="AX10" i="50"/>
  <c r="AQ6" i="50"/>
  <c r="E29" i="45"/>
  <c r="E30" i="45" s="1"/>
  <c r="E31" i="45" s="1"/>
  <c r="E32" i="45" s="1"/>
  <c r="E33" i="45" s="1"/>
  <c r="BJ10" i="50" l="1"/>
  <c r="AJ10" i="50"/>
  <c r="AO8" i="36" s="1"/>
  <c r="BP42" i="36"/>
  <c r="BP83" i="36" s="1"/>
  <c r="BO83" i="36"/>
  <c r="AY10" i="50"/>
  <c r="BD8" i="36" s="1"/>
  <c r="BH10" i="50"/>
  <c r="BM9" i="36" s="1"/>
  <c r="AS10" i="50"/>
  <c r="AX8" i="36" s="1"/>
  <c r="BC9" i="36"/>
  <c r="BC8" i="36"/>
  <c r="BO8" i="36"/>
  <c r="BO9" i="36"/>
  <c r="BB10" i="50"/>
  <c r="BB8" i="36"/>
  <c r="BB9" i="36"/>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AO9" i="36" l="1"/>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8" i="33"/>
  <c r="G199" i="33" s="1"/>
  <c r="G197" i="33"/>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D64" i="45" s="1"/>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6" i="33"/>
  <c r="C167" i="33" s="1"/>
  <c r="C165" i="33"/>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B63" i="45" l="1"/>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D67" i="45" s="1"/>
  <c r="E53" i="45"/>
  <c r="E54" i="45" s="1"/>
  <c r="E52" i="45"/>
  <c r="E84" i="36"/>
  <c r="E49" i="45"/>
  <c r="D49" i="45"/>
  <c r="D66" i="45" s="1"/>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G145" i="34" l="1"/>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D37" i="45" s="1"/>
  <c r="D38" i="45" s="1"/>
  <c r="D39" i="45" s="1"/>
  <c r="D40" i="45" s="1"/>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D30" i="45" s="1"/>
  <c r="D31" i="45" s="1"/>
  <c r="D32" i="45" s="1"/>
  <c r="D33" i="45" s="1"/>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1" i="34" l="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A135" i="34" l="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A49" i="45" l="1"/>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R61" i="34" l="1"/>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B20" i="45"/>
  <c r="B21" i="45" s="1"/>
  <c r="B22" i="45" s="1"/>
  <c r="B23" i="45" s="1"/>
  <c r="B24" i="45" s="1"/>
  <c r="B25" i="45" s="1"/>
  <c r="B26" i="45" s="1"/>
  <c r="B19" i="45" s="1"/>
  <c r="B60" i="45" s="1"/>
  <c r="C26" i="45"/>
  <c r="A24" i="62" s="1"/>
  <c r="B24" i="62" s="1"/>
  <c r="B12" i="45"/>
  <c r="B13" i="45" s="1"/>
  <c r="E6" i="45"/>
  <c r="D6" i="45"/>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H46" i="33"/>
  <c r="H41" i="33"/>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124" i="39"/>
  <c r="T123" i="39"/>
  <c r="T120" i="39"/>
  <c r="T119" i="39"/>
  <c r="T25" i="39"/>
  <c r="H68" i="46" s="1"/>
  <c r="H35" i="33"/>
  <c r="H34" i="33"/>
  <c r="G125" i="39"/>
  <c r="G126" i="39"/>
  <c r="T126" i="39" s="1"/>
  <c r="G127" i="39"/>
  <c r="T127" i="39" s="1"/>
  <c r="G128" i="39"/>
  <c r="T128" i="39" s="1"/>
  <c r="G129" i="39"/>
  <c r="T129" i="39" s="1"/>
  <c r="G130" i="39"/>
  <c r="T130" i="39" s="1"/>
  <c r="G131" i="39"/>
  <c r="G132" i="39"/>
  <c r="T132" i="39" s="1"/>
  <c r="G133" i="39"/>
  <c r="T133" i="39" s="1"/>
  <c r="G124" i="39"/>
  <c r="G115" i="39"/>
  <c r="T115" i="39" s="1"/>
  <c r="G116" i="39"/>
  <c r="T116" i="39" s="1"/>
  <c r="G117" i="39"/>
  <c r="T117" i="39" s="1"/>
  <c r="G118" i="39"/>
  <c r="T118" i="39" s="1"/>
  <c r="G119" i="39"/>
  <c r="G120" i="39"/>
  <c r="G121" i="39"/>
  <c r="T121" i="39" s="1"/>
  <c r="G122" i="39"/>
  <c r="T122" i="39" s="1"/>
  <c r="G123" i="39"/>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N138" i="39"/>
  <c r="N135" i="39"/>
  <c r="H33" i="33" s="1"/>
  <c r="C20" i="45" l="1"/>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X170" i="34"/>
  <c r="X65" i="36"/>
  <c r="Q186" i="34"/>
  <c r="AC186" i="34"/>
  <c r="R171" i="34"/>
  <c r="W80" i="36"/>
  <c r="H187" i="34"/>
  <c r="AB187" i="34"/>
  <c r="AB80" i="36"/>
  <c r="AB121" i="34" s="1"/>
  <c r="K186" i="34"/>
  <c r="Z186" i="34"/>
  <c r="Q81" i="36"/>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Y171" i="34"/>
  <c r="O187" i="34"/>
  <c r="M65" i="36"/>
  <c r="N187" i="34"/>
  <c r="V186" i="34"/>
  <c r="AA187" i="34"/>
  <c r="I170" i="34"/>
  <c r="J186" i="34"/>
  <c r="L81" i="36"/>
  <c r="H170" i="34"/>
  <c r="S171" i="34"/>
  <c r="U171" i="34"/>
  <c r="AA80" i="36"/>
  <c r="W65" i="36"/>
  <c r="W106" i="34" s="1"/>
  <c r="Z65" i="36"/>
  <c r="T171" i="34"/>
  <c r="L186" i="34"/>
  <c r="U80" i="36"/>
  <c r="U121" i="34" s="1"/>
  <c r="V65" i="36"/>
  <c r="V170" i="34"/>
  <c r="AA171" i="34"/>
  <c r="I64" i="36"/>
  <c r="I105" i="34" s="1"/>
  <c r="J170" i="34"/>
  <c r="L65" i="36"/>
  <c r="L106" i="34" s="1"/>
  <c r="H80" i="36"/>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N186" i="34"/>
  <c r="T170" i="34"/>
  <c r="Y64" i="36"/>
  <c r="Y105" i="34" s="1"/>
  <c r="J81" i="36"/>
  <c r="S170" i="34"/>
  <c r="O186" i="34"/>
  <c r="C8" i="36"/>
  <c r="A53" i="57"/>
  <c r="H53" i="33"/>
  <c r="AB171" i="34"/>
  <c r="AB170" i="34"/>
  <c r="K80" i="36"/>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P39" i="34"/>
  <c r="T39" i="34"/>
  <c r="X39" i="34"/>
  <c r="AB39" i="34"/>
  <c r="AF39" i="34"/>
  <c r="M39" i="34"/>
  <c r="Q39" i="34"/>
  <c r="U39" i="34"/>
  <c r="Y39" i="34"/>
  <c r="AC39" i="34"/>
  <c r="AG39" i="34"/>
  <c r="J39" i="34"/>
  <c r="N39" i="34"/>
  <c r="R39" i="34"/>
  <c r="V39" i="34"/>
  <c r="Z39" i="34"/>
  <c r="AD39" i="34"/>
  <c r="AH39" i="34"/>
  <c r="K39" i="34"/>
  <c r="O39" i="34"/>
  <c r="S39" i="34"/>
  <c r="W39" i="34"/>
  <c r="AA39" i="34"/>
  <c r="AE39" i="34"/>
  <c r="I39" i="34"/>
  <c r="H39" i="34"/>
  <c r="L47" i="34"/>
  <c r="P47" i="34"/>
  <c r="T47" i="34"/>
  <c r="X47" i="34"/>
  <c r="AB47" i="34"/>
  <c r="AF47" i="34"/>
  <c r="M47" i="34"/>
  <c r="Q47" i="34"/>
  <c r="U47" i="34"/>
  <c r="Y47" i="34"/>
  <c r="AC47" i="34"/>
  <c r="AG47" i="34"/>
  <c r="J47" i="34"/>
  <c r="N47" i="34"/>
  <c r="R47" i="34"/>
  <c r="V47" i="34"/>
  <c r="Z47" i="34"/>
  <c r="AD47" i="34"/>
  <c r="AH47" i="34"/>
  <c r="K47" i="34"/>
  <c r="O47" i="34"/>
  <c r="S47" i="34"/>
  <c r="W47" i="34"/>
  <c r="AA47" i="34"/>
  <c r="AE47" i="34"/>
  <c r="I47" i="34"/>
  <c r="H47" i="34"/>
  <c r="L51" i="34"/>
  <c r="P51" i="34"/>
  <c r="T51" i="34"/>
  <c r="X51" i="34"/>
  <c r="AB51" i="34"/>
  <c r="M51" i="34"/>
  <c r="Q51" i="34"/>
  <c r="U51" i="34"/>
  <c r="Y51" i="34"/>
  <c r="AC51" i="34"/>
  <c r="J51" i="34"/>
  <c r="N51" i="34"/>
  <c r="R51" i="34"/>
  <c r="V51" i="34"/>
  <c r="Z51" i="34"/>
  <c r="K51" i="34"/>
  <c r="O51" i="34"/>
  <c r="S51" i="34"/>
  <c r="W51" i="34"/>
  <c r="AA51" i="34"/>
  <c r="I51" i="34"/>
  <c r="H51" i="34"/>
  <c r="I23"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AF29"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BB28" i="34"/>
  <c r="AQ28" i="34"/>
  <c r="AF28" i="34"/>
  <c r="U28" i="34"/>
  <c r="I28"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Q122" i="34"/>
  <c r="H106" i="34"/>
  <c r="L122" i="34"/>
  <c r="K106" i="34"/>
  <c r="X105" i="34"/>
  <c r="Q105" i="34"/>
  <c r="AA121" i="34"/>
  <c r="J122" i="34"/>
  <c r="R122" i="34"/>
  <c r="Z106" i="34"/>
  <c r="Y106" i="34"/>
  <c r="I122" i="34"/>
  <c r="P121" i="34"/>
  <c r="H122" i="34"/>
  <c r="R121" i="34"/>
  <c r="X106" i="34"/>
  <c r="O122" i="34"/>
  <c r="M122" i="34"/>
  <c r="K121" i="34"/>
  <c r="N122" i="34"/>
  <c r="V106" i="34"/>
  <c r="P122" i="34"/>
  <c r="P105" i="34"/>
  <c r="M121" i="34"/>
  <c r="K122" i="34"/>
  <c r="X121" i="34"/>
  <c r="H121" i="34"/>
  <c r="T121" i="34"/>
  <c r="U106" i="34"/>
  <c r="S121" i="34"/>
  <c r="AB122" i="34"/>
  <c r="L121" i="34"/>
  <c r="V121" i="34"/>
  <c r="M105" i="34"/>
  <c r="AC106" i="34"/>
  <c r="N121" i="34"/>
  <c r="S122" i="34"/>
  <c r="T106" i="34"/>
  <c r="AB106" i="34"/>
  <c r="O106" i="34"/>
  <c r="AB105" i="34"/>
  <c r="K105" i="34"/>
  <c r="N106" i="34"/>
  <c r="Z121" i="34"/>
  <c r="AA122" i="34"/>
  <c r="I121" i="34"/>
  <c r="J105"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D7" i="45"/>
  <c r="D8" i="45" s="1"/>
  <c r="D9" i="45" s="1"/>
  <c r="D10" i="45" s="1"/>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I38" i="34" l="1"/>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4" i="45"/>
  <c r="D58" i="45" s="1"/>
  <c r="D23" i="45"/>
  <c r="D12" i="45"/>
  <c r="D13" i="45" s="1"/>
  <c r="E23" i="45"/>
  <c r="B15" i="45"/>
  <c r="C23" i="45"/>
  <c r="E10" i="45"/>
  <c r="E4" i="45" s="1"/>
  <c r="C38" i="33"/>
  <c r="C20" i="34"/>
  <c r="G86" i="39"/>
  <c r="G87" i="39"/>
  <c r="G88" i="39"/>
  <c r="G89" i="39"/>
  <c r="G90" i="39"/>
  <c r="G91" i="39"/>
  <c r="G92" i="39"/>
  <c r="G93" i="39"/>
  <c r="G94" i="39"/>
  <c r="G95" i="39"/>
  <c r="G96" i="39"/>
  <c r="H96" i="39" s="1"/>
  <c r="G97" i="39"/>
  <c r="G98" i="39"/>
  <c r="G99" i="39"/>
  <c r="G100" i="39"/>
  <c r="G101" i="39"/>
  <c r="G102" i="39"/>
  <c r="G85" i="39"/>
  <c r="H41" i="39"/>
  <c r="H45" i="39"/>
  <c r="H51" i="39"/>
  <c r="H53" i="39"/>
  <c r="H55" i="39"/>
  <c r="H57" i="39"/>
  <c r="G37" i="39"/>
  <c r="G38" i="39"/>
  <c r="G39" i="39"/>
  <c r="G40" i="39"/>
  <c r="G41" i="39"/>
  <c r="G42" i="39"/>
  <c r="G43" i="39"/>
  <c r="G44" i="39"/>
  <c r="G45" i="39"/>
  <c r="G46" i="39"/>
  <c r="G47" i="39"/>
  <c r="G48" i="39"/>
  <c r="G49" i="39"/>
  <c r="H49" i="39" s="1"/>
  <c r="G50" i="39"/>
  <c r="G51" i="39"/>
  <c r="G52" i="39"/>
  <c r="G53" i="39"/>
  <c r="G54" i="39"/>
  <c r="G55" i="39"/>
  <c r="G56" i="39"/>
  <c r="G57" i="39"/>
  <c r="G58" i="39"/>
  <c r="G59" i="39"/>
  <c r="H59" i="39" s="1"/>
  <c r="G36" i="39"/>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9" i="39"/>
  <c r="H95" i="39"/>
  <c r="H92" i="39"/>
  <c r="H90" i="39"/>
  <c r="H87" i="39"/>
  <c r="G104" i="39"/>
  <c r="G105" i="39"/>
  <c r="G106" i="39"/>
  <c r="G107" i="39"/>
  <c r="G108" i="39"/>
  <c r="G103" i="39"/>
  <c r="H74" i="39"/>
  <c r="H71" i="39"/>
  <c r="H67" i="39"/>
  <c r="H63" i="39"/>
  <c r="H62" i="39"/>
  <c r="H36" i="39"/>
  <c r="G61" i="39"/>
  <c r="G62" i="39"/>
  <c r="G63" i="39"/>
  <c r="G64" i="39"/>
  <c r="G65" i="39"/>
  <c r="G66" i="39"/>
  <c r="H66" i="39" s="1"/>
  <c r="G67" i="39"/>
  <c r="G68" i="39"/>
  <c r="G69" i="39"/>
  <c r="G70" i="39"/>
  <c r="H70" i="39" s="1"/>
  <c r="G71" i="39"/>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T85" i="39" l="1"/>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10" i="33" s="1"/>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27" i="33" s="1"/>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D14" i="45"/>
  <c r="E12" i="45"/>
  <c r="B16" i="45"/>
  <c r="H22" i="33" l="1"/>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B17" i="45"/>
  <c r="D15" i="45"/>
  <c r="E13" i="45"/>
  <c r="AG74" i="36" l="1"/>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E26" i="45"/>
  <c r="E14" i="45"/>
  <c r="B18" i="45"/>
  <c r="D16" i="45"/>
  <c r="E52" i="36" l="1"/>
  <c r="D93" i="34"/>
  <c r="D68" i="36"/>
  <c r="E63" i="36"/>
  <c r="D104" i="34"/>
  <c r="D79" i="36"/>
  <c r="D78" i="36"/>
  <c r="E62" i="36"/>
  <c r="D103" i="34"/>
  <c r="E19" i="45"/>
  <c r="D19" i="45"/>
  <c r="D60" i="45" s="1"/>
  <c r="B11" i="45"/>
  <c r="B59" i="45" s="1"/>
  <c r="D17" i="45"/>
  <c r="E15" i="45"/>
  <c r="E78" i="36" l="1"/>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D18" i="45"/>
  <c r="E16" i="45"/>
  <c r="D185" i="34" l="1"/>
  <c r="E185" i="34" s="1"/>
  <c r="E169" i="34"/>
  <c r="E168" i="34"/>
  <c r="D184" i="34"/>
  <c r="E184" i="34" s="1"/>
  <c r="E158" i="34"/>
  <c r="D174" i="34"/>
  <c r="E174" i="34" s="1"/>
  <c r="E56" i="36"/>
  <c r="D97" i="34"/>
  <c r="D72" i="36"/>
  <c r="E58" i="36"/>
  <c r="D99" i="34"/>
  <c r="D74" i="36"/>
  <c r="D11" i="45"/>
  <c r="D59" i="45" s="1"/>
  <c r="E17" i="45"/>
  <c r="E74" i="36" l="1"/>
  <c r="D214" i="33"/>
  <c r="E214" i="33" s="1"/>
  <c r="D164" i="34"/>
  <c r="E72" i="36"/>
  <c r="D212" i="33"/>
  <c r="E212" i="33" s="1"/>
  <c r="D162" i="34"/>
  <c r="E97" i="34"/>
  <c r="D113" i="34"/>
  <c r="E113" i="34" s="1"/>
  <c r="D115" i="34"/>
  <c r="E115" i="34" s="1"/>
  <c r="E99" i="34"/>
  <c r="E18" i="45"/>
  <c r="E164" i="34" l="1"/>
  <c r="D180" i="34"/>
  <c r="E180" i="34" s="1"/>
  <c r="D178" i="34"/>
  <c r="E178" i="34" s="1"/>
  <c r="E162" i="34"/>
  <c r="E11" i="45"/>
  <c r="E18" i="34" l="1"/>
  <c r="E19" i="34" s="1"/>
  <c r="E4" i="34"/>
  <c r="E5" i="34" s="1"/>
  <c r="E18" i="33"/>
  <c r="E36" i="33" s="1"/>
  <c r="E4" i="33"/>
  <c r="E21" i="34" l="1"/>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AD45" i="36" s="1"/>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85" i="36" l="1"/>
  <c r="BE58" i="50"/>
  <c r="BE59" i="50" s="1"/>
  <c r="BE60" i="50" s="1"/>
  <c r="BE61" i="50" s="1"/>
  <c r="BK58" i="50"/>
  <c r="BK59" i="50" s="1"/>
  <c r="BK60" i="50" s="1"/>
  <c r="BK61" i="50" s="1"/>
  <c r="BJ58" i="50"/>
  <c r="BJ59" i="50" s="1"/>
  <c r="BJ60" i="50" s="1"/>
  <c r="BP41"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AV41" i="36"/>
  <c r="BH41" i="36"/>
  <c r="AF41" i="36"/>
  <c r="BH61" i="50"/>
  <c r="BM41" i="36"/>
  <c r="BJ41" i="36"/>
  <c r="AQ41" i="36"/>
  <c r="BJ61" i="50"/>
  <c r="AU41" i="36"/>
  <c r="BA41" i="36"/>
  <c r="AU61" i="50"/>
  <c r="AH41" i="36"/>
  <c r="AB61" i="50"/>
  <c r="BF41" i="36"/>
  <c r="AZ61" i="50"/>
  <c r="Y61" i="50"/>
  <c r="AE41" i="36"/>
  <c r="AS41" i="36"/>
  <c r="AM61" i="50"/>
  <c r="AR61" i="50"/>
  <c r="AX41" i="36"/>
  <c r="BL41" i="36"/>
  <c r="BF61" i="50"/>
  <c r="BE41" i="36"/>
  <c r="AY61" i="50"/>
  <c r="AG41" i="36"/>
  <c r="AA61" i="50"/>
  <c r="AJ61" i="50"/>
  <c r="AP41" i="36"/>
  <c r="AC61" i="50"/>
  <c r="AI41" i="36"/>
  <c r="AW61" i="50"/>
  <c r="BC41" i="36"/>
  <c r="AF61" i="50"/>
  <c r="AL41" i="36"/>
  <c r="AJ41" i="36"/>
  <c r="AD61" i="50"/>
  <c r="AZ41" i="36"/>
  <c r="AT61" i="50"/>
  <c r="AV61" i="50"/>
  <c r="BB41" i="36"/>
  <c r="AT41" i="36"/>
  <c r="AN61" i="50"/>
  <c r="AK41" i="36"/>
  <c r="AE61" i="50"/>
  <c r="BI61" i="50"/>
  <c r="BO41" i="36"/>
  <c r="AG61" i="50"/>
  <c r="AM41" i="36"/>
  <c r="BD41" i="36"/>
  <c r="AX61" i="50"/>
  <c r="BA61" i="50"/>
  <c r="BG41" i="36"/>
  <c r="AR41" i="36"/>
  <c r="AL61" i="50"/>
  <c r="AW41" i="36"/>
  <c r="AQ61" i="50"/>
  <c r="AS61" i="50"/>
  <c r="AY41" i="36"/>
  <c r="AN41" i="36"/>
  <c r="AH61" i="50"/>
  <c r="AO41" i="36"/>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AY137" i="34"/>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BC19" i="45" l="1"/>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O32" i="45" s="1"/>
  <c r="Q29" i="62" s="1"/>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BK39" i="45" l="1"/>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authors>
    <author>tc={6704E445-3F8B-48DB-A842-B7D498DA546D}</author>
  </authors>
  <commentList>
    <comment ref="Z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perhaps remove this?</t>
        </r>
      </text>
    </comment>
  </commentList>
</comments>
</file>

<file path=xl/sharedStrings.xml><?xml version="1.0" encoding="utf-8"?>
<sst xmlns="http://schemas.openxmlformats.org/spreadsheetml/2006/main" count="2462" uniqueCount="951">
  <si>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</si>
  <si>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</si>
  <si>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</si>
  <si>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</si>
  <si>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</si>
  <si>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</si>
  <si>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</si>
  <si>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</si>
  <si>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</si>
  <si>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</si>
  <si>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</si>
  <si>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</si>
  <si>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</si>
  <si>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</si>
  <si>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</si>
  <si>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</si>
  <si>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</si>
  <si>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</si>
  <si>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</si>
  <si>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</si>
  <si>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</si>
  <si>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</si>
  <si>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</si>
  <si>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</si>
  <si>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</si>
  <si>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</si>
  <si>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</si>
  <si>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</si>
  <si>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</si>
  <si>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</si>
  <si>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</si>
  <si>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</si>
  <si>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</si>
  <si>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</si>
  <si>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</si>
  <si>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</si>
  <si>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</si>
  <si>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</si>
  <si>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</si>
  <si>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</si>
  <si>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</si>
  <si>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</si>
  <si>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</si>
  <si>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</si>
  <si>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</si>
  <si>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</si>
  <si>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</si>
  <si>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</si>
  <si>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</si>
  <si>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</si>
  <si>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</si>
  <si>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</si>
  <si>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</si>
  <si>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</si>
  <si>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</si>
  <si>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</si>
  <si>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</si>
  <si>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</si>
  <si>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</si>
  <si>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</si>
  <si>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</si>
  <si>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</si>
  <si>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</si>
  <si>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</si>
  <si>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</si>
  <si>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</si>
  <si>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</si>
  <si>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</si>
  <si>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</si>
  <si>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</si>
  <si>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</si>
  <si>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</si>
  <si>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</si>
  <si>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</si>
  <si>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</si>
  <si>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</si>
  <si>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</si>
  <si>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</si>
  <si>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</si>
  <si>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</si>
  <si>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</si>
  <si>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</si>
  <si>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</si>
  <si>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</si>
  <si>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</si>
  <si>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</si>
  <si>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</si>
  <si>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</si>
  <si>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</si>
  <si>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</si>
  <si>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</si>
  <si>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</si>
  <si>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</si>
  <si>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</si>
  <si>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</si>
  <si>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</si>
  <si>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</si>
  <si>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</si>
  <si>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</si>
  <si>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</si>
  <si>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</si>
  <si>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</si>
  <si>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</si>
  <si>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</si>
  <si>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</si>
  <si>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</si>
  <si>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</si>
  <si>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</si>
  <si>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</si>
  <si>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</si>
  <si>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</si>
  <si>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</si>
  <si>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</si>
  <si>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</si>
  <si>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</si>
  <si>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</si>
  <si>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</si>
  <si>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</si>
  <si>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</si>
  <si>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</si>
  <si>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</si>
  <si>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</si>
  <si>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</si>
  <si>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</si>
  <si>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</si>
  <si>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</si>
  <si>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</si>
  <si>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</si>
  <si>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</si>
  <si>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</si>
  <si>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</si>
  <si>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</si>
  <si>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</si>
  <si>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</si>
  <si>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</si>
  <si>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</si>
  <si>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</si>
  <si>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</si>
  <si>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</si>
  <si>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</si>
  <si>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</si>
  <si>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</si>
  <si>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</si>
  <si>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</si>
  <si>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</si>
  <si>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</si>
  <si>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</si>
  <si>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</si>
  <si>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</si>
  <si>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</si>
  <si>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</si>
  <si>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</si>
  <si>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</si>
  <si>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</si>
  <si>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</si>
  <si>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</si>
  <si>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</si>
  <si>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</si>
  <si>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</si>
  <si>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</si>
  <si>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</si>
  <si>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</si>
  <si>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</si>
  <si>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</si>
  <si>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</si>
  <si>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</si>
  <si>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</si>
  <si>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</si>
  <si>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</si>
  <si>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</si>
  <si>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</si>
  <si>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</si>
  <si>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</si>
  <si>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</si>
  <si>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</si>
  <si>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</si>
  <si>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</si>
  <si>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</si>
  <si>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</si>
  <si>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</si>
  <si>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</si>
  <si>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</si>
  <si>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</si>
  <si>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</si>
  <si>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</si>
  <si>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</si>
  <si>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</si>
  <si>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</si>
  <si>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</si>
  <si>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</si>
  <si>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</si>
  <si>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</si>
  <si>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</si>
  <si>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</si>
  <si>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</si>
  <si>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</si>
  <si>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</si>
  <si>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</si>
  <si>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</si>
  <si>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</si>
  <si>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</si>
  <si>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</si>
  <si>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</si>
  <si>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</si>
  <si>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</si>
  <si>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</si>
  <si>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</si>
  <si>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</si>
  <si>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</si>
  <si>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</si>
  <si>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</si>
  <si>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</si>
  <si>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</si>
  <si>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</si>
  <si>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</si>
  <si>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</si>
  <si>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</si>
  <si>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</si>
  <si>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</si>
  <si>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</si>
  <si>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</si>
  <si>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</si>
  <si>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</si>
  <si>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</si>
  <si>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</si>
  <si>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</si>
  <si>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</si>
  <si>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</si>
  <si>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</si>
  <si>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</si>
  <si>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</si>
  <si>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</si>
  <si>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</si>
  <si>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</si>
  <si>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</si>
  <si>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</si>
  <si>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</si>
  <si>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</si>
  <si>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</si>
  <si>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</si>
  <si>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</si>
  <si>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</si>
  <si>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</si>
  <si>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</si>
  <si>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</si>
  <si>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</si>
  <si>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</si>
  <si>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</si>
  <si>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</si>
  <si>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</si>
  <si>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</si>
  <si>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</si>
  <si>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</si>
  <si>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</si>
  <si>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</si>
  <si>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</si>
  <si>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</si>
  <si>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</si>
  <si>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</si>
  <si>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</si>
  <si>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</si>
  <si>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</si>
  <si>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</si>
  <si>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</si>
  <si>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</si>
  <si>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</si>
  <si>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</si>
  <si>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</si>
  <si>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</si>
  <si>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</si>
  <si>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</si>
  <si>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</si>
  <si>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</si>
  <si>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</si>
  <si>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</si>
  <si>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</si>
  <si>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</si>
  <si>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</si>
  <si>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</si>
  <si>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</si>
  <si>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</si>
  <si>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</si>
  <si>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</si>
  <si>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</si>
  <si>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</si>
  <si>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</si>
  <si>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</si>
  <si>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</si>
  <si>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</si>
  <si>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</si>
  <si>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</si>
  <si>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</si>
  <si>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</si>
  <si>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</si>
  <si>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</si>
  <si>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</si>
  <si>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</si>
  <si>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</si>
  <si>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</si>
  <si>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</si>
  <si>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</si>
  <si>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</si>
  <si>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</si>
  <si>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</si>
  <si>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</si>
  <si>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</si>
  <si>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</si>
  <si>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</si>
  <si>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</si>
  <si>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</si>
  <si>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</si>
  <si>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</si>
  <si>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</si>
  <si>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</si>
  <si>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</si>
  <si>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</si>
  <si>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</si>
  <si>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</si>
  <si>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</si>
  <si>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</si>
  <si>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</si>
  <si>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</si>
  <si>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</si>
  <si>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</si>
  <si>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</si>
  <si>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</si>
  <si>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</si>
  <si>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</si>
  <si>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</si>
  <si>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</si>
  <si>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</si>
  <si>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</si>
  <si>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</si>
  <si>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</si>
  <si>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</si>
  <si>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</si>
  <si>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</si>
  <si>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</si>
  <si>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</si>
  <si>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</si>
  <si>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</si>
  <si>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</si>
  <si>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</si>
  <si>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</si>
  <si>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</si>
  <si>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</si>
  <si>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</si>
  <si>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</si>
  <si>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</si>
  <si>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</si>
  <si>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</si>
  <si>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</si>
  <si>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</si>
  <si>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</si>
  <si>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</si>
  <si>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</si>
  <si>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</si>
  <si>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</si>
  <si>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</si>
  <si>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</si>
  <si>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</si>
  <si>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</si>
  <si>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</si>
  <si>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</si>
  <si>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</si>
  <si>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</si>
  <si>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</si>
  <si>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</si>
  <si>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</si>
  <si>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</si>
  <si>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</si>
  <si>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</si>
  <si>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</si>
  <si>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</si>
  <si>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</si>
  <si>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</si>
  <si>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</si>
  <si>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</si>
  <si>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</si>
  <si>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</si>
  <si>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</si>
  <si>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</si>
  <si>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</si>
  <si>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</si>
  <si>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</si>
  <si>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</si>
  <si>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</si>
  <si>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</si>
  <si>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</si>
  <si>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</si>
  <si>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</si>
  <si>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</si>
  <si>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</si>
  <si>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</si>
  <si>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</si>
  <si>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</si>
  <si>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</si>
  <si>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</si>
  <si>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</si>
  <si>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</si>
  <si>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</si>
  <si>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</si>
  <si>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</si>
  <si>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</si>
  <si>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</si>
  <si>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</si>
  <si>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</si>
  <si>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</si>
  <si>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</si>
  <si>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</si>
  <si>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</si>
  <si>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</si>
  <si>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</si>
  <si>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</si>
  <si>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</si>
  <si>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</si>
  <si>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</si>
  <si>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</si>
  <si>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</si>
  <si>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</si>
  <si>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</si>
  <si>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</si>
  <si>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</si>
  <si>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</si>
  <si>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</si>
  <si>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</si>
  <si>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</si>
  <si>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</si>
  <si>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</si>
  <si>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</si>
  <si>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</si>
  <si>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</si>
  <si>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</si>
  <si>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</si>
  <si>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</si>
  <si>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</si>
  <si>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</si>
  <si>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</si>
  <si>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</si>
  <si>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</si>
  <si>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</si>
  <si>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</si>
  <si>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</si>
  <si>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</si>
  <si>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</si>
  <si>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</si>
  <si>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</si>
  <si>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</si>
  <si>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</si>
  <si>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</si>
  <si>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</si>
  <si>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</si>
  <si>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</si>
  <si>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</si>
  <si>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</si>
  <si>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</si>
  <si>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</si>
  <si>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</si>
  <si>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</si>
  <si>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</si>
  <si>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</si>
  <si>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</si>
  <si>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</si>
  <si>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</si>
  <si>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</si>
  <si>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</si>
  <si>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</si>
  <si>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</si>
  <si>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</si>
  <si>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</si>
  <si>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</si>
  <si>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</si>
  <si>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</si>
  <si>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</si>
  <si>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</si>
  <si>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</si>
  <si>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</si>
  <si>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</si>
  <si>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</si>
  <si>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</si>
  <si>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</si>
  <si>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</si>
  <si>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</si>
  <si>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</si>
  <si>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</si>
  <si>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</si>
  <si>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</si>
  <si>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</si>
  <si>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</si>
  <si>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</si>
  <si>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</si>
  <si>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</si>
  <si>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</si>
  <si>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</si>
  <si>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</si>
  <si>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</si>
  <si>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</si>
  <si>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</si>
  <si>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</si>
  <si>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</si>
  <si>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</si>
  <si>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</si>
  <si>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</si>
  <si>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</si>
  <si>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</si>
  <si>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</si>
  <si>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</si>
  <si>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</si>
  <si>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</si>
  <si>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</si>
  <si>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</si>
  <si>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</si>
  <si>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</si>
  <si>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</si>
  <si>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</si>
  <si>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</si>
  <si>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</si>
  <si>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</si>
  <si>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</si>
  <si>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</si>
  <si>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</si>
  <si>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</si>
  <si>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</si>
  <si>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</si>
  <si>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</si>
  <si>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</si>
  <si>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</si>
  <si>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</si>
  <si>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</si>
  <si>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</si>
  <si>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</si>
  <si>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</si>
  <si>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</si>
  <si>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</si>
  <si>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</si>
  <si>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</si>
  <si>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</si>
  <si>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</si>
  <si>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</si>
  <si>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</si>
  <si>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</si>
  <si>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</si>
  <si>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</si>
  <si>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</si>
  <si>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</si>
  <si>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</si>
  <si>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</si>
  <si>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</si>
  <si>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</si>
  <si>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</si>
  <si>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</si>
  <si>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</si>
  <si>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</si>
  <si>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</si>
  <si>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</si>
  <si>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</si>
  <si>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</si>
  <si>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</si>
  <si>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</si>
  <si>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</si>
  <si>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</si>
  <si>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</si>
  <si>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</si>
  <si>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</si>
  <si>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</si>
  <si>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</si>
  <si>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</si>
  <si>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</si>
  <si>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</si>
  <si>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</si>
  <si>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</si>
  <si>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</si>
  <si>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</si>
  <si>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</si>
  <si>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</si>
  <si>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</si>
  <si>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</si>
  <si>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</si>
  <si>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</si>
  <si>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</si>
  <si>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</si>
  <si>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</si>
  <si>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</si>
  <si>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</si>
  <si>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</si>
  <si>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</si>
  <si>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</si>
  <si>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</si>
  <si>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</si>
  <si>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</si>
  <si>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</si>
  <si>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</si>
  <si>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</si>
  <si>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</si>
  <si>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</si>
  <si>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</si>
  <si>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</si>
  <si>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</si>
  <si>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</si>
  <si>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</si>
  <si>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</si>
  <si>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</si>
  <si>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</si>
  <si>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</si>
  <si>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</si>
  <si>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</si>
  <si>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</si>
  <si>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</si>
  <si>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</si>
  <si>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</si>
  <si>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</si>
  <si>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</si>
  <si>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</si>
  <si>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</si>
  <si>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</si>
  <si>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</si>
  <si>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</si>
  <si>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</si>
  <si>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</si>
  <si>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</si>
  <si>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</si>
  <si>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</si>
  <si>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</si>
  <si>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</si>
  <si>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</si>
  <si>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</si>
  <si>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</si>
  <si>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</si>
  <si>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</si>
  <si>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</si>
  <si>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</si>
  <si>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</si>
  <si>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</si>
  <si>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</si>
  <si>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</si>
  <si>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</si>
  <si>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</si>
  <si>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</si>
  <si>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</si>
  <si>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</si>
  <si>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</si>
  <si>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</si>
  <si>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</si>
  <si>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</si>
  <si>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</si>
  <si>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</si>
  <si>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</si>
  <si>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</si>
  <si>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</si>
  <si>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</si>
  <si>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</si>
  <si>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</si>
  <si>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</si>
  <si>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</si>
  <si>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</si>
  <si>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</si>
  <si>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</si>
  <si>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</si>
  <si>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</si>
  <si>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</si>
  <si>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</si>
  <si>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</si>
  <si>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</si>
  <si>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</si>
  <si>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</si>
  <si>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</si>
  <si>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</si>
  <si>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</si>
  <si>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</si>
  <si>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</si>
  <si>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</si>
  <si>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</si>
  <si>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</si>
  <si>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</si>
  <si>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</si>
  <si>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</si>
  <si>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</si>
  <si>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</si>
  <si>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</si>
  <si>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</si>
  <si>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</si>
  <si>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</si>
  <si>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</si>
  <si>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</si>
  <si>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</si>
  <si>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</si>
  <si>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</si>
  <si>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</si>
  <si>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</si>
  <si>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</si>
  <si>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</si>
  <si>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</si>
  <si>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</si>
  <si>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</si>
  <si>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</si>
  <si>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</si>
  <si>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</si>
  <si>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</si>
  <si>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</si>
  <si>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</si>
  <si>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</si>
  <si>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</si>
  <si>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</si>
  <si>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</si>
  <si>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</si>
  <si>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</si>
  <si>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</si>
  <si>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</si>
  <si>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</si>
  <si>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</si>
  <si>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</si>
  <si>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</si>
  <si>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</si>
  <si>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</si>
  <si>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</si>
  <si>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</si>
  <si>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</si>
  <si>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</si>
  <si>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</si>
  <si>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</si>
  <si>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</si>
  <si>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</si>
  <si>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</si>
  <si>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</si>
  <si>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</si>
  <si>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</si>
  <si>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</si>
  <si>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</si>
  <si>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</si>
  <si>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</si>
  <si>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</si>
  <si>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</si>
  <si>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</si>
  <si>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</si>
  <si>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</si>
  <si>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</si>
  <si>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</si>
  <si>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</si>
  <si>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</si>
  <si>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</si>
  <si>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</si>
  <si>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</si>
  <si>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</si>
  <si>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</si>
  <si>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</si>
  <si>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</si>
  <si>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</si>
  <si>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</si>
  <si>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</si>
  <si>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</si>
  <si>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</si>
  <si>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</si>
  <si>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</si>
  <si>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</si>
  <si>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</si>
  <si>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</si>
  <si>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</si>
  <si>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</si>
  <si>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</si>
  <si>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</si>
  <si>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</si>
  <si>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</si>
  <si>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</si>
  <si>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</si>
  <si>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</si>
  <si>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</si>
  <si>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</si>
  <si>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</si>
  <si>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</si>
  <si>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</si>
  <si>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</si>
  <si>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</si>
  <si>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</si>
  <si>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</si>
  <si>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</si>
  <si>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</si>
  <si>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</si>
  <si>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</si>
  <si>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</si>
  <si>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</si>
  <si>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</si>
  <si>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</si>
  <si>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</si>
  <si>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</si>
  <si>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</si>
  <si>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</si>
  <si>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</si>
  <si>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</si>
  <si>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</si>
  <si>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</si>
  <si>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</si>
  <si>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</si>
  <si>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</si>
  <si>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</si>
  <si>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</si>
  <si>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</si>
  <si>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</si>
  <si>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</si>
  <si>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</si>
  <si>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</si>
  <si>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</si>
  <si>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</si>
  <si>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</si>
  <si>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</si>
  <si>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</si>
  <si>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</si>
  <si>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</si>
  <si>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</si>
  <si>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</si>
  <si>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</si>
  <si>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</si>
  <si>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</si>
  <si>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</si>
  <si>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</si>
  <si>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</si>
  <si>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</si>
  <si>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</si>
  <si>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</si>
  <si>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</si>
  <si>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</si>
  <si>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</si>
  <si>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</si>
  <si>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</si>
  <si>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</si>
  <si>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</si>
  <si>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</si>
  <si>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</si>
  <si>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</si>
  <si>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</si>
  <si>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</si>
  <si>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</si>
  <si>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</si>
  <si>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</si>
  <si>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</si>
  <si>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</si>
  <si>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</si>
  <si>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</si>
  <si>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</si>
  <si>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</si>
  <si>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</si>
  <si>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</si>
  <si>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</si>
  <si>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</si>
  <si>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</si>
  <si>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</si>
  <si>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</si>
  <si>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</si>
  <si>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</si>
  <si>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</si>
  <si>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</si>
  <si>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</si>
  <si>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</si>
  <si>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</si>
  <si>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</si>
  <si>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</si>
  <si>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</si>
  <si>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</si>
  <si>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</si>
  <si>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</si>
  <si>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</si>
  <si>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</si>
  <si>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</si>
  <si>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</si>
  <si>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</si>
  <si>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</si>
  <si>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</si>
  <si>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</si>
  <si>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</si>
  <si>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</si>
  <si>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</si>
  <si>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</si>
  <si>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</si>
  <si>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</si>
  <si>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</si>
  <si>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</si>
  <si>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</si>
  <si>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</si>
  <si>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</si>
  <si>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</si>
  <si>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</si>
  <si>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</si>
  <si>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</si>
  <si>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</si>
  <si>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</si>
  <si>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</si>
  <si>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</si>
  <si>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</si>
  <si>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</si>
  <si>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</si>
  <si>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</si>
  <si>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GDP_FSX</t>
  </si>
  <si>
    <t>YIHX</t>
  </si>
  <si>
    <t>AGR</t>
  </si>
  <si>
    <t>coal</t>
  </si>
  <si>
    <t>COM</t>
  </si>
  <si>
    <t>cp</t>
  </si>
  <si>
    <t>elec</t>
  </si>
  <si>
    <t>fb</t>
  </si>
  <si>
    <t>hydr</t>
  </si>
  <si>
    <t>is</t>
  </si>
  <si>
    <t>mi</t>
  </si>
  <si>
    <t>nf</t>
  </si>
  <si>
    <t>nm</t>
  </si>
  <si>
    <t>ot</t>
  </si>
  <si>
    <t>petr</t>
  </si>
  <si>
    <t>pp</t>
  </si>
  <si>
    <t>trana</t>
  </si>
  <si>
    <t>tranlf</t>
  </si>
  <si>
    <t>tranlp</t>
  </si>
  <si>
    <t>trano</t>
  </si>
  <si>
    <t>hhd-0</t>
  </si>
  <si>
    <t>hhd-1</t>
  </si>
  <si>
    <t>hhd-2</t>
  </si>
  <si>
    <t>hhd-3</t>
  </si>
  <si>
    <t>hhd-4</t>
  </si>
  <si>
    <t>hhd-5</t>
  </si>
  <si>
    <t>hhd-6</t>
  </si>
  <si>
    <t>hhd-7</t>
  </si>
  <si>
    <t>hhd-8</t>
  </si>
  <si>
    <t>hhd-9</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</si>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</sst>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09">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1" xfId="0" applyBorder="1" applyAlignment="1">
      <alignment horizontal="left" vertic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cellStyle name="Bad" xfId="15" builtinId="27"/>
    <cellStyle name="Calculation" xfId="5" builtinId="22" customBuiltin="1"/>
    <cellStyle name="Check Cell" xfId="6" builtinId="23" customBuiltin="1"/>
    <cellStyle name="Comma" xfId="9" builtinId="3"/>
    <cellStyle name="Conversion" xfId="3"/>
    <cellStyle name="Input" xfId="4" builtinId="20" customBuiltin="1"/>
    <cellStyle name="Interpolation" xfId="10"/>
    <cellStyle name="Inventory constants" xfId="13"/>
    <cellStyle name="IPCC" xfId="7"/>
    <cellStyle name="Linked" xfId="11"/>
    <cellStyle name="Normal" xfId="0" builtinId="0"/>
    <cellStyle name="Normal 2" xfId="2"/>
    <cellStyle name="Normal 3" xfId="1"/>
    <cellStyle name="Percent" xfId="14" builtinId="5"/>
    <cellStyle name="Spreadsheet" xfId="8"/>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ustomXml" Target="../customXml/item1.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48.512249573798137</c:v>
                </c:pt>
                <c:pt idx="1">
                  <c:v>50.550314146375932</c:v>
                </c:pt>
                <c:pt idx="2">
                  <c:v>52.68900873422038</c:v>
                </c:pt>
                <c:pt idx="3">
                  <c:v>53.946579623197437</c:v>
                </c:pt>
                <c:pt idx="4">
                  <c:v>52.4869954758082</c:v>
                </c:pt>
                <c:pt idx="5">
                  <c:v>53.321785243355158</c:v>
                </c:pt>
                <c:pt idx="6">
                  <c:v>54.316664267734303</c:v>
                </c:pt>
                <c:pt idx="7">
                  <c:v>55.300143334925941</c:v>
                </c:pt>
                <c:pt idx="8">
                  <c:v>55.838919855378116</c:v>
                </c:pt>
                <c:pt idx="9">
                  <c:v>56.035020032645797</c:v>
                </c:pt>
                <c:pt idx="10">
                  <c:v>55.88036529680366</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3.4973721930243668E-3</c:v>
                </c:pt>
                <c:pt idx="8">
                  <c:v>2.9941247363663753E-3</c:v>
                </c:pt>
                <c:pt idx="9">
                  <c:v>3.0605431072859473E-3</c:v>
                </c:pt>
                <c:pt idx="10">
                  <c:v>2.7945205479452057E-3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923.13683573820788</c:v>
                </c:pt>
                <c:pt idx="13">
                  <c:v>950.71065796667779</c:v>
                </c:pt>
                <c:pt idx="14">
                  <c:v>971.56634719702583</c:v>
                </c:pt>
                <c:pt idx="15">
                  <c:v>985.2033109426086</c:v>
                </c:pt>
                <c:pt idx="16">
                  <c:v>992.93518838221814</c:v>
                </c:pt>
                <c:pt idx="17">
                  <c:v>1005.6184218204904</c:v>
                </c:pt>
                <c:pt idx="18">
                  <c:v>1016.2272574193505</c:v>
                </c:pt>
                <c:pt idx="19">
                  <c:v>1024.8653602759546</c:v>
                </c:pt>
                <c:pt idx="20">
                  <c:v>926.67285567333545</c:v>
                </c:pt>
                <c:pt idx="21">
                  <c:v>951.92916651437986</c:v>
                </c:pt>
                <c:pt idx="22">
                  <c:v>976.07082584784109</c:v>
                </c:pt>
                <c:pt idx="23">
                  <c:v>1000.4322150044118</c:v>
                </c:pt>
                <c:pt idx="24">
                  <c:v>1023.837960597187</c:v>
                </c:pt>
                <c:pt idx="25">
                  <c:v>1048.3041997908815</c:v>
                </c:pt>
                <c:pt idx="26">
                  <c:v>1078.0058517299074</c:v>
                </c:pt>
                <c:pt idx="27">
                  <c:v>1107.3810539335632</c:v>
                </c:pt>
                <c:pt idx="28">
                  <c:v>1138.2357868688689</c:v>
                </c:pt>
                <c:pt idx="29">
                  <c:v>1170.1496458157471</c:v>
                </c:pt>
                <c:pt idx="30">
                  <c:v>1203.2249739443548</c:v>
                </c:pt>
                <c:pt idx="31">
                  <c:v>1243.5211714069333</c:v>
                </c:pt>
                <c:pt idx="32">
                  <c:v>1281.8371086641857</c:v>
                </c:pt>
                <c:pt idx="33">
                  <c:v>1324.555852481689</c:v>
                </c:pt>
                <c:pt idx="34">
                  <c:v>1370.3277497342331</c:v>
                </c:pt>
                <c:pt idx="35">
                  <c:v>1419.3491899013702</c:v>
                </c:pt>
                <c:pt idx="36">
                  <c:v>1470.0851190364392</c:v>
                </c:pt>
                <c:pt idx="37">
                  <c:v>1523.0321159017403</c:v>
                </c:pt>
                <c:pt idx="38">
                  <c:v>1576.7948946378779</c:v>
                </c:pt>
                <c:pt idx="39">
                  <c:v>1632.8185222688087</c:v>
                </c:pt>
                <c:pt idx="40">
                  <c:v>1692.3516763389318</c:v>
                </c:pt>
                <c:pt idx="41">
                  <c:v>1754.6004130255824</c:v>
                </c:pt>
                <c:pt idx="42">
                  <c:v>1819.5525130683475</c:v>
                </c:pt>
                <c:pt idx="43">
                  <c:v>1887.0392584109893</c:v>
                </c:pt>
                <c:pt idx="44">
                  <c:v>1957.4326401983683</c:v>
                </c:pt>
                <c:pt idx="45">
                  <c:v>2032.2620159890409</c:v>
                </c:pt>
                <c:pt idx="46">
                  <c:v>2111.0764854172307</c:v>
                </c:pt>
                <c:pt idx="47">
                  <c:v>2193.6950198415975</c:v>
                </c:pt>
                <c:pt idx="48">
                  <c:v>2277.2704284320703</c:v>
                </c:pt>
                <c:pt idx="49">
                  <c:v>2365.0163771438565</c:v>
                </c:pt>
                <c:pt idx="50">
                  <c:v>2457.2591787252904</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923.24932337252221</c:v>
                </c:pt>
                <c:pt idx="13">
                  <c:v>947.3825491943029</c:v>
                </c:pt>
                <c:pt idx="14">
                  <c:v>965.63591478484477</c:v>
                </c:pt>
                <c:pt idx="15">
                  <c:v>977.5712904055589</c:v>
                </c:pt>
                <c:pt idx="16">
                  <c:v>984.33840244140026</c:v>
                </c:pt>
                <c:pt idx="17">
                  <c:v>995.43905196978346</c:v>
                </c:pt>
                <c:pt idx="18">
                  <c:v>1004.7241421213074</c:v>
                </c:pt>
                <c:pt idx="19">
                  <c:v>1012.284402907168</c:v>
                </c:pt>
                <c:pt idx="20">
                  <c:v>926.34412709243031</c:v>
                </c:pt>
                <c:pt idx="21">
                  <c:v>948.44901512361116</c:v>
                </c:pt>
                <c:pt idx="22">
                  <c:v>969.57833522945316</c:v>
                </c:pt>
                <c:pt idx="23">
                  <c:v>990.89996779009152</c:v>
                </c:pt>
                <c:pt idx="24">
                  <c:v>1011.3851997335391</c:v>
                </c:pt>
                <c:pt idx="25">
                  <c:v>1032.798599391331</c:v>
                </c:pt>
                <c:pt idx="26">
                  <c:v>1058.7941493584426</c:v>
                </c:pt>
                <c:pt idx="27">
                  <c:v>1084.5039832170701</c:v>
                </c:pt>
                <c:pt idx="28">
                  <c:v>1111.5087354573905</c:v>
                </c:pt>
                <c:pt idx="29">
                  <c:v>1139.440458467277</c:v>
                </c:pt>
                <c:pt idx="30">
                  <c:v>1168.3887252778545</c:v>
                </c:pt>
                <c:pt idx="31">
                  <c:v>1203.6568584030256</c:v>
                </c:pt>
                <c:pt idx="32">
                  <c:v>1237.1918235138007</c:v>
                </c:pt>
                <c:pt idx="33">
                  <c:v>1274.5802233819252</c:v>
                </c:pt>
                <c:pt idx="34">
                  <c:v>1314.6408114111923</c:v>
                </c:pt>
                <c:pt idx="35">
                  <c:v>1357.5454720657804</c:v>
                </c:pt>
                <c:pt idx="36">
                  <c:v>1401.9506918046045</c:v>
                </c:pt>
                <c:pt idx="37">
                  <c:v>1448.2910874649538</c:v>
                </c:pt>
                <c:pt idx="38">
                  <c:v>1495.3454736612209</c:v>
                </c:pt>
                <c:pt idx="39">
                  <c:v>1544.3786053674464</c:v>
                </c:pt>
                <c:pt idx="40">
                  <c:v>1596.4833530934879</c:v>
                </c:pt>
                <c:pt idx="41">
                  <c:v>1650.9648394515316</c:v>
                </c:pt>
                <c:pt idx="42">
                  <c:v>1707.8123698716161</c:v>
                </c:pt>
                <c:pt idx="43">
                  <c:v>1766.878278538039</c:v>
                </c:pt>
                <c:pt idx="44">
                  <c:v>1828.4881404192699</c:v>
                </c:pt>
                <c:pt idx="45">
                  <c:v>1893.9804834501404</c:v>
                </c:pt>
                <c:pt idx="46">
                  <c:v>1962.9606695474624</c:v>
                </c:pt>
                <c:pt idx="47">
                  <c:v>2035.2702583961627</c:v>
                </c:pt>
                <c:pt idx="48">
                  <c:v>2108.4173249127148</c:v>
                </c:pt>
                <c:pt idx="49">
                  <c:v>2185.2145414053025</c:v>
                </c:pt>
                <c:pt idx="50">
                  <c:v>2265.9475040882926</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211.29455363078139</c:v>
                </c:pt>
                <c:pt idx="13">
                  <c:v>217.04013752653105</c:v>
                </c:pt>
                <c:pt idx="14">
                  <c:v>221.17852943868309</c:v>
                </c:pt>
                <c:pt idx="15">
                  <c:v>223.59107170030239</c:v>
                </c:pt>
                <c:pt idx="16">
                  <c:v>224.58476027512199</c:v>
                </c:pt>
                <c:pt idx="17">
                  <c:v>226.71239563953424</c:v>
                </c:pt>
                <c:pt idx="18">
                  <c:v>228.34088292568728</c:v>
                </c:pt>
                <c:pt idx="19">
                  <c:v>229.49175535530711</c:v>
                </c:pt>
                <c:pt idx="20">
                  <c:v>205.50810133429025</c:v>
                </c:pt>
                <c:pt idx="21">
                  <c:v>210.7997099891403</c:v>
                </c:pt>
                <c:pt idx="22">
                  <c:v>215.82258470200358</c:v>
                </c:pt>
                <c:pt idx="23">
                  <c:v>220.88859877798961</c:v>
                </c:pt>
                <c:pt idx="24">
                  <c:v>225.72232070082262</c:v>
                </c:pt>
                <c:pt idx="25">
                  <c:v>230.79782805228612</c:v>
                </c:pt>
                <c:pt idx="26">
                  <c:v>237.19631389775049</c:v>
                </c:pt>
                <c:pt idx="27">
                  <c:v>243.51140477353027</c:v>
                </c:pt>
                <c:pt idx="28">
                  <c:v>250.16965685889861</c:v>
                </c:pt>
                <c:pt idx="29">
                  <c:v>257.07032037852389</c:v>
                </c:pt>
                <c:pt idx="30">
                  <c:v>264.23840804491471</c:v>
                </c:pt>
                <c:pt idx="31">
                  <c:v>273.18022860385639</c:v>
                </c:pt>
                <c:pt idx="32">
                  <c:v>281.65166983080809</c:v>
                </c:pt>
                <c:pt idx="33">
                  <c:v>291.15460340704294</c:v>
                </c:pt>
                <c:pt idx="34">
                  <c:v>301.36977466356848</c:v>
                </c:pt>
                <c:pt idx="35">
                  <c:v>312.34525808885132</c:v>
                </c:pt>
                <c:pt idx="36">
                  <c:v>323.7978005258675</c:v>
                </c:pt>
                <c:pt idx="37">
                  <c:v>335.76741406844917</c:v>
                </c:pt>
                <c:pt idx="38">
                  <c:v>347.92411389657519</c:v>
                </c:pt>
                <c:pt idx="39">
                  <c:v>360.60959044957031</c:v>
                </c:pt>
                <c:pt idx="40">
                  <c:v>374.1174596782916</c:v>
                </c:pt>
                <c:pt idx="41">
                  <c:v>388.33399628230478</c:v>
                </c:pt>
                <c:pt idx="42">
                  <c:v>403.18431072226781</c:v>
                </c:pt>
                <c:pt idx="43">
                  <c:v>418.62778279326795</c:v>
                </c:pt>
                <c:pt idx="44">
                  <c:v>434.7528306457063</c:v>
                </c:pt>
                <c:pt idx="45">
                  <c:v>451.91717459363059</c:v>
                </c:pt>
                <c:pt idx="46">
                  <c:v>470.09438617939139</c:v>
                </c:pt>
                <c:pt idx="47">
                  <c:v>489.16324868842321</c:v>
                </c:pt>
                <c:pt idx="48">
                  <c:v>508.45521688951447</c:v>
                </c:pt>
                <c:pt idx="49">
                  <c:v>528.72690470162979</c:v>
                </c:pt>
                <c:pt idx="50">
                  <c:v>550.05314663898605</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234.03337478586238</c:v>
                </c:pt>
                <c:pt idx="13">
                  <c:v>240.80875493069806</c:v>
                </c:pt>
                <c:pt idx="14">
                  <c:v>245.68888180760007</c:v>
                </c:pt>
                <c:pt idx="15">
                  <c:v>248.53383042109854</c:v>
                </c:pt>
                <c:pt idx="16">
                  <c:v>249.70562043620271</c:v>
                </c:pt>
                <c:pt idx="17">
                  <c:v>252.21459753323072</c:v>
                </c:pt>
                <c:pt idx="18">
                  <c:v>254.13496291730957</c:v>
                </c:pt>
                <c:pt idx="19">
                  <c:v>255.49210926663943</c:v>
                </c:pt>
                <c:pt idx="20">
                  <c:v>227.20980128836507</c:v>
                </c:pt>
                <c:pt idx="21">
                  <c:v>233.44983900512938</c:v>
                </c:pt>
                <c:pt idx="22">
                  <c:v>239.37297688232692</c:v>
                </c:pt>
                <c:pt idx="23">
                  <c:v>245.34698610518157</c:v>
                </c:pt>
                <c:pt idx="24">
                  <c:v>251.04706883582395</c:v>
                </c:pt>
                <c:pt idx="25">
                  <c:v>257.03227283911286</c:v>
                </c:pt>
                <c:pt idx="26">
                  <c:v>264.57757628276136</c:v>
                </c:pt>
                <c:pt idx="27">
                  <c:v>272.02453765499774</c:v>
                </c:pt>
                <c:pt idx="28">
                  <c:v>279.87616593108771</c:v>
                </c:pt>
                <c:pt idx="29">
                  <c:v>288.01365368610038</c:v>
                </c:pt>
                <c:pt idx="30">
                  <c:v>296.46649672738522</c:v>
                </c:pt>
                <c:pt idx="31">
                  <c:v>307.01098351462963</c:v>
                </c:pt>
                <c:pt idx="32">
                  <c:v>317.00078363393345</c:v>
                </c:pt>
                <c:pt idx="33">
                  <c:v>328.20695321362479</c:v>
                </c:pt>
                <c:pt idx="34">
                  <c:v>340.25301672315925</c:v>
                </c:pt>
                <c:pt idx="35">
                  <c:v>353.19566516915006</c:v>
                </c:pt>
                <c:pt idx="36">
                  <c:v>366.70087717955141</c:v>
                </c:pt>
                <c:pt idx="37">
                  <c:v>380.815836321956</c:v>
                </c:pt>
                <c:pt idx="38">
                  <c:v>395.15141372134673</c:v>
                </c:pt>
                <c:pt idx="39">
                  <c:v>410.11054190125589</c:v>
                </c:pt>
                <c:pt idx="40">
                  <c:v>426.03946237860163</c:v>
                </c:pt>
                <c:pt idx="41">
                  <c:v>442.80406656555215</c:v>
                </c:pt>
                <c:pt idx="42">
                  <c:v>460.31604227188961</c:v>
                </c:pt>
                <c:pt idx="43">
                  <c:v>478.52748882557813</c:v>
                </c:pt>
                <c:pt idx="44">
                  <c:v>497.54267179675645</c:v>
                </c:pt>
                <c:pt idx="45">
                  <c:v>517.78342666066612</c:v>
                </c:pt>
                <c:pt idx="46">
                  <c:v>539.21858811705829</c:v>
                </c:pt>
                <c:pt idx="47">
                  <c:v>561.70521345793452</c:v>
                </c:pt>
                <c:pt idx="48">
                  <c:v>584.45493231612897</c:v>
                </c:pt>
                <c:pt idx="49">
                  <c:v>608.35996853118047</c:v>
                </c:pt>
                <c:pt idx="50">
                  <c:v>633.50856940588301</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2858.9630634183195</c:v>
                </c:pt>
                <c:pt idx="13">
                  <c:v>2902.6647977186162</c:v>
                </c:pt>
                <c:pt idx="14">
                  <c:v>2940.2604927065886</c:v>
                </c:pt>
                <c:pt idx="15">
                  <c:v>2971.2710687341914</c:v>
                </c:pt>
                <c:pt idx="16">
                  <c:v>2997.0496946587309</c:v>
                </c:pt>
                <c:pt idx="17">
                  <c:v>3028.4364166763135</c:v>
                </c:pt>
                <c:pt idx="18">
                  <c:v>3058.0009554790408</c:v>
                </c:pt>
                <c:pt idx="19">
                  <c:v>3085.9090900356164</c:v>
                </c:pt>
                <c:pt idx="20">
                  <c:v>3007.4593118634139</c:v>
                </c:pt>
                <c:pt idx="21">
                  <c:v>3046.8543809662146</c:v>
                </c:pt>
                <c:pt idx="22">
                  <c:v>3085.2817796587869</c:v>
                </c:pt>
                <c:pt idx="23">
                  <c:v>3124.1153876241819</c:v>
                </c:pt>
                <c:pt idx="24">
                  <c:v>3162.1608497900656</c:v>
                </c:pt>
                <c:pt idx="25">
                  <c:v>3201.4312584190734</c:v>
                </c:pt>
                <c:pt idx="26">
                  <c:v>3243.9157622526923</c:v>
                </c:pt>
                <c:pt idx="27">
                  <c:v>3286.2196070544765</c:v>
                </c:pt>
                <c:pt idx="28">
                  <c:v>3330.104532159512</c:v>
                </c:pt>
                <c:pt idx="29">
                  <c:v>3375.1922813926303</c:v>
                </c:pt>
                <c:pt idx="30">
                  <c:v>3421.5642865475274</c:v>
                </c:pt>
                <c:pt idx="31">
                  <c:v>3473.4857107183889</c:v>
                </c:pt>
                <c:pt idx="32">
                  <c:v>3523.5336494578596</c:v>
                </c:pt>
                <c:pt idx="33">
                  <c:v>3578.0607725959012</c:v>
                </c:pt>
                <c:pt idx="34">
                  <c:v>3635.7609789638714</c:v>
                </c:pt>
                <c:pt idx="35">
                  <c:v>3696.7888478188675</c:v>
                </c:pt>
                <c:pt idx="36">
                  <c:v>3757.9095850414365</c:v>
                </c:pt>
                <c:pt idx="37">
                  <c:v>3821.3003211286291</c:v>
                </c:pt>
                <c:pt idx="38">
                  <c:v>3885.6093910951568</c:v>
                </c:pt>
                <c:pt idx="39">
                  <c:v>3952.2381659081029</c:v>
                </c:pt>
                <c:pt idx="40">
                  <c:v>4022.4334372774501</c:v>
                </c:pt>
                <c:pt idx="41">
                  <c:v>4093.8041859903942</c:v>
                </c:pt>
                <c:pt idx="42">
                  <c:v>4167.9157288857068</c:v>
                </c:pt>
                <c:pt idx="43">
                  <c:v>4244.6203595273009</c:v>
                </c:pt>
                <c:pt idx="44">
                  <c:v>4324.2687504435862</c:v>
                </c:pt>
                <c:pt idx="45">
                  <c:v>4408.4294630796394</c:v>
                </c:pt>
                <c:pt idx="46">
                  <c:v>4494.9087059150852</c:v>
                </c:pt>
                <c:pt idx="47">
                  <c:v>4585.2485390325428</c:v>
                </c:pt>
                <c:pt idx="48">
                  <c:v>4676.5853148044525</c:v>
                </c:pt>
                <c:pt idx="49">
                  <c:v>4772.107088886597</c:v>
                </c:pt>
                <c:pt idx="50">
                  <c:v>4872.1811948307122</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1955.2860377350801</c:v>
                </c:pt>
                <c:pt idx="13">
                  <c:v>1995.2272124915642</c:v>
                </c:pt>
                <c:pt idx="14">
                  <c:v>2029.5877761545007</c:v>
                </c:pt>
                <c:pt idx="15">
                  <c:v>2057.9298741569901</c:v>
                </c:pt>
                <c:pt idx="16">
                  <c:v>2081.4902343925573</c:v>
                </c:pt>
                <c:pt idx="17">
                  <c:v>2110.1761108047654</c:v>
                </c:pt>
                <c:pt idx="18">
                  <c:v>2137.196603922966</c:v>
                </c:pt>
                <c:pt idx="19">
                  <c:v>2162.7032273396044</c:v>
                </c:pt>
                <c:pt idx="20">
                  <c:v>2091.0040980086646</c:v>
                </c:pt>
                <c:pt idx="21">
                  <c:v>2127.0091986018474</c:v>
                </c:pt>
                <c:pt idx="22">
                  <c:v>2162.1298973839712</c:v>
                </c:pt>
                <c:pt idx="23">
                  <c:v>2197.6218508957586</c:v>
                </c:pt>
                <c:pt idx="24">
                  <c:v>2232.3934790104922</c:v>
                </c:pt>
                <c:pt idx="25">
                  <c:v>2268.2846462358411</c:v>
                </c:pt>
                <c:pt idx="26">
                  <c:v>2307.1133339121925</c:v>
                </c:pt>
                <c:pt idx="27">
                  <c:v>2345.7769083710168</c:v>
                </c:pt>
                <c:pt idx="28">
                  <c:v>2385.8855102574075</c:v>
                </c:pt>
                <c:pt idx="29">
                  <c:v>2427.0934325591152</c:v>
                </c:pt>
                <c:pt idx="30">
                  <c:v>2469.4750998168338</c:v>
                </c:pt>
                <c:pt idx="31">
                  <c:v>2516.9286553705733</c:v>
                </c:pt>
                <c:pt idx="32">
                  <c:v>2562.6699399992121</c:v>
                </c:pt>
                <c:pt idx="33">
                  <c:v>2612.5049726150701</c:v>
                </c:pt>
                <c:pt idx="34">
                  <c:v>2665.2400428114188</c:v>
                </c:pt>
                <c:pt idx="35">
                  <c:v>2721.0164282107653</c:v>
                </c:pt>
                <c:pt idx="36">
                  <c:v>2776.8776906008761</c:v>
                </c:pt>
                <c:pt idx="37">
                  <c:v>2834.8136171387746</c:v>
                </c:pt>
                <c:pt idx="38">
                  <c:v>2893.5888543938931</c:v>
                </c:pt>
                <c:pt idx="39">
                  <c:v>2954.4841845500755</c:v>
                </c:pt>
                <c:pt idx="40">
                  <c:v>3018.6391121686552</c:v>
                </c:pt>
                <c:pt idx="41">
                  <c:v>3083.8683666247066</c:v>
                </c:pt>
                <c:pt idx="42">
                  <c:v>3151.6025683365656</c:v>
                </c:pt>
                <c:pt idx="43">
                  <c:v>3221.7067210925052</c:v>
                </c:pt>
                <c:pt idx="44">
                  <c:v>3294.5013218467948</c:v>
                </c:pt>
                <c:pt idx="45">
                  <c:v>3371.4199564238224</c:v>
                </c:pt>
                <c:pt idx="46">
                  <c:v>3450.457610333945</c:v>
                </c:pt>
                <c:pt idx="47">
                  <c:v>3533.0236484966804</c:v>
                </c:pt>
                <c:pt idx="48">
                  <c:v>3616.5008418211314</c:v>
                </c:pt>
                <c:pt idx="49">
                  <c:v>3703.802911927728</c:v>
                </c:pt>
                <c:pt idx="50">
                  <c:v>3795.2655831033589</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152.72390258328966</c:v>
                </c:pt>
                <c:pt idx="13">
                  <c:v>154.16637648971135</c:v>
                </c:pt>
                <c:pt idx="14">
                  <c:v>155.65555124999025</c:v>
                </c:pt>
                <c:pt idx="15">
                  <c:v>157.19279421744304</c:v>
                </c:pt>
                <c:pt idx="16">
                  <c:v>158.78293188864018</c:v>
                </c:pt>
                <c:pt idx="17">
                  <c:v>160.43577468341235</c:v>
                </c:pt>
                <c:pt idx="18">
                  <c:v>162.10857951164124</c:v>
                </c:pt>
                <c:pt idx="19">
                  <c:v>163.80689919081405</c:v>
                </c:pt>
                <c:pt idx="20">
                  <c:v>165.43597713626991</c:v>
                </c:pt>
                <c:pt idx="21">
                  <c:v>166.70166432642907</c:v>
                </c:pt>
                <c:pt idx="22">
                  <c:v>167.97908225683688</c:v>
                </c:pt>
                <c:pt idx="23">
                  <c:v>169.27307616770122</c:v>
                </c:pt>
                <c:pt idx="24">
                  <c:v>170.58076421980115</c:v>
                </c:pt>
                <c:pt idx="25">
                  <c:v>171.90396829469478</c:v>
                </c:pt>
                <c:pt idx="26">
                  <c:v>173.05539113673524</c:v>
                </c:pt>
                <c:pt idx="27">
                  <c:v>174.21925697724666</c:v>
                </c:pt>
                <c:pt idx="28">
                  <c:v>175.39355836272793</c:v>
                </c:pt>
                <c:pt idx="29">
                  <c:v>176.58155482166046</c:v>
                </c:pt>
                <c:pt idx="30">
                  <c:v>177.78151912288891</c:v>
                </c:pt>
                <c:pt idx="31">
                  <c:v>178.842431478187</c:v>
                </c:pt>
                <c:pt idx="32">
                  <c:v>179.91065293973179</c:v>
                </c:pt>
                <c:pt idx="33">
                  <c:v>180.99013184978145</c:v>
                </c:pt>
                <c:pt idx="34">
                  <c:v>182.08328802186062</c:v>
                </c:pt>
                <c:pt idx="35">
                  <c:v>183.18665949620365</c:v>
                </c:pt>
                <c:pt idx="36">
                  <c:v>184.14964261320006</c:v>
                </c:pt>
                <c:pt idx="37">
                  <c:v>185.12008290124638</c:v>
                </c:pt>
                <c:pt idx="38">
                  <c:v>186.10035893786483</c:v>
                </c:pt>
                <c:pt idx="39">
                  <c:v>187.08813713026302</c:v>
                </c:pt>
                <c:pt idx="40">
                  <c:v>188.0845458454142</c:v>
                </c:pt>
                <c:pt idx="41">
                  <c:v>188.94874969518526</c:v>
                </c:pt>
                <c:pt idx="42">
                  <c:v>189.81903586523455</c:v>
                </c:pt>
                <c:pt idx="43">
                  <c:v>190.69707160707767</c:v>
                </c:pt>
                <c:pt idx="44">
                  <c:v>191.58137335684589</c:v>
                </c:pt>
                <c:pt idx="45">
                  <c:v>192.47696254493891</c:v>
                </c:pt>
                <c:pt idx="46">
                  <c:v>193.23057577966264</c:v>
                </c:pt>
                <c:pt idx="47">
                  <c:v>193.99308569679087</c:v>
                </c:pt>
                <c:pt idx="48">
                  <c:v>194.76009971992576</c:v>
                </c:pt>
                <c:pt idx="49">
                  <c:v>195.53270216352647</c:v>
                </c:pt>
                <c:pt idx="50">
                  <c:v>196.31482732702185</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168.48350440511012</c:v>
                </c:pt>
                <c:pt idx="13">
                  <c:v>171.01063032251105</c:v>
                </c:pt>
                <c:pt idx="14">
                  <c:v>173.61957327495287</c:v>
                </c:pt>
                <c:pt idx="15">
                  <c:v>176.31272878168176</c:v>
                </c:pt>
                <c:pt idx="16">
                  <c:v>179.09855256901562</c:v>
                </c:pt>
                <c:pt idx="17">
                  <c:v>181.99423189150662</c:v>
                </c:pt>
                <c:pt idx="18">
                  <c:v>184.92488347373003</c:v>
                </c:pt>
                <c:pt idx="19">
                  <c:v>187.90023551175506</c:v>
                </c:pt>
                <c:pt idx="20">
                  <c:v>190.75428027409004</c:v>
                </c:pt>
                <c:pt idx="21">
                  <c:v>192.97168669463886</c:v>
                </c:pt>
                <c:pt idx="22">
                  <c:v>195.20964465347248</c:v>
                </c:pt>
                <c:pt idx="23">
                  <c:v>197.47664271461338</c:v>
                </c:pt>
                <c:pt idx="24">
                  <c:v>199.76763207228927</c:v>
                </c:pt>
                <c:pt idx="25">
                  <c:v>202.0858045513807</c:v>
                </c:pt>
                <c:pt idx="26">
                  <c:v>204.10302683391484</c:v>
                </c:pt>
                <c:pt idx="27">
                  <c:v>206.142048487506</c:v>
                </c:pt>
                <c:pt idx="28">
                  <c:v>208.19935257659779</c:v>
                </c:pt>
                <c:pt idx="29">
                  <c:v>210.28064959540933</c:v>
                </c:pt>
                <c:pt idx="30">
                  <c:v>212.38291354076753</c:v>
                </c:pt>
                <c:pt idx="31">
                  <c:v>214.24156699524531</c:v>
                </c:pt>
                <c:pt idx="32">
                  <c:v>216.11302555610783</c:v>
                </c:pt>
                <c:pt idx="33">
                  <c:v>218.00420647711422</c:v>
                </c:pt>
                <c:pt idx="34">
                  <c:v>219.91934912332061</c:v>
                </c:pt>
                <c:pt idx="35">
                  <c:v>221.85238835329892</c:v>
                </c:pt>
                <c:pt idx="36">
                  <c:v>223.53947578146466</c:v>
                </c:pt>
                <c:pt idx="37">
                  <c:v>225.23962771647993</c:v>
                </c:pt>
                <c:pt idx="38">
                  <c:v>226.95701128045084</c:v>
                </c:pt>
                <c:pt idx="39">
                  <c:v>228.68753816176221</c:v>
                </c:pt>
                <c:pt idx="40">
                  <c:v>230.43318519022677</c:v>
                </c:pt>
                <c:pt idx="41">
                  <c:v>231.94721739347943</c:v>
                </c:pt>
                <c:pt idx="42">
                  <c:v>233.47190544925371</c:v>
                </c:pt>
                <c:pt idx="43">
                  <c:v>235.01017028006825</c:v>
                </c:pt>
                <c:pt idx="44">
                  <c:v>236.55941277290884</c:v>
                </c:pt>
                <c:pt idx="45">
                  <c:v>238.1284301662206</c:v>
                </c:pt>
                <c:pt idx="46">
                  <c:v>239.44871438674491</c:v>
                </c:pt>
                <c:pt idx="47">
                  <c:v>240.78458504982689</c:v>
                </c:pt>
                <c:pt idx="48">
                  <c:v>242.12834663070885</c:v>
                </c:pt>
                <c:pt idx="49">
                  <c:v>243.48189878189757</c:v>
                </c:pt>
                <c:pt idx="50">
                  <c:v>244.85213415497526</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590736.42475273379</c:v>
                </c:pt>
                <c:pt idx="23">
                  <c:v>594706.64800449705</c:v>
                </c:pt>
                <c:pt idx="24">
                  <c:v>597594.95284798171</c:v>
                </c:pt>
                <c:pt idx="25">
                  <c:v>599310.69162041415</c:v>
                </c:pt>
                <c:pt idx="26">
                  <c:v>600133.68975727772</c:v>
                </c:pt>
                <c:pt idx="27">
                  <c:v>602223.07622392778</c:v>
                </c:pt>
                <c:pt idx="28">
                  <c:v>604072.41215424694</c:v>
                </c:pt>
                <c:pt idx="29">
                  <c:v>605708.01958657883</c:v>
                </c:pt>
                <c:pt idx="30">
                  <c:v>586699.00114039995</c:v>
                </c:pt>
                <c:pt idx="31">
                  <c:v>590881.90450770105</c:v>
                </c:pt>
                <c:pt idx="32">
                  <c:v>594932.48599788314</c:v>
                </c:pt>
                <c:pt idx="33">
                  <c:v>599111.32641193049</c:v>
                </c:pt>
                <c:pt idx="34">
                  <c:v>603184.02020514838</c:v>
                </c:pt>
                <c:pt idx="35">
                  <c:v>607530.25545851875</c:v>
                </c:pt>
                <c:pt idx="36">
                  <c:v>612517.9451787431</c:v>
                </c:pt>
                <c:pt idx="37">
                  <c:v>617496.76279158134</c:v>
                </c:pt>
                <c:pt idx="38">
                  <c:v>622793.74664998241</c:v>
                </c:pt>
                <c:pt idx="39">
                  <c:v>628331.79530365556</c:v>
                </c:pt>
                <c:pt idx="40">
                  <c:v>634120.78772449074</c:v>
                </c:pt>
                <c:pt idx="41">
                  <c:v>640942.75261046365</c:v>
                </c:pt>
                <c:pt idx="42">
                  <c:v>647419.15614654322</c:v>
                </c:pt>
                <c:pt idx="43">
                  <c:v>654715.61900547543</c:v>
                </c:pt>
                <c:pt idx="44">
                  <c:v>662583.10387904302</c:v>
                </c:pt>
                <c:pt idx="45">
                  <c:v>671042.12339061557</c:v>
                </c:pt>
                <c:pt idx="46">
                  <c:v>679500.33225976303</c:v>
                </c:pt>
                <c:pt idx="47">
                  <c:v>688349.52428310411</c:v>
                </c:pt>
                <c:pt idx="48">
                  <c:v>697342.4300649456</c:v>
                </c:pt>
                <c:pt idx="49">
                  <c:v>706727.84351692966</c:v>
                </c:pt>
                <c:pt idx="50">
                  <c:v>716723.56141535612</c:v>
                </c:pt>
                <c:pt idx="51">
                  <c:v>726898.57336529077</c:v>
                </c:pt>
                <c:pt idx="52">
                  <c:v>737528.0704263472</c:v>
                </c:pt>
                <c:pt idx="53">
                  <c:v>748581.51092023926</c:v>
                </c:pt>
                <c:pt idx="54">
                  <c:v>760116.50635993911</c:v>
                </c:pt>
                <c:pt idx="55">
                  <c:v>772403.43695396837</c:v>
                </c:pt>
                <c:pt idx="56">
                  <c:v>785052.27098934946</c:v>
                </c:pt>
                <c:pt idx="57">
                  <c:v>798328.49008582102</c:v>
                </c:pt>
                <c:pt idx="58">
                  <c:v>811729.68620597897</c:v>
                </c:pt>
                <c:pt idx="59">
                  <c:v>825806.90804413822</c:v>
                </c:pt>
                <c:pt idx="60">
                  <c:v>840617.99710661627</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489467.3233665509</c:v>
                </c:pt>
                <c:pt idx="23">
                  <c:v>492756.93691801187</c:v>
                </c:pt>
                <c:pt idx="24">
                  <c:v>495150.10378832772</c:v>
                </c:pt>
                <c:pt idx="25">
                  <c:v>496571.71591405745</c:v>
                </c:pt>
                <c:pt idx="26">
                  <c:v>497253.62865603011</c:v>
                </c:pt>
                <c:pt idx="27">
                  <c:v>498984.83458554017</c:v>
                </c:pt>
                <c:pt idx="28">
                  <c:v>500517.1414992332</c:v>
                </c:pt>
                <c:pt idx="29">
                  <c:v>501872.35908602242</c:v>
                </c:pt>
                <c:pt idx="30">
                  <c:v>486122.02951633139</c:v>
                </c:pt>
                <c:pt idx="31">
                  <c:v>489587.86373495229</c:v>
                </c:pt>
                <c:pt idx="32">
                  <c:v>492944.05982681748</c:v>
                </c:pt>
                <c:pt idx="33">
                  <c:v>496406.52759845671</c:v>
                </c:pt>
                <c:pt idx="34">
                  <c:v>499781.04531283723</c:v>
                </c:pt>
                <c:pt idx="35">
                  <c:v>503382.21166562982</c:v>
                </c:pt>
                <c:pt idx="36">
                  <c:v>507514.8688623872</c:v>
                </c:pt>
                <c:pt idx="37">
                  <c:v>511640.17488445307</c:v>
                </c:pt>
                <c:pt idx="38">
                  <c:v>516029.10436712828</c:v>
                </c:pt>
                <c:pt idx="39">
                  <c:v>520617.77325160033</c:v>
                </c:pt>
                <c:pt idx="40">
                  <c:v>525414.36697172094</c:v>
                </c:pt>
                <c:pt idx="41">
                  <c:v>531066.85216295556</c:v>
                </c:pt>
                <c:pt idx="42">
                  <c:v>536433.01509285008</c:v>
                </c:pt>
                <c:pt idx="43">
                  <c:v>542478.65574739396</c:v>
                </c:pt>
                <c:pt idx="44">
                  <c:v>548997.42892834987</c:v>
                </c:pt>
                <c:pt idx="45">
                  <c:v>556006.33080936712</c:v>
                </c:pt>
                <c:pt idx="46">
                  <c:v>563014.56101523223</c:v>
                </c:pt>
                <c:pt idx="47">
                  <c:v>570346.74869171483</c:v>
                </c:pt>
                <c:pt idx="48">
                  <c:v>577798.01348238345</c:v>
                </c:pt>
                <c:pt idx="49">
                  <c:v>585574.49891402747</c:v>
                </c:pt>
                <c:pt idx="50">
                  <c:v>593856.6651727237</c:v>
                </c:pt>
                <c:pt idx="51">
                  <c:v>602287.38935981237</c:v>
                </c:pt>
                <c:pt idx="52">
                  <c:v>611094.68692468759</c:v>
                </c:pt>
                <c:pt idx="53">
                  <c:v>620253.25190534117</c:v>
                </c:pt>
                <c:pt idx="54">
                  <c:v>629810.81955537805</c:v>
                </c:pt>
                <c:pt idx="55">
                  <c:v>639991.4191904309</c:v>
                </c:pt>
                <c:pt idx="56">
                  <c:v>650471.88167688961</c:v>
                </c:pt>
                <c:pt idx="57">
                  <c:v>661472.17749968031</c:v>
                </c:pt>
                <c:pt idx="58">
                  <c:v>672576.02571352536</c:v>
                </c:pt>
                <c:pt idx="59">
                  <c:v>684240.00952228601</c:v>
                </c:pt>
                <c:pt idx="60">
                  <c:v>696512.05474548205</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607614.60831709777</c:v>
                </c:pt>
                <c:pt idx="23">
                  <c:v>611698.26651891146</c:v>
                </c:pt>
                <c:pt idx="24">
                  <c:v>614669.09435792419</c:v>
                </c:pt>
                <c:pt idx="25">
                  <c:v>616433.8542381404</c:v>
                </c:pt>
                <c:pt idx="26">
                  <c:v>617280.3666074858</c:v>
                </c:pt>
                <c:pt idx="27">
                  <c:v>619429.44983032579</c:v>
                </c:pt>
                <c:pt idx="28">
                  <c:v>621331.62393008277</c:v>
                </c:pt>
                <c:pt idx="29">
                  <c:v>623013.96300333831</c:v>
                </c:pt>
                <c:pt idx="30">
                  <c:v>603461.82974441152</c:v>
                </c:pt>
                <c:pt idx="31">
                  <c:v>607764.24463649269</c:v>
                </c:pt>
                <c:pt idx="32">
                  <c:v>611930.55702639429</c:v>
                </c:pt>
                <c:pt idx="33">
                  <c:v>616228.79288084293</c:v>
                </c:pt>
                <c:pt idx="34">
                  <c:v>620417.849353867</c:v>
                </c:pt>
                <c:pt idx="35">
                  <c:v>624888.26275733369</c:v>
                </c:pt>
                <c:pt idx="36">
                  <c:v>630018.45789813588</c:v>
                </c:pt>
                <c:pt idx="37">
                  <c:v>635139.52744276938</c:v>
                </c:pt>
                <c:pt idx="38">
                  <c:v>640587.85369712487</c:v>
                </c:pt>
                <c:pt idx="39">
                  <c:v>646284.13231233158</c:v>
                </c:pt>
                <c:pt idx="40">
                  <c:v>652238.52451661928</c:v>
                </c:pt>
                <c:pt idx="41">
                  <c:v>659255.40268504841</c:v>
                </c:pt>
                <c:pt idx="42">
                  <c:v>665916.84632215882</c:v>
                </c:pt>
                <c:pt idx="43">
                  <c:v>673421.77954848914</c:v>
                </c:pt>
                <c:pt idx="44">
                  <c:v>681514.04970415856</c:v>
                </c:pt>
                <c:pt idx="45">
                  <c:v>690214.75548749033</c:v>
                </c:pt>
                <c:pt idx="46">
                  <c:v>698914.62746718491</c:v>
                </c:pt>
                <c:pt idx="47">
                  <c:v>708016.65354833577</c:v>
                </c:pt>
                <c:pt idx="48">
                  <c:v>717266.49949537276</c:v>
                </c:pt>
                <c:pt idx="49">
                  <c:v>726920.06761741359</c:v>
                </c:pt>
                <c:pt idx="50">
                  <c:v>737201.37745579507</c:v>
                </c:pt>
                <c:pt idx="51">
                  <c:v>747667.10403287061</c:v>
                </c:pt>
                <c:pt idx="52">
                  <c:v>758600.30100995721</c:v>
                </c:pt>
                <c:pt idx="53">
                  <c:v>769969.55408938916</c:v>
                </c:pt>
                <c:pt idx="54">
                  <c:v>781834.12082736602</c:v>
                </c:pt>
                <c:pt idx="55">
                  <c:v>794472.10658122471</c:v>
                </c:pt>
                <c:pt idx="56">
                  <c:v>807482.33587475959</c:v>
                </c:pt>
                <c:pt idx="57">
                  <c:v>821137.87551684456</c:v>
                </c:pt>
                <c:pt idx="58">
                  <c:v>834921.9629547213</c:v>
                </c:pt>
                <c:pt idx="59">
                  <c:v>849401.39113111375</c:v>
                </c:pt>
                <c:pt idx="60">
                  <c:v>864635.65416680544</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5988478.7658099504</c:v>
                </c:pt>
                <c:pt idx="23">
                  <c:v>5957572.4794305386</c:v>
                </c:pt>
                <c:pt idx="24">
                  <c:v>5884105.8705385914</c:v>
                </c:pt>
                <c:pt idx="25">
                  <c:v>5768955.7437277557</c:v>
                </c:pt>
                <c:pt idx="26">
                  <c:v>5623373.6080838386</c:v>
                </c:pt>
                <c:pt idx="27">
                  <c:v>5509657.0629193205</c:v>
                </c:pt>
                <c:pt idx="28">
                  <c:v>5387418.3878482804</c:v>
                </c:pt>
                <c:pt idx="29">
                  <c:v>5257916.1570031252</c:v>
                </c:pt>
                <c:pt idx="30">
                  <c:v>4601147.0462496765</c:v>
                </c:pt>
                <c:pt idx="31">
                  <c:v>4628407.809142475</c:v>
                </c:pt>
                <c:pt idx="32">
                  <c:v>4648704.7715280531</c:v>
                </c:pt>
                <c:pt idx="33">
                  <c:v>4668594.7573918998</c:v>
                </c:pt>
                <c:pt idx="34">
                  <c:v>4682642.1620673714</c:v>
                </c:pt>
                <c:pt idx="35">
                  <c:v>4700151.5007500974</c:v>
                </c:pt>
                <c:pt idx="36">
                  <c:v>4739200.7885913756</c:v>
                </c:pt>
                <c:pt idx="37">
                  <c:v>4774491.5367153306</c:v>
                </c:pt>
                <c:pt idx="38">
                  <c:v>4813794.2611556808</c:v>
                </c:pt>
                <c:pt idx="39">
                  <c:v>4855057.4073450193</c:v>
                </c:pt>
                <c:pt idx="40">
                  <c:v>4898506.1924183993</c:v>
                </c:pt>
                <c:pt idx="41">
                  <c:v>4926396.1368324626</c:v>
                </c:pt>
                <c:pt idx="42">
                  <c:v>4941164.0142167779</c:v>
                </c:pt>
                <c:pt idx="43">
                  <c:v>4967514.5965625327</c:v>
                </c:pt>
                <c:pt idx="44">
                  <c:v>4999300.6690670149</c:v>
                </c:pt>
                <c:pt idx="45">
                  <c:v>5036453.7466867203</c:v>
                </c:pt>
                <c:pt idx="46">
                  <c:v>5072886.2521199482</c:v>
                </c:pt>
                <c:pt idx="47">
                  <c:v>5109946.6659394307</c:v>
                </c:pt>
                <c:pt idx="48">
                  <c:v>5142639.3705531396</c:v>
                </c:pt>
                <c:pt idx="49">
                  <c:v>5175500.9801793583</c:v>
                </c:pt>
                <c:pt idx="50">
                  <c:v>5211944.0424925536</c:v>
                </c:pt>
                <c:pt idx="51">
                  <c:v>5275625.6934796339</c:v>
                </c:pt>
                <c:pt idx="52">
                  <c:v>5340715.9106810195</c:v>
                </c:pt>
                <c:pt idx="53">
                  <c:v>5406325.0335303191</c:v>
                </c:pt>
                <c:pt idx="54">
                  <c:v>5473135.9894800186</c:v>
                </c:pt>
                <c:pt idx="55">
                  <c:v>5544901.0220225863</c:v>
                </c:pt>
                <c:pt idx="56">
                  <c:v>5619708.7640117845</c:v>
                </c:pt>
                <c:pt idx="57">
                  <c:v>5696490.5590232285</c:v>
                </c:pt>
                <c:pt idx="58">
                  <c:v>5767491.6413450828</c:v>
                </c:pt>
                <c:pt idx="59">
                  <c:v>5840660.6378165502</c:v>
                </c:pt>
                <c:pt idx="60">
                  <c:v>5916196.5823583361</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5310537.7734541064</c:v>
                </c:pt>
                <c:pt idx="23">
                  <c:v>5283130.3119478347</c:v>
                </c:pt>
                <c:pt idx="24">
                  <c:v>5217980.6776474295</c:v>
                </c:pt>
                <c:pt idx="25">
                  <c:v>5115866.4142491417</c:v>
                </c:pt>
                <c:pt idx="26">
                  <c:v>4986765.2750932146</c:v>
                </c:pt>
                <c:pt idx="27">
                  <c:v>4885922.3010793962</c:v>
                </c:pt>
                <c:pt idx="28">
                  <c:v>4777521.9665824361</c:v>
                </c:pt>
                <c:pt idx="29">
                  <c:v>4662680.3656442799</c:v>
                </c:pt>
                <c:pt idx="30">
                  <c:v>4080262.474976128</c:v>
                </c:pt>
                <c:pt idx="31">
                  <c:v>4104437.1137678544</c:v>
                </c:pt>
                <c:pt idx="32">
                  <c:v>4122436.3068267638</c:v>
                </c:pt>
                <c:pt idx="33">
                  <c:v>4140074.5961777219</c:v>
                </c:pt>
                <c:pt idx="34">
                  <c:v>4152531.7286257814</c:v>
                </c:pt>
                <c:pt idx="35">
                  <c:v>4168058.8780236705</c:v>
                </c:pt>
                <c:pt idx="36">
                  <c:v>4202687.4917697106</c:v>
                </c:pt>
                <c:pt idx="37">
                  <c:v>4233983.0608607642</c:v>
                </c:pt>
                <c:pt idx="38">
                  <c:v>4268836.420270131</c:v>
                </c:pt>
                <c:pt idx="39">
                  <c:v>4305428.2668908648</c:v>
                </c:pt>
                <c:pt idx="40">
                  <c:v>4343958.32157858</c:v>
                </c:pt>
                <c:pt idx="41">
                  <c:v>4368690.9137948249</c:v>
                </c:pt>
                <c:pt idx="42">
                  <c:v>4381786.956003557</c:v>
                </c:pt>
                <c:pt idx="43">
                  <c:v>4405154.4535554536</c:v>
                </c:pt>
                <c:pt idx="44">
                  <c:v>4433342.1027575405</c:v>
                </c:pt>
                <c:pt idx="45">
                  <c:v>4466289.1715901094</c:v>
                </c:pt>
                <c:pt idx="46">
                  <c:v>4498597.2424459914</c:v>
                </c:pt>
                <c:pt idx="47">
                  <c:v>4531462.1377198724</c:v>
                </c:pt>
                <c:pt idx="48">
                  <c:v>4560453.7814339157</c:v>
                </c:pt>
                <c:pt idx="49">
                  <c:v>4589595.2088382989</c:v>
                </c:pt>
                <c:pt idx="50">
                  <c:v>4621912.6414556596</c:v>
                </c:pt>
                <c:pt idx="51">
                  <c:v>4678385.0489347698</c:v>
                </c:pt>
                <c:pt idx="52">
                  <c:v>4736106.5623020353</c:v>
                </c:pt>
                <c:pt idx="53">
                  <c:v>4794288.2372816037</c:v>
                </c:pt>
                <c:pt idx="54">
                  <c:v>4853535.6887841672</c:v>
                </c:pt>
                <c:pt idx="55">
                  <c:v>4917176.3780200295</c:v>
                </c:pt>
                <c:pt idx="56">
                  <c:v>4983515.3190293172</c:v>
                </c:pt>
                <c:pt idx="57">
                  <c:v>5051604.8353602206</c:v>
                </c:pt>
                <c:pt idx="58">
                  <c:v>5114568.0593060171</c:v>
                </c:pt>
                <c:pt idx="59">
                  <c:v>5179453.7731580716</c:v>
                </c:pt>
                <c:pt idx="60">
                  <c:v>5246438.4786951281</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543345.08777640376</c:v>
                </c:pt>
                <c:pt idx="23">
                  <c:v>563571.60539523489</c:v>
                </c:pt>
                <c:pt idx="24">
                  <c:v>580019.28866052348</c:v>
                </c:pt>
                <c:pt idx="25">
                  <c:v>592302.44948937278</c:v>
                </c:pt>
                <c:pt idx="26">
                  <c:v>601125.32162858592</c:v>
                </c:pt>
                <c:pt idx="27">
                  <c:v>613031.58531606814</c:v>
                </c:pt>
                <c:pt idx="28">
                  <c:v>623771.20660011284</c:v>
                </c:pt>
                <c:pt idx="29">
                  <c:v>633382.08861254377</c:v>
                </c:pt>
                <c:pt idx="30">
                  <c:v>576593.55767643347</c:v>
                </c:pt>
                <c:pt idx="31">
                  <c:v>593909.3507090382</c:v>
                </c:pt>
                <c:pt idx="32">
                  <c:v>610612.78304099268</c:v>
                </c:pt>
                <c:pt idx="33">
                  <c:v>627535.24077493569</c:v>
                </c:pt>
                <c:pt idx="34">
                  <c:v>643938.58629578887</c:v>
                </c:pt>
                <c:pt idx="35">
                  <c:v>661089.42985095712</c:v>
                </c:pt>
                <c:pt idx="36">
                  <c:v>681632.96121715906</c:v>
                </c:pt>
                <c:pt idx="37">
                  <c:v>702069.42339564033</c:v>
                </c:pt>
                <c:pt idx="38">
                  <c:v>723545.18154884758</c:v>
                </c:pt>
                <c:pt idx="39">
                  <c:v>745799.75323827448</c:v>
                </c:pt>
                <c:pt idx="40">
                  <c:v>768903.88272939192</c:v>
                </c:pt>
                <c:pt idx="41">
                  <c:v>798836.98976693174</c:v>
                </c:pt>
                <c:pt idx="42">
                  <c:v>827762.37910865271</c:v>
                </c:pt>
                <c:pt idx="43">
                  <c:v>859803.48368359113</c:v>
                </c:pt>
                <c:pt idx="44">
                  <c:v>894124.09386015346</c:v>
                </c:pt>
                <c:pt idx="45">
                  <c:v>930883.81862290774</c:v>
                </c:pt>
                <c:pt idx="46">
                  <c:v>969103.51398905646</c:v>
                </c:pt>
                <c:pt idx="47">
                  <c:v>1009129.502012182</c:v>
                </c:pt>
                <c:pt idx="48">
                  <c:v>1050054.9121422691</c:v>
                </c:pt>
                <c:pt idx="49">
                  <c:v>1092855.1676216</c:v>
                </c:pt>
                <c:pt idx="50">
                  <c:v>1138393.0275621868</c:v>
                </c:pt>
                <c:pt idx="51">
                  <c:v>1184691.8389737948</c:v>
                </c:pt>
                <c:pt idx="52">
                  <c:v>1233136.8045683396</c:v>
                </c:pt>
                <c:pt idx="53">
                  <c:v>1283633.6138915943</c:v>
                </c:pt>
                <c:pt idx="54">
                  <c:v>1336455.4283777389</c:v>
                </c:pt>
                <c:pt idx="55">
                  <c:v>1392672.2850697422</c:v>
                </c:pt>
                <c:pt idx="56">
                  <c:v>1452007.6222440207</c:v>
                </c:pt>
                <c:pt idx="57">
                  <c:v>1514366.6282786969</c:v>
                </c:pt>
                <c:pt idx="58">
                  <c:v>1577805.4161325935</c:v>
                </c:pt>
                <c:pt idx="59">
                  <c:v>1644565.9199646595</c:v>
                </c:pt>
                <c:pt idx="60">
                  <c:v>1714907.4323024135</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19018025.078573842</c:v>
                      </c:pt>
                      <c:pt idx="23">
                        <c:v>19028580.940462876</c:v>
                      </c:pt>
                      <c:pt idx="24">
                        <c:v>19052038.121979952</c:v>
                      </c:pt>
                      <c:pt idx="25">
                        <c:v>19087519.637719501</c:v>
                      </c:pt>
                      <c:pt idx="26">
                        <c:v>19134726.889208477</c:v>
                      </c:pt>
                      <c:pt idx="27">
                        <c:v>19194073.47890668</c:v>
                      </c:pt>
                      <c:pt idx="28">
                        <c:v>19259804.808715135</c:v>
                      </c:pt>
                      <c:pt idx="29">
                        <c:v>19332091.536890384</c:v>
                      </c:pt>
                      <c:pt idx="30">
                        <c:v>19399390.442749992</c:v>
                      </c:pt>
                      <c:pt idx="31">
                        <c:v>19427250.62139621</c:v>
                      </c:pt>
                      <c:pt idx="32">
                        <c:v>19459598.550812002</c:v>
                      </c:pt>
                      <c:pt idx="33">
                        <c:v>19496688.894076742</c:v>
                      </c:pt>
                      <c:pt idx="34">
                        <c:v>19537913.624913014</c:v>
                      </c:pt>
                      <c:pt idx="35">
                        <c:v>19583238.03196425</c:v>
                      </c:pt>
                      <c:pt idx="36">
                        <c:v>19611217.124681178</c:v>
                      </c:pt>
                      <c:pt idx="37">
                        <c:v>19642747.922067855</c:v>
                      </c:pt>
                      <c:pt idx="38">
                        <c:v>19677421.705485154</c:v>
                      </c:pt>
                      <c:pt idx="39">
                        <c:v>19715439.663167045</c:v>
                      </c:pt>
                      <c:pt idx="40">
                        <c:v>19756457.139933892</c:v>
                      </c:pt>
                      <c:pt idx="41">
                        <c:v>19783631.794988725</c:v>
                      </c:pt>
                      <c:pt idx="42">
                        <c:v>19813180.641991958</c:v>
                      </c:pt>
                      <c:pt idx="43">
                        <c:v>19845422.963833153</c:v>
                      </c:pt>
                      <c:pt idx="44">
                        <c:v>19880513.259559967</c:v>
                      </c:pt>
                      <c:pt idx="45">
                        <c:v>19917970.847019266</c:v>
                      </c:pt>
                      <c:pt idx="46">
                        <c:v>19941395.308457322</c:v>
                      </c:pt>
                      <c:pt idx="47">
                        <c:v>19966842.731671598</c:v>
                      </c:pt>
                      <c:pt idx="48">
                        <c:v>19994488.860852595</c:v>
                      </c:pt>
                      <c:pt idx="49">
                        <c:v>20024006.992470957</c:v>
                      </c:pt>
                      <c:pt idx="50">
                        <c:v>20055448.682588033</c:v>
                      </c:pt>
                      <c:pt idx="51">
                        <c:v>20073786.344898276</c:v>
                      </c:pt>
                      <c:pt idx="52">
                        <c:v>20093759.101093747</c:v>
                      </c:pt>
                      <c:pt idx="53">
                        <c:v>20115485.173739135</c:v>
                      </c:pt>
                      <c:pt idx="54">
                        <c:v>20138752.868310731</c:v>
                      </c:pt>
                      <c:pt idx="55">
                        <c:v>20164037.571113773</c:v>
                      </c:pt>
                      <c:pt idx="56">
                        <c:v>20175284.182260875</c:v>
                      </c:pt>
                      <c:pt idx="57">
                        <c:v>20188301.712125693</c:v>
                      </c:pt>
                      <c:pt idx="58">
                        <c:v>20202586.93961636</c:v>
                      </c:pt>
                      <c:pt idx="59">
                        <c:v>20218211.452186566</c:v>
                      </c:pt>
                      <c:pt idx="60">
                        <c:v>20235541.527663115</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2841773.8623156319</c:v>
                      </c:pt>
                      <c:pt idx="23">
                        <c:v>2843351.1750116944</c:v>
                      </c:pt>
                      <c:pt idx="24">
                        <c:v>2846856.2711004526</c:v>
                      </c:pt>
                      <c:pt idx="25">
                        <c:v>2852158.1067856727</c:v>
                      </c:pt>
                      <c:pt idx="26">
                        <c:v>2859212.0639047148</c:v>
                      </c:pt>
                      <c:pt idx="27">
                        <c:v>2868079.9451239868</c:v>
                      </c:pt>
                      <c:pt idx="28">
                        <c:v>2877901.8679689281</c:v>
                      </c:pt>
                      <c:pt idx="29">
                        <c:v>2888703.3330985634</c:v>
                      </c:pt>
                      <c:pt idx="30">
                        <c:v>2898759.4914454012</c:v>
                      </c:pt>
                      <c:pt idx="31">
                        <c:v>2902922.5066454108</c:v>
                      </c:pt>
                      <c:pt idx="32">
                        <c:v>2907756.1052937475</c:v>
                      </c:pt>
                      <c:pt idx="33">
                        <c:v>2913298.3404942262</c:v>
                      </c:pt>
                      <c:pt idx="34">
                        <c:v>2919458.3577456232</c:v>
                      </c:pt>
                      <c:pt idx="35">
                        <c:v>2926230.9702935084</c:v>
                      </c:pt>
                      <c:pt idx="36">
                        <c:v>2930411.7542627049</c:v>
                      </c:pt>
                      <c:pt idx="37">
                        <c:v>2935123.252722783</c:v>
                      </c:pt>
                      <c:pt idx="38">
                        <c:v>2940304.3927736436</c:v>
                      </c:pt>
                      <c:pt idx="39">
                        <c:v>2945985.2370249606</c:v>
                      </c:pt>
                      <c:pt idx="40">
                        <c:v>2952114.2852774784</c:v>
                      </c:pt>
                      <c:pt idx="41">
                        <c:v>2956174.8659178554</c:v>
                      </c:pt>
                      <c:pt idx="42">
                        <c:v>2960590.2108723619</c:v>
                      </c:pt>
                      <c:pt idx="43">
                        <c:v>2965408.0290785171</c:v>
                      </c:pt>
                      <c:pt idx="44">
                        <c:v>2970651.4066009149</c:v>
                      </c:pt>
                      <c:pt idx="45">
                        <c:v>2976248.5173706952</c:v>
                      </c:pt>
                      <c:pt idx="46">
                        <c:v>2979748.7242522435</c:v>
                      </c:pt>
                      <c:pt idx="47">
                        <c:v>2983551.2127785147</c:v>
                      </c:pt>
                      <c:pt idx="48">
                        <c:v>2987682.2435756754</c:v>
                      </c:pt>
                      <c:pt idx="49">
                        <c:v>2992092.9988749707</c:v>
                      </c:pt>
                      <c:pt idx="50">
                        <c:v>2996791.1824556836</c:v>
                      </c:pt>
                      <c:pt idx="51">
                        <c:v>2999531.2929158346</c:v>
                      </c:pt>
                      <c:pt idx="52">
                        <c:v>3002515.7277496406</c:v>
                      </c:pt>
                      <c:pt idx="53">
                        <c:v>3005762.1523978016</c:v>
                      </c:pt>
                      <c:pt idx="54">
                        <c:v>3009238.9343452817</c:v>
                      </c:pt>
                      <c:pt idx="55">
                        <c:v>3013017.1083273455</c:v>
                      </c:pt>
                      <c:pt idx="56">
                        <c:v>3014697.6364297862</c:v>
                      </c:pt>
                      <c:pt idx="57">
                        <c:v>3016642.7845705063</c:v>
                      </c:pt>
                      <c:pt idx="58">
                        <c:v>3018777.3587932494</c:v>
                      </c:pt>
                      <c:pt idx="59">
                        <c:v>3021112.0560738547</c:v>
                      </c:pt>
                      <c:pt idx="60">
                        <c:v>3023701.607581845</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2067968.1172124064</c:v>
                      </c:pt>
                      <c:pt idx="23">
                        <c:v>2073391.4583026597</c:v>
                      </c:pt>
                      <c:pt idx="24">
                        <c:v>2080613.9282652498</c:v>
                      </c:pt>
                      <c:pt idx="25">
                        <c:v>2089517.4014550201</c:v>
                      </c:pt>
                      <c:pt idx="26">
                        <c:v>2100076.7354856255</c:v>
                      </c:pt>
                      <c:pt idx="27">
                        <c:v>2112382.5849511693</c:v>
                      </c:pt>
                      <c:pt idx="28">
                        <c:v>2125474.7651943825</c:v>
                      </c:pt>
                      <c:pt idx="29">
                        <c:v>2139401.6891313917</c:v>
                      </c:pt>
                      <c:pt idx="30">
                        <c:v>2152233.4678333066</c:v>
                      </c:pt>
                      <c:pt idx="31">
                        <c:v>2158206.1728627188</c:v>
                      </c:pt>
                      <c:pt idx="32">
                        <c:v>2164755.611849437</c:v>
                      </c:pt>
                      <c:pt idx="33">
                        <c:v>2171933.9290458797</c:v>
                      </c:pt>
                      <c:pt idx="34">
                        <c:v>2179647.3596951221</c:v>
                      </c:pt>
                      <c:pt idx="35">
                        <c:v>2187897.2836846183</c:v>
                      </c:pt>
                      <c:pt idx="36">
                        <c:v>2193127.4218597049</c:v>
                      </c:pt>
                      <c:pt idx="37">
                        <c:v>2198830.4786325195</c:v>
                      </c:pt>
                      <c:pt idx="38">
                        <c:v>2204943.2642649165</c:v>
                      </c:pt>
                      <c:pt idx="39">
                        <c:v>2211503.1478233356</c:v>
                      </c:pt>
                      <c:pt idx="40">
                        <c:v>2218456.7330642319</c:v>
                      </c:pt>
                      <c:pt idx="41">
                        <c:v>2223039.4576702034</c:v>
                      </c:pt>
                      <c:pt idx="42">
                        <c:v>2227930.5448879576</c:v>
                      </c:pt>
                      <c:pt idx="43">
                        <c:v>2233184.8853768762</c:v>
                      </c:pt>
                      <c:pt idx="44">
                        <c:v>2238829.6907200902</c:v>
                      </c:pt>
                      <c:pt idx="45">
                        <c:v>2244788.123906415</c:v>
                      </c:pt>
                      <c:pt idx="46">
                        <c:v>2248393.1605968159</c:v>
                      </c:pt>
                      <c:pt idx="47">
                        <c:v>2252269.09190648</c:v>
                      </c:pt>
                      <c:pt idx="48">
                        <c:v>2256445.7298509385</c:v>
                      </c:pt>
                      <c:pt idx="49">
                        <c:v>2260871.1842691484</c:v>
                      </c:pt>
                      <c:pt idx="50">
                        <c:v>2265554.8853191524</c:v>
                      </c:pt>
                      <c:pt idx="51">
                        <c:v>2268074.5287385616</c:v>
                      </c:pt>
                      <c:pt idx="52">
                        <c:v>2270816.1007168684</c:v>
                      </c:pt>
                      <c:pt idx="53">
                        <c:v>2273799.298098112</c:v>
                      </c:pt>
                      <c:pt idx="54">
                        <c:v>2276990.6570653906</c:v>
                      </c:pt>
                      <c:pt idx="55">
                        <c:v>2280466.8859367999</c:v>
                      </c:pt>
                      <c:pt idx="56">
                        <c:v>2281661.0876199091</c:v>
                      </c:pt>
                      <c:pt idx="57">
                        <c:v>2283109.4135883627</c:v>
                      </c:pt>
                      <c:pt idx="58">
                        <c:v>2284731.6644685958</c:v>
                      </c:pt>
                      <c:pt idx="59">
                        <c:v>2286539.55933114</c:v>
                      </c:pt>
                      <c:pt idx="60">
                        <c:v>2288591.5024888623</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4014291.051059376</c:v>
                      </c:pt>
                      <c:pt idx="23">
                        <c:v>4024818.7131757503</c:v>
                      </c:pt>
                      <c:pt idx="24">
                        <c:v>4038838.8019266604</c:v>
                      </c:pt>
                      <c:pt idx="25">
                        <c:v>4056122.014589156</c:v>
                      </c:pt>
                      <c:pt idx="26">
                        <c:v>4076619.5453544487</c:v>
                      </c:pt>
                      <c:pt idx="27">
                        <c:v>4100507.3707875637</c:v>
                      </c:pt>
                      <c:pt idx="28">
                        <c:v>4125921.6030243887</c:v>
                      </c:pt>
                      <c:pt idx="29">
                        <c:v>4152956.2200785829</c:v>
                      </c:pt>
                      <c:pt idx="30">
                        <c:v>4177864.9669705355</c:v>
                      </c:pt>
                      <c:pt idx="31">
                        <c:v>4189459.0414393945</c:v>
                      </c:pt>
                      <c:pt idx="32">
                        <c:v>4202172.6582959648</c:v>
                      </c:pt>
                      <c:pt idx="33">
                        <c:v>4216107.038736118</c:v>
                      </c:pt>
                      <c:pt idx="34">
                        <c:v>4231080.1688199425</c:v>
                      </c:pt>
                      <c:pt idx="35">
                        <c:v>4247094.7271524938</c:v>
                      </c:pt>
                      <c:pt idx="36">
                        <c:v>4257247.3483158974</c:v>
                      </c:pt>
                      <c:pt idx="37">
                        <c:v>4268317.9879337139</c:v>
                      </c:pt>
                      <c:pt idx="38">
                        <c:v>4280183.9835730726</c:v>
                      </c:pt>
                      <c:pt idx="39">
                        <c:v>4292917.8751864741</c:v>
                      </c:pt>
                      <c:pt idx="40">
                        <c:v>4306416.011242331</c:v>
                      </c:pt>
                      <c:pt idx="41">
                        <c:v>4315311.8884186298</c:v>
                      </c:pt>
                      <c:pt idx="42">
                        <c:v>4324806.3518413287</c:v>
                      </c:pt>
                      <c:pt idx="43">
                        <c:v>4335005.9539668765</c:v>
                      </c:pt>
                      <c:pt idx="44">
                        <c:v>4345963.5172801744</c:v>
                      </c:pt>
                      <c:pt idx="45">
                        <c:v>4357529.8875830397</c:v>
                      </c:pt>
                      <c:pt idx="46">
                        <c:v>4364527.8999820538</c:v>
                      </c:pt>
                      <c:pt idx="47">
                        <c:v>4372051.7666419894</c:v>
                      </c:pt>
                      <c:pt idx="48">
                        <c:v>4380159.3579459386</c:v>
                      </c:pt>
                      <c:pt idx="49">
                        <c:v>4388749.9459342277</c:v>
                      </c:pt>
                      <c:pt idx="50">
                        <c:v>4397841.8362077652</c:v>
                      </c:pt>
                      <c:pt idx="51">
                        <c:v>4402732.9087277949</c:v>
                      </c:pt>
                      <c:pt idx="52">
                        <c:v>4408054.7837445084</c:v>
                      </c:pt>
                      <c:pt idx="53">
                        <c:v>4413845.6963080987</c:v>
                      </c:pt>
                      <c:pt idx="54">
                        <c:v>4420040.6872445811</c:v>
                      </c:pt>
                      <c:pt idx="55">
                        <c:v>4426788.6609361405</c:v>
                      </c:pt>
                      <c:pt idx="56">
                        <c:v>4429106.817144529</c:v>
                      </c:pt>
                      <c:pt idx="57">
                        <c:v>4431918.2734362325</c:v>
                      </c:pt>
                      <c:pt idx="58">
                        <c:v>4435067.3486743318</c:v>
                      </c:pt>
                      <c:pt idx="59">
                        <c:v>4438576.7916428</c:v>
                      </c:pt>
                      <c:pt idx="60">
                        <c:v>4442559.9754195558</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309086.03900077858</c:v>
                      </c:pt>
                      <c:pt idx="23">
                        <c:v>311149.92743346258</c:v>
                      </c:pt>
                      <c:pt idx="24">
                        <c:v>311901.12736914342</c:v>
                      </c:pt>
                      <c:pt idx="25">
                        <c:v>311308.69227175554</c:v>
                      </c:pt>
                      <c:pt idx="26">
                        <c:v>309645.69977678743</c:v>
                      </c:pt>
                      <c:pt idx="27">
                        <c:v>308738.04220669076</c:v>
                      </c:pt>
                      <c:pt idx="28">
                        <c:v>307486.75708338869</c:v>
                      </c:pt>
                      <c:pt idx="29">
                        <c:v>305915.75649946963</c:v>
                      </c:pt>
                      <c:pt idx="30">
                        <c:v>287715.15509594313</c:v>
                      </c:pt>
                      <c:pt idx="31">
                        <c:v>289726.56097785488</c:v>
                      </c:pt>
                      <c:pt idx="32">
                        <c:v>291503.59679780097</c:v>
                      </c:pt>
                      <c:pt idx="33">
                        <c:v>293248.75805423874</c:v>
                      </c:pt>
                      <c:pt idx="34">
                        <c:v>294790.32496654941</c:v>
                      </c:pt>
                      <c:pt idx="35">
                        <c:v>296431.0219727885</c:v>
                      </c:pt>
                      <c:pt idx="36">
                        <c:v>299064.87762982625</c:v>
                      </c:pt>
                      <c:pt idx="37">
                        <c:v>301581.29715594021</c:v>
                      </c:pt>
                      <c:pt idx="38">
                        <c:v>304246.31475141353</c:v>
                      </c:pt>
                      <c:pt idx="39">
                        <c:v>306989.94214167912</c:v>
                      </c:pt>
                      <c:pt idx="40">
                        <c:v>309826.190051771</c:v>
                      </c:pt>
                      <c:pt idx="41">
                        <c:v>313838.18559472286</c:v>
                      </c:pt>
                      <c:pt idx="42">
                        <c:v>317495.74568723189</c:v>
                      </c:pt>
                      <c:pt idx="43">
                        <c:v>321681.06976961246</c:v>
                      </c:pt>
                      <c:pt idx="44">
                        <c:v>326191.54620394553</c:v>
                      </c:pt>
                      <c:pt idx="45">
                        <c:v>331050.20169924106</c:v>
                      </c:pt>
                      <c:pt idx="46">
                        <c:v>336295.29279433505</c:v>
                      </c:pt>
                      <c:pt idx="47">
                        <c:v>341747.6628322131</c:v>
                      </c:pt>
                      <c:pt idx="48">
                        <c:v>347212.5847823259</c:v>
                      </c:pt>
                      <c:pt idx="49">
                        <c:v>352883.43603134935</c:v>
                      </c:pt>
                      <c:pt idx="50">
                        <c:v>358916.59056201251</c:v>
                      </c:pt>
                      <c:pt idx="51">
                        <c:v>365461.24316306051</c:v>
                      </c:pt>
                      <c:pt idx="52">
                        <c:v>372264.01892311149</c:v>
                      </c:pt>
                      <c:pt idx="53">
                        <c:v>379294.65489106404</c:v>
                      </c:pt>
                      <c:pt idx="54">
                        <c:v>386598.64303797518</c:v>
                      </c:pt>
                      <c:pt idx="55">
                        <c:v>394354.82125595759</c:v>
                      </c:pt>
                      <c:pt idx="56">
                        <c:v>402814.76749411586</c:v>
                      </c:pt>
                      <c:pt idx="57">
                        <c:v>411650.07906494208</c:v>
                      </c:pt>
                      <c:pt idx="58">
                        <c:v>420506.27597566938</c:v>
                      </c:pt>
                      <c:pt idx="59">
                        <c:v>429781.3773231901</c:v>
                      </c:pt>
                      <c:pt idx="60">
                        <c:v>439500.1913407169</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1664264.4960761024</c:v>
                      </c:pt>
                      <c:pt idx="23">
                        <c:v>1661458.4490366378</c:v>
                      </c:pt>
                      <c:pt idx="24">
                        <c:v>1647130.7446545733</c:v>
                      </c:pt>
                      <c:pt idx="25">
                        <c:v>1621247.0272774315</c:v>
                      </c:pt>
                      <c:pt idx="26">
                        <c:v>1586789.2577964824</c:v>
                      </c:pt>
                      <c:pt idx="27">
                        <c:v>1561922.0509321566</c:v>
                      </c:pt>
                      <c:pt idx="28">
                        <c:v>1534916.0532853792</c:v>
                      </c:pt>
                      <c:pt idx="29">
                        <c:v>1506021.7776301678</c:v>
                      </c:pt>
                      <c:pt idx="30">
                        <c:v>1317286.9711014768</c:v>
                      </c:pt>
                      <c:pt idx="31">
                        <c:v>1320423.2027758714</c:v>
                      </c:pt>
                      <c:pt idx="32">
                        <c:v>1321656.6544097937</c:v>
                      </c:pt>
                      <c:pt idx="33">
                        <c:v>1322954.7851900216</c:v>
                      </c:pt>
                      <c:pt idx="34">
                        <c:v>1322675.9747905773</c:v>
                      </c:pt>
                      <c:pt idx="35">
                        <c:v>1323617.8258341204</c:v>
                      </c:pt>
                      <c:pt idx="36">
                        <c:v>1331753.9048347652</c:v>
                      </c:pt>
                      <c:pt idx="37">
                        <c:v>1338885.0822071442</c:v>
                      </c:pt>
                      <c:pt idx="38">
                        <c:v>1347348.2467214193</c:v>
                      </c:pt>
                      <c:pt idx="39">
                        <c:v>1356509.8316654612</c:v>
                      </c:pt>
                      <c:pt idx="40">
                        <c:v>1366435.819279684</c:v>
                      </c:pt>
                      <c:pt idx="41">
                        <c:v>1384694.3781771574</c:v>
                      </c:pt>
                      <c:pt idx="42">
                        <c:v>1399621.3879512306</c:v>
                      </c:pt>
                      <c:pt idx="43">
                        <c:v>1418702.3346659013</c:v>
                      </c:pt>
                      <c:pt idx="44">
                        <c:v>1440146.0553211579</c:v>
                      </c:pt>
                      <c:pt idx="45">
                        <c:v>1464014.0559166942</c:v>
                      </c:pt>
                      <c:pt idx="46">
                        <c:v>1488835.5531732976</c:v>
                      </c:pt>
                      <c:pt idx="47">
                        <c:v>1514704.749120028</c:v>
                      </c:pt>
                      <c:pt idx="48">
                        <c:v>1540068.448170213</c:v>
                      </c:pt>
                      <c:pt idx="49">
                        <c:v>1566404.3054918491</c:v>
                      </c:pt>
                      <c:pt idx="50">
                        <c:v>1594874.6332123359</c:v>
                      </c:pt>
                      <c:pt idx="51">
                        <c:v>1624848.488429565</c:v>
                      </c:pt>
                      <c:pt idx="52">
                        <c:v>1655896.1170775772</c:v>
                      </c:pt>
                      <c:pt idx="53">
                        <c:v>1687753.4964217423</c:v>
                      </c:pt>
                      <c:pt idx="54">
                        <c:v>1720683.2098370448</c:v>
                      </c:pt>
                      <c:pt idx="55">
                        <c:v>1755971.9550667042</c:v>
                      </c:pt>
                      <c:pt idx="56">
                        <c:v>1793343.5626469159</c:v>
                      </c:pt>
                      <c:pt idx="57">
                        <c:v>1832180.8143580887</c:v>
                      </c:pt>
                      <c:pt idx="58">
                        <c:v>1869892.5935939855</c:v>
                      </c:pt>
                      <c:pt idx="59">
                        <c:v>1909216.8323726952</c:v>
                      </c:pt>
                      <c:pt idx="60">
                        <c:v>1950275.6349015508</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226945.15855583214</c:v>
                      </c:pt>
                      <c:pt idx="23">
                        <c:v>226562.51577772334</c:v>
                      </c:pt>
                      <c:pt idx="24">
                        <c:v>224608.7379074418</c:v>
                      </c:pt>
                      <c:pt idx="25">
                        <c:v>221079.14008328613</c:v>
                      </c:pt>
                      <c:pt idx="26">
                        <c:v>216380.35333588396</c:v>
                      </c:pt>
                      <c:pt idx="27">
                        <c:v>212989.37058165771</c:v>
                      </c:pt>
                      <c:pt idx="28">
                        <c:v>209306.73453891533</c:v>
                      </c:pt>
                      <c:pt idx="29">
                        <c:v>205366.6060404774</c:v>
                      </c:pt>
                      <c:pt idx="30">
                        <c:v>179630.04151383773</c:v>
                      </c:pt>
                      <c:pt idx="31">
                        <c:v>180057.70946943699</c:v>
                      </c:pt>
                      <c:pt idx="32">
                        <c:v>180225.90741951732</c:v>
                      </c:pt>
                      <c:pt idx="33">
                        <c:v>180402.92525318475</c:v>
                      </c:pt>
                      <c:pt idx="34">
                        <c:v>180364.90565326053</c:v>
                      </c:pt>
                      <c:pt idx="35">
                        <c:v>180493.33988647096</c:v>
                      </c:pt>
                      <c:pt idx="36">
                        <c:v>181602.8052047407</c:v>
                      </c:pt>
                      <c:pt idx="37">
                        <c:v>182575.2384827924</c:v>
                      </c:pt>
                      <c:pt idx="38">
                        <c:v>183729.3063711026</c:v>
                      </c:pt>
                      <c:pt idx="39">
                        <c:v>184978.61340892653</c:v>
                      </c:pt>
                      <c:pt idx="40">
                        <c:v>186332.15717450235</c:v>
                      </c:pt>
                      <c:pt idx="41">
                        <c:v>188821.96066052144</c:v>
                      </c:pt>
                      <c:pt idx="42">
                        <c:v>190857.46199334963</c:v>
                      </c:pt>
                      <c:pt idx="43">
                        <c:v>193459.40927262287</c:v>
                      </c:pt>
                      <c:pt idx="44">
                        <c:v>196383.5529983397</c:v>
                      </c:pt>
                      <c:pt idx="45">
                        <c:v>199638.28035227649</c:v>
                      </c:pt>
                      <c:pt idx="46">
                        <c:v>203023.02997817696</c:v>
                      </c:pt>
                      <c:pt idx="47">
                        <c:v>206550.64760727654</c:v>
                      </c:pt>
                      <c:pt idx="48">
                        <c:v>210009.33384139268</c:v>
                      </c:pt>
                      <c:pt idx="49">
                        <c:v>213600.58711252487</c:v>
                      </c:pt>
                      <c:pt idx="50">
                        <c:v>217482.90452895491</c:v>
                      </c:pt>
                      <c:pt idx="51">
                        <c:v>221570.24842221339</c:v>
                      </c:pt>
                      <c:pt idx="52">
                        <c:v>225804.01596512416</c:v>
                      </c:pt>
                      <c:pt idx="53">
                        <c:v>230148.2040575103</c:v>
                      </c:pt>
                      <c:pt idx="54">
                        <c:v>234638.61952323336</c:v>
                      </c:pt>
                      <c:pt idx="55">
                        <c:v>239450.72114545965</c:v>
                      </c:pt>
                      <c:pt idx="56">
                        <c:v>244546.84945185218</c:v>
                      </c:pt>
                      <c:pt idx="57">
                        <c:v>249842.83832155753</c:v>
                      </c:pt>
                      <c:pt idx="58">
                        <c:v>254985.35367190713</c:v>
                      </c:pt>
                      <c:pt idx="59">
                        <c:v>260347.74986900389</c:v>
                      </c:pt>
                      <c:pt idx="60">
                        <c:v>265946.67748657509</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23738442.893564869</c:v>
                      </c:pt>
                      <c:pt idx="23">
                        <c:v>24272001.380232137</c:v>
                      </c:pt>
                      <c:pt idx="24">
                        <c:v>24712124.655434076</c:v>
                      </c:pt>
                      <c:pt idx="25">
                        <c:v>25051651.489991654</c:v>
                      </c:pt>
                      <c:pt idx="26">
                        <c:v>25310115.698999129</c:v>
                      </c:pt>
                      <c:pt idx="27">
                        <c:v>25646271.300366469</c:v>
                      </c:pt>
                      <c:pt idx="28">
                        <c:v>25954063.192523111</c:v>
                      </c:pt>
                      <c:pt idx="29">
                        <c:v>26235505.453148045</c:v>
                      </c:pt>
                      <c:pt idx="30">
                        <c:v>24957035.385604251</c:v>
                      </c:pt>
                      <c:pt idx="31">
                        <c:v>25440581.703938928</c:v>
                      </c:pt>
                      <c:pt idx="32">
                        <c:v>25908985.507907312</c:v>
                      </c:pt>
                      <c:pt idx="33">
                        <c:v>26382095.321045663</c:v>
                      </c:pt>
                      <c:pt idx="34">
                        <c:v>26842554.512910049</c:v>
                      </c:pt>
                      <c:pt idx="35">
                        <c:v>27319852.406292293</c:v>
                      </c:pt>
                      <c:pt idx="36">
                        <c:v>27857615.420189552</c:v>
                      </c:pt>
                      <c:pt idx="37">
                        <c:v>28391768.804882459</c:v>
                      </c:pt>
                      <c:pt idx="38">
                        <c:v>28948397.878407709</c:v>
                      </c:pt>
                      <c:pt idx="39">
                        <c:v>29521686.814090546</c:v>
                      </c:pt>
                      <c:pt idx="40">
                        <c:v>30112967.770684343</c:v>
                      </c:pt>
                      <c:pt idx="41">
                        <c:v>30796595.522871304</c:v>
                      </c:pt>
                      <c:pt idx="42">
                        <c:v>31452093.853694182</c:v>
                      </c:pt>
                      <c:pt idx="43">
                        <c:v>32172674.77243983</c:v>
                      </c:pt>
                      <c:pt idx="44">
                        <c:v>32938929.23544528</c:v>
                      </c:pt>
                      <c:pt idx="45">
                        <c:v>33753400.37517333</c:v>
                      </c:pt>
                      <c:pt idx="46">
                        <c:v>34580007.921580493</c:v>
                      </c:pt>
                      <c:pt idx="47">
                        <c:v>35439475.954802923</c:v>
                      </c:pt>
                      <c:pt idx="48">
                        <c:v>36311724.256933205</c:v>
                      </c:pt>
                      <c:pt idx="49">
                        <c:v>37217563.348805815</c:v>
                      </c:pt>
                      <c:pt idx="50">
                        <c:v>38175264.002858989</c:v>
                      </c:pt>
                      <c:pt idx="51">
                        <c:v>39160417.016105235</c:v>
                      </c:pt>
                      <c:pt idx="52">
                        <c:v>40185473.326086216</c:v>
                      </c:pt>
                      <c:pt idx="53">
                        <c:v>41248131.845656544</c:v>
                      </c:pt>
                      <c:pt idx="54">
                        <c:v>42353670.582632765</c:v>
                      </c:pt>
                      <c:pt idx="55">
                        <c:v>43524801.106380358</c:v>
                      </c:pt>
                      <c:pt idx="56">
                        <c:v>44740968.947720565</c:v>
                      </c:pt>
                      <c:pt idx="57">
                        <c:v>46013319.584611386</c:v>
                      </c:pt>
                      <c:pt idx="58">
                        <c:v>47300026.304933868</c:v>
                      </c:pt>
                      <c:pt idx="59">
                        <c:v>48647948.418071464</c:v>
                      </c:pt>
                      <c:pt idx="60">
                        <c:v>50062195.142061464</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94754619.962337345</c:v>
                      </c:pt>
                      <c:pt idx="23">
                        <c:v>96501567.601619303</c:v>
                      </c:pt>
                      <c:pt idx="24">
                        <c:v>97218543.198508099</c:v>
                      </c:pt>
                      <c:pt idx="25">
                        <c:v>96866053.040581107</c:v>
                      </c:pt>
                      <c:pt idx="26">
                        <c:v>95664080.801182061</c:v>
                      </c:pt>
                      <c:pt idx="27">
                        <c:v>95181651.019508287</c:v>
                      </c:pt>
                      <c:pt idx="28">
                        <c:v>94430212.500541121</c:v>
                      </c:pt>
                      <c:pt idx="29">
                        <c:v>93425665.983375147</c:v>
                      </c:pt>
                      <c:pt idx="30">
                        <c:v>77705614.367902413</c:v>
                      </c:pt>
                      <c:pt idx="31">
                        <c:v>79519584.838071257</c:v>
                      </c:pt>
                      <c:pt idx="32">
                        <c:v>81156671.269435197</c:v>
                      </c:pt>
                      <c:pt idx="33">
                        <c:v>82798033.905953586</c:v>
                      </c:pt>
                      <c:pt idx="34">
                        <c:v>84288359.832968876</c:v>
                      </c:pt>
                      <c:pt idx="35">
                        <c:v>85897310.201010033</c:v>
                      </c:pt>
                      <c:pt idx="36">
                        <c:v>88300297.671947688</c:v>
                      </c:pt>
                      <c:pt idx="37">
                        <c:v>90626423.982588589</c:v>
                      </c:pt>
                      <c:pt idx="38">
                        <c:v>93112794.753107533</c:v>
                      </c:pt>
                      <c:pt idx="39">
                        <c:v>95699802.820005</c:v>
                      </c:pt>
                      <c:pt idx="40">
                        <c:v>98399690.29457432</c:v>
                      </c:pt>
                      <c:pt idx="41">
                        <c:v>102077619.18730375</c:v>
                      </c:pt>
                      <c:pt idx="42">
                        <c:v>105460322.20285954</c:v>
                      </c:pt>
                      <c:pt idx="43">
                        <c:v>109348284.30493881</c:v>
                      </c:pt>
                      <c:pt idx="44">
                        <c:v>113562865.12948696</c:v>
                      </c:pt>
                      <c:pt idx="45">
                        <c:v>118124540.47292998</c:v>
                      </c:pt>
                      <c:pt idx="46">
                        <c:v>122936438.35805264</c:v>
                      </c:pt>
                      <c:pt idx="47">
                        <c:v>127960152.96508753</c:v>
                      </c:pt>
                      <c:pt idx="48">
                        <c:v>133022424.05862311</c:v>
                      </c:pt>
                      <c:pt idx="49">
                        <c:v>138298107.60369495</c:v>
                      </c:pt>
                      <c:pt idx="50">
                        <c:v>143932198.44434008</c:v>
                      </c:pt>
                      <c:pt idx="51">
                        <c:v>149912782.90714645</c:v>
                      </c:pt>
                      <c:pt idx="52">
                        <c:v>156147198.26210278</c:v>
                      </c:pt>
                      <c:pt idx="53">
                        <c:v>162610992.3396897</c:v>
                      </c:pt>
                      <c:pt idx="54">
                        <c:v>169345250.33123314</c:v>
                      </c:pt>
                      <c:pt idx="55">
                        <c:v>176520292.35874218</c:v>
                      </c:pt>
                      <c:pt idx="56">
                        <c:v>184170642.12072331</c:v>
                      </c:pt>
                      <c:pt idx="57">
                        <c:v>192177540.3587226</c:v>
                      </c:pt>
                      <c:pt idx="58">
                        <c:v>200214212.94807255</c:v>
                      </c:pt>
                      <c:pt idx="59">
                        <c:v>208644707.52021188</c:v>
                      </c:pt>
                      <c:pt idx="60">
                        <c:v>217498134.58556306</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989101.78723187046</c:v>
                      </c:pt>
                      <c:pt idx="23">
                        <c:v>1011333.3908430067</c:v>
                      </c:pt>
                      <c:pt idx="24">
                        <c:v>1029671.8606430875</c:v>
                      </c:pt>
                      <c:pt idx="25">
                        <c:v>1043818.8120829866</c:v>
                      </c:pt>
                      <c:pt idx="26">
                        <c:v>1054588.1541249647</c:v>
                      </c:pt>
                      <c:pt idx="27">
                        <c:v>1068594.6375152704</c:v>
                      </c:pt>
                      <c:pt idx="28">
                        <c:v>1081419.2996884638</c:v>
                      </c:pt>
                      <c:pt idx="29">
                        <c:v>1093146.0605478361</c:v>
                      </c:pt>
                      <c:pt idx="30">
                        <c:v>1039876.4744001781</c:v>
                      </c:pt>
                      <c:pt idx="31">
                        <c:v>1060024.2376641228</c:v>
                      </c:pt>
                      <c:pt idx="32">
                        <c:v>1079541.0628294724</c:v>
                      </c:pt>
                      <c:pt idx="33">
                        <c:v>1099253.971710237</c:v>
                      </c:pt>
                      <c:pt idx="34">
                        <c:v>1118439.7713712531</c:v>
                      </c:pt>
                      <c:pt idx="35">
                        <c:v>1138327.1835955132</c:v>
                      </c:pt>
                      <c:pt idx="36">
                        <c:v>1160733.9758412323</c:v>
                      </c:pt>
                      <c:pt idx="37">
                        <c:v>1182990.3668701036</c:v>
                      </c:pt>
                      <c:pt idx="38">
                        <c:v>1206183.2449336557</c:v>
                      </c:pt>
                      <c:pt idx="39">
                        <c:v>1230070.2839204406</c:v>
                      </c:pt>
                      <c:pt idx="40">
                        <c:v>1254706.9904451822</c:v>
                      </c:pt>
                      <c:pt idx="41">
                        <c:v>1283191.4801196388</c:v>
                      </c:pt>
                      <c:pt idx="42">
                        <c:v>1310503.9105705922</c:v>
                      </c:pt>
                      <c:pt idx="43">
                        <c:v>1340528.1155183276</c:v>
                      </c:pt>
                      <c:pt idx="44">
                        <c:v>1372455.3848102211</c:v>
                      </c:pt>
                      <c:pt idx="45">
                        <c:v>1406391.6822988901</c:v>
                      </c:pt>
                      <c:pt idx="46">
                        <c:v>1440833.6633991885</c:v>
                      </c:pt>
                      <c:pt idx="47">
                        <c:v>1476644.8314501231</c:v>
                      </c:pt>
                      <c:pt idx="48">
                        <c:v>1512988.5107055516</c:v>
                      </c:pt>
                      <c:pt idx="49">
                        <c:v>1550731.8062002438</c:v>
                      </c:pt>
                      <c:pt idx="50">
                        <c:v>1590636.0001191262</c:v>
                      </c:pt>
                      <c:pt idx="51">
                        <c:v>1631684.0423377198</c:v>
                      </c:pt>
                      <c:pt idx="52">
                        <c:v>1674394.7219202605</c:v>
                      </c:pt>
                      <c:pt idx="53">
                        <c:v>1718672.1602356909</c:v>
                      </c:pt>
                      <c:pt idx="54">
                        <c:v>1764736.2742763669</c:v>
                      </c:pt>
                      <c:pt idx="55">
                        <c:v>1813533.3794325164</c:v>
                      </c:pt>
                      <c:pt idx="56">
                        <c:v>1864207.0394883587</c:v>
                      </c:pt>
                      <c:pt idx="57">
                        <c:v>1917221.6493588095</c:v>
                      </c:pt>
                      <c:pt idx="58">
                        <c:v>1970834.4293722461</c:v>
                      </c:pt>
                      <c:pt idx="59">
                        <c:v>2026997.8507529795</c:v>
                      </c:pt>
                      <c:pt idx="60">
                        <c:v>2085924.7975858962</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3948109.1650973931</c:v>
                      </c:pt>
                      <c:pt idx="23">
                        <c:v>4020898.6500674747</c:v>
                      </c:pt>
                      <c:pt idx="24">
                        <c:v>4050772.6332711745</c:v>
                      </c:pt>
                      <c:pt idx="25">
                        <c:v>4036085.5433575497</c:v>
                      </c:pt>
                      <c:pt idx="26">
                        <c:v>3986003.366715923</c:v>
                      </c:pt>
                      <c:pt idx="27">
                        <c:v>3965902.1258128486</c:v>
                      </c:pt>
                      <c:pt idx="28">
                        <c:v>3934592.1875225501</c:v>
                      </c:pt>
                      <c:pt idx="29">
                        <c:v>3892736.0826406348</c:v>
                      </c:pt>
                      <c:pt idx="30">
                        <c:v>3237733.9319959371</c:v>
                      </c:pt>
                      <c:pt idx="31">
                        <c:v>3313316.0349196387</c:v>
                      </c:pt>
                      <c:pt idx="32">
                        <c:v>3381527.9695598031</c:v>
                      </c:pt>
                      <c:pt idx="33">
                        <c:v>3449918.079414736</c:v>
                      </c:pt>
                      <c:pt idx="34">
                        <c:v>3512014.9930403731</c:v>
                      </c:pt>
                      <c:pt idx="35">
                        <c:v>3579054.5917087547</c:v>
                      </c:pt>
                      <c:pt idx="36">
                        <c:v>3679179.0696644904</c:v>
                      </c:pt>
                      <c:pt idx="37">
                        <c:v>3776100.9992745277</c:v>
                      </c:pt>
                      <c:pt idx="38">
                        <c:v>3879699.7813794846</c:v>
                      </c:pt>
                      <c:pt idx="39">
                        <c:v>3987491.7841668786</c:v>
                      </c:pt>
                      <c:pt idx="40">
                        <c:v>4099987.0956072672</c:v>
                      </c:pt>
                      <c:pt idx="41">
                        <c:v>4253234.1328043267</c:v>
                      </c:pt>
                      <c:pt idx="42">
                        <c:v>4394180.0917858183</c:v>
                      </c:pt>
                      <c:pt idx="43">
                        <c:v>4556178.512705788</c:v>
                      </c:pt>
                      <c:pt idx="44">
                        <c:v>4731786.0470619611</c:v>
                      </c:pt>
                      <c:pt idx="45">
                        <c:v>4921855.8530387543</c:v>
                      </c:pt>
                      <c:pt idx="46">
                        <c:v>5122351.5982521977</c:v>
                      </c:pt>
                      <c:pt idx="47">
                        <c:v>5331673.0402119858</c:v>
                      </c:pt>
                      <c:pt idx="48">
                        <c:v>5542601.0024426347</c:v>
                      </c:pt>
                      <c:pt idx="49">
                        <c:v>5762421.150153962</c:v>
                      </c:pt>
                      <c:pt idx="50">
                        <c:v>5997174.9351808419</c:v>
                      </c:pt>
                      <c:pt idx="51">
                        <c:v>6246365.9544644412</c:v>
                      </c:pt>
                      <c:pt idx="52">
                        <c:v>6506133.2609209549</c:v>
                      </c:pt>
                      <c:pt idx="53">
                        <c:v>6775458.0141537441</c:v>
                      </c:pt>
                      <c:pt idx="54">
                        <c:v>7056052.0971347205</c:v>
                      </c:pt>
                      <c:pt idx="55">
                        <c:v>7355012.1816142639</c:v>
                      </c:pt>
                      <c:pt idx="56">
                        <c:v>7673776.7550301449</c:v>
                      </c:pt>
                      <c:pt idx="57">
                        <c:v>8007397.514946783</c:v>
                      </c:pt>
                      <c:pt idx="58">
                        <c:v>8342258.8728363635</c:v>
                      </c:pt>
                      <c:pt idx="59">
                        <c:v>8693529.4800088368</c:v>
                      </c:pt>
                      <c:pt idx="60">
                        <c:v>9062422.2743984703</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24696.483952857758</c:v>
                </c:pt>
                <c:pt idx="13">
                  <c:v>24662.008783911002</c:v>
                </c:pt>
                <c:pt idx="14">
                  <c:v>24500.336944323179</c:v>
                </c:pt>
                <c:pt idx="15">
                  <c:v>24212.728683755606</c:v>
                </c:pt>
                <c:pt idx="16">
                  <c:v>23833.05836500998</c:v>
                </c:pt>
                <c:pt idx="17">
                  <c:v>23556.12766163276</c:v>
                </c:pt>
                <c:pt idx="18">
                  <c:v>23253.843383392643</c:v>
                </c:pt>
                <c:pt idx="19">
                  <c:v>22929.964341025196</c:v>
                </c:pt>
                <c:pt idx="20">
                  <c:v>20929.574433786605</c:v>
                </c:pt>
                <c:pt idx="21">
                  <c:v>21057.770859191802</c:v>
                </c:pt>
                <c:pt idx="22">
                  <c:v>21165.896256302942</c:v>
                </c:pt>
                <c:pt idx="23">
                  <c:v>21274.871076531745</c:v>
                </c:pt>
                <c:pt idx="24">
                  <c:v>21367.104205427364</c:v>
                </c:pt>
                <c:pt idx="25">
                  <c:v>21472.359476849171</c:v>
                </c:pt>
                <c:pt idx="26">
                  <c:v>21641.944304914156</c:v>
                </c:pt>
                <c:pt idx="27">
                  <c:v>21801.569117594623</c:v>
                </c:pt>
                <c:pt idx="28">
                  <c:v>21976.174435559533</c:v>
                </c:pt>
                <c:pt idx="29">
                  <c:v>22159.301721023636</c:v>
                </c:pt>
                <c:pt idx="30">
                  <c:v>22351.651162608268</c:v>
                </c:pt>
                <c:pt idx="31">
                  <c:v>22512.389601601877</c:v>
                </c:pt>
                <c:pt idx="32">
                  <c:v>22633.710035941505</c:v>
                </c:pt>
                <c:pt idx="33">
                  <c:v>22796.572836143947</c:v>
                </c:pt>
                <c:pt idx="34">
                  <c:v>22981.357328512731</c:v>
                </c:pt>
                <c:pt idx="35">
                  <c:v>23188.087349488138</c:v>
                </c:pt>
                <c:pt idx="36">
                  <c:v>23391.610670776205</c:v>
                </c:pt>
                <c:pt idx="37">
                  <c:v>23601.826781053733</c:v>
                </c:pt>
                <c:pt idx="38">
                  <c:v>23802.257171233043</c:v>
                </c:pt>
                <c:pt idx="39">
                  <c:v>24008.160347932913</c:v>
                </c:pt>
                <c:pt idx="40">
                  <c:v>24231.41620834867</c:v>
                </c:pt>
                <c:pt idx="41">
                  <c:v>24529.723607964126</c:v>
                </c:pt>
                <c:pt idx="42">
                  <c:v>24837.608729539112</c:v>
                </c:pt>
                <c:pt idx="43">
                  <c:v>25152.316636970441</c:v>
                </c:pt>
                <c:pt idx="44">
                  <c:v>25476.38369968444</c:v>
                </c:pt>
                <c:pt idx="45">
                  <c:v>25823.290322194636</c:v>
                </c:pt>
                <c:pt idx="46">
                  <c:v>26181.710600650218</c:v>
                </c:pt>
                <c:pt idx="47">
                  <c:v>26553.418216778286</c:v>
                </c:pt>
                <c:pt idx="48">
                  <c:v>26911.312648383941</c:v>
                </c:pt>
                <c:pt idx="49">
                  <c:v>27283.597333195055</c:v>
                </c:pt>
                <c:pt idx="50">
                  <c:v>27671.562847397654</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776.76574681542934</c:v>
                </c:pt>
                <c:pt idx="13">
                  <c:v>778.85774458757032</c:v>
                </c:pt>
                <c:pt idx="14">
                  <c:v>776.48656557237007</c:v>
                </c:pt>
                <c:pt idx="15">
                  <c:v>769.579545704731</c:v>
                </c:pt>
                <c:pt idx="16">
                  <c:v>759.26085147367087</c:v>
                </c:pt>
                <c:pt idx="17">
                  <c:v>752.71411950261722</c:v>
                </c:pt>
                <c:pt idx="18">
                  <c:v>745.27091166555795</c:v>
                </c:pt>
                <c:pt idx="19">
                  <c:v>737.02534750808161</c:v>
                </c:pt>
                <c:pt idx="20">
                  <c:v>664.28831440726833</c:v>
                </c:pt>
                <c:pt idx="21">
                  <c:v>668.20541079343593</c:v>
                </c:pt>
                <c:pt idx="22">
                  <c:v>671.39884994958254</c:v>
                </c:pt>
                <c:pt idx="23">
                  <c:v>674.66539260833099</c:v>
                </c:pt>
                <c:pt idx="24">
                  <c:v>677.3308866553615</c:v>
                </c:pt>
                <c:pt idx="25">
                  <c:v>680.53983402655638</c:v>
                </c:pt>
                <c:pt idx="26">
                  <c:v>686.61708399183033</c:v>
                </c:pt>
                <c:pt idx="27">
                  <c:v>692.34840124176174</c:v>
                </c:pt>
                <c:pt idx="28">
                  <c:v>698.70169381072174</c:v>
                </c:pt>
                <c:pt idx="29">
                  <c:v>705.42262634350493</c:v>
                </c:pt>
                <c:pt idx="30">
                  <c:v>712.54258183667753</c:v>
                </c:pt>
                <c:pt idx="31">
                  <c:v>723.15836194279143</c:v>
                </c:pt>
                <c:pt idx="32">
                  <c:v>732.47378502646154</c:v>
                </c:pt>
                <c:pt idx="33">
                  <c:v>743.66511110817055</c:v>
                </c:pt>
                <c:pt idx="34">
                  <c:v>755.99357727838174</c:v>
                </c:pt>
                <c:pt idx="35">
                  <c:v>769.49927385304784</c:v>
                </c:pt>
                <c:pt idx="36">
                  <c:v>783.44669513080476</c:v>
                </c:pt>
                <c:pt idx="37">
                  <c:v>798.00129569553678</c:v>
                </c:pt>
                <c:pt idx="38">
                  <c:v>812.49721896918811</c:v>
                </c:pt>
                <c:pt idx="39">
                  <c:v>827.58064876034234</c:v>
                </c:pt>
                <c:pt idx="40">
                  <c:v>843.7741372680016</c:v>
                </c:pt>
                <c:pt idx="41">
                  <c:v>860.69655548526157</c:v>
                </c:pt>
                <c:pt idx="42">
                  <c:v>878.28805783584824</c:v>
                </c:pt>
                <c:pt idx="43">
                  <c:v>896.44372019096045</c:v>
                </c:pt>
                <c:pt idx="44">
                  <c:v>915.29077980921784</c:v>
                </c:pt>
                <c:pt idx="45">
                  <c:v>935.42645650259612</c:v>
                </c:pt>
                <c:pt idx="46">
                  <c:v>956.63110359438656</c:v>
                </c:pt>
                <c:pt idx="47">
                  <c:v>978.75927231768071</c:v>
                </c:pt>
                <c:pt idx="48">
                  <c:v>1000.6372259387376</c:v>
                </c:pt>
                <c:pt idx="49">
                  <c:v>1023.5265556731758</c:v>
                </c:pt>
                <c:pt idx="50">
                  <c:v>1047.5062544004522</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1620.0594509672871</c:v>
                </c:pt>
                <c:pt idx="13">
                  <c:v>1642.6119838477898</c:v>
                </c:pt>
                <c:pt idx="14">
                  <c:v>1653.254973874808</c:v>
                </c:pt>
                <c:pt idx="15">
                  <c:v>1651.5485426868256</c:v>
                </c:pt>
                <c:pt idx="16">
                  <c:v>1640.1623040406389</c:v>
                </c:pt>
                <c:pt idx="17">
                  <c:v>1637.7962499828941</c:v>
                </c:pt>
                <c:pt idx="18">
                  <c:v>1632.425220911131</c:v>
                </c:pt>
                <c:pt idx="19">
                  <c:v>1624.2718997014906</c:v>
                </c:pt>
                <c:pt idx="20">
                  <c:v>1441.7359351816965</c:v>
                </c:pt>
                <c:pt idx="21">
                  <c:v>1467.100261917494</c:v>
                </c:pt>
                <c:pt idx="22">
                  <c:v>1490.4908506267693</c:v>
                </c:pt>
                <c:pt idx="23">
                  <c:v>1514.0721842208627</c:v>
                </c:pt>
                <c:pt idx="24">
                  <c:v>1535.9828467233501</c:v>
                </c:pt>
                <c:pt idx="25">
                  <c:v>1559.4217980443477</c:v>
                </c:pt>
                <c:pt idx="26">
                  <c:v>1591.3492344289052</c:v>
                </c:pt>
                <c:pt idx="27">
                  <c:v>1622.48371336631</c:v>
                </c:pt>
                <c:pt idx="28">
                  <c:v>1655.6219126774508</c:v>
                </c:pt>
                <c:pt idx="29">
                  <c:v>1690.0732524686794</c:v>
                </c:pt>
                <c:pt idx="30">
                  <c:v>1725.971831288437</c:v>
                </c:pt>
                <c:pt idx="31">
                  <c:v>1771.0550520514919</c:v>
                </c:pt>
                <c:pt idx="32">
                  <c:v>1812.6821489007186</c:v>
                </c:pt>
                <c:pt idx="33">
                  <c:v>1860.3646938646043</c:v>
                </c:pt>
                <c:pt idx="34">
                  <c:v>1911.9897693652988</c:v>
                </c:pt>
                <c:pt idx="35">
                  <c:v>1967.7753801744873</c:v>
                </c:pt>
                <c:pt idx="36">
                  <c:v>2025.7833565995704</c:v>
                </c:pt>
                <c:pt idx="37">
                  <c:v>2086.3381215754116</c:v>
                </c:pt>
                <c:pt idx="38">
                  <c:v>2147.4017555227574</c:v>
                </c:pt>
                <c:pt idx="39">
                  <c:v>2211.0289075835931</c:v>
                </c:pt>
                <c:pt idx="40">
                  <c:v>2278.9362915416382</c:v>
                </c:pt>
                <c:pt idx="41">
                  <c:v>2351.292426857487</c:v>
                </c:pt>
                <c:pt idx="42">
                  <c:v>2426.7265880764166</c:v>
                </c:pt>
                <c:pt idx="43">
                  <c:v>2504.959843172242</c:v>
                </c:pt>
                <c:pt idx="44">
                  <c:v>2586.471736154454</c:v>
                </c:pt>
                <c:pt idx="45">
                  <c:v>2673.30142416838</c:v>
                </c:pt>
                <c:pt idx="46">
                  <c:v>2765.099508059759</c:v>
                </c:pt>
                <c:pt idx="47">
                  <c:v>2861.2208822724028</c:v>
                </c:pt>
                <c:pt idx="48">
                  <c:v>2957.7859785986743</c:v>
                </c:pt>
                <c:pt idx="49">
                  <c:v>3059.1048103749267</c:v>
                </c:pt>
                <c:pt idx="50">
                  <c:v>3165.5448720610684</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888.59074879138154</c:v>
                </c:pt>
                <c:pt idx="14">
                  <c:v>892.02403733011477</c:v>
                </c:pt>
                <c:pt idx="15">
                  <c:v>894.60249650361811</c:v>
                </c:pt>
                <c:pt idx="16">
                  <c:v>896.30006635536756</c:v>
                </c:pt>
                <c:pt idx="17">
                  <c:v>897.29390194612722</c:v>
                </c:pt>
                <c:pt idx="18">
                  <c:v>898.86330616756788</c:v>
                </c:pt>
                <c:pt idx="19">
                  <c:v>900.18146087694663</c:v>
                </c:pt>
                <c:pt idx="20">
                  <c:v>901.26556829795993</c:v>
                </c:pt>
                <c:pt idx="21">
                  <c:v>889.72216675572997</c:v>
                </c:pt>
                <c:pt idx="22">
                  <c:v>892.84813406784895</c:v>
                </c:pt>
                <c:pt idx="23">
                  <c:v>895.79354766880351</c:v>
                </c:pt>
                <c:pt idx="24">
                  <c:v>898.72154779070479</c:v>
                </c:pt>
                <c:pt idx="25">
                  <c:v>901.49714665949136</c:v>
                </c:pt>
                <c:pt idx="26">
                  <c:v>904.35460606402387</c:v>
                </c:pt>
                <c:pt idx="27">
                  <c:v>907.74537750229365</c:v>
                </c:pt>
                <c:pt idx="28">
                  <c:v>911.04303250072769</c:v>
                </c:pt>
                <c:pt idx="29">
                  <c:v>914.44535843053745</c:v>
                </c:pt>
                <c:pt idx="30">
                  <c:v>917.90177263106796</c:v>
                </c:pt>
                <c:pt idx="31">
                  <c:v>921.41894325753071</c:v>
                </c:pt>
                <c:pt idx="32">
                  <c:v>925.60159129583246</c:v>
                </c:pt>
                <c:pt idx="33">
                  <c:v>929.49972446441996</c:v>
                </c:pt>
                <c:pt idx="34">
                  <c:v>933.75085841571024</c:v>
                </c:pt>
                <c:pt idx="35">
                  <c:v>938.20242939935997</c:v>
                </c:pt>
                <c:pt idx="36">
                  <c:v>942.85701241776428</c:v>
                </c:pt>
                <c:pt idx="37">
                  <c:v>947.55273879608069</c:v>
                </c:pt>
                <c:pt idx="38">
                  <c:v>952.33392037459396</c:v>
                </c:pt>
                <c:pt idx="39">
                  <c:v>957.07136435064649</c:v>
                </c:pt>
                <c:pt idx="40">
                  <c:v>961.88712524217829</c:v>
                </c:pt>
                <c:pt idx="41">
                  <c:v>966.87536299982514</c:v>
                </c:pt>
                <c:pt idx="42">
                  <c:v>971.95161927230936</c:v>
                </c:pt>
                <c:pt idx="43">
                  <c:v>977.10984603222664</c:v>
                </c:pt>
                <c:pt idx="44">
                  <c:v>982.32756733885822</c:v>
                </c:pt>
                <c:pt idx="45">
                  <c:v>987.62400141038063</c:v>
                </c:pt>
                <c:pt idx="46">
                  <c:v>993.09916824027425</c:v>
                </c:pt>
                <c:pt idx="47">
                  <c:v>998.69823396334652</c:v>
                </c:pt>
                <c:pt idx="48">
                  <c:v>1004.3988624264563</c:v>
                </c:pt>
                <c:pt idx="49">
                  <c:v>1010.0004637363241</c:v>
                </c:pt>
                <c:pt idx="50">
                  <c:v>1015.7122677364945</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470.04199752951143</c:v>
                </c:pt>
                <c:pt idx="14">
                  <c:v>469.95549296292143</c:v>
                </c:pt>
                <c:pt idx="15">
                  <c:v>469.89052653474124</c:v>
                </c:pt>
                <c:pt idx="16">
                  <c:v>469.84775484729778</c:v>
                </c:pt>
                <c:pt idx="17">
                  <c:v>469.82271433116563</c:v>
                </c:pt>
                <c:pt idx="18">
                  <c:v>469.78317188361189</c:v>
                </c:pt>
                <c:pt idx="19">
                  <c:v>469.74995987694632</c:v>
                </c:pt>
                <c:pt idx="20">
                  <c:v>469.72264488680383</c:v>
                </c:pt>
                <c:pt idx="21">
                  <c:v>470.0134905107933</c:v>
                </c:pt>
                <c:pt idx="22">
                  <c:v>469.93472915867903</c:v>
                </c:pt>
                <c:pt idx="23">
                  <c:v>469.86051700782019</c:v>
                </c:pt>
                <c:pt idx="24">
                  <c:v>469.78674360408115</c:v>
                </c:pt>
                <c:pt idx="25">
                  <c:v>469.71681007695025</c:v>
                </c:pt>
                <c:pt idx="26">
                  <c:v>469.6448140053854</c:v>
                </c:pt>
                <c:pt idx="27">
                  <c:v>469.55938069258229</c:v>
                </c:pt>
                <c:pt idx="28">
                  <c:v>469.47629352609903</c:v>
                </c:pt>
                <c:pt idx="29">
                  <c:v>469.39056908825017</c:v>
                </c:pt>
                <c:pt idx="30">
                  <c:v>469.30348185133471</c:v>
                </c:pt>
                <c:pt idx="31">
                  <c:v>469.21486380562345</c:v>
                </c:pt>
                <c:pt idx="32">
                  <c:v>469.1094785018048</c:v>
                </c:pt>
                <c:pt idx="33">
                  <c:v>469.01126178728924</c:v>
                </c:pt>
                <c:pt idx="34">
                  <c:v>468.90415092380567</c:v>
                </c:pt>
                <c:pt idx="35">
                  <c:v>468.79198988221515</c:v>
                </c:pt>
                <c:pt idx="36">
                  <c:v>468.67471378318612</c:v>
                </c:pt>
                <c:pt idx="37">
                  <c:v>468.55640104290848</c:v>
                </c:pt>
                <c:pt idx="38">
                  <c:v>468.43593518762992</c:v>
                </c:pt>
                <c:pt idx="39">
                  <c:v>468.31657133770312</c:v>
                </c:pt>
                <c:pt idx="40">
                  <c:v>468.1952342278089</c:v>
                </c:pt>
                <c:pt idx="41">
                  <c:v>468.06955141950294</c:v>
                </c:pt>
                <c:pt idx="42">
                  <c:v>467.94165091134676</c:v>
                </c:pt>
                <c:pt idx="43">
                  <c:v>467.81168508843234</c:v>
                </c:pt>
                <c:pt idx="44">
                  <c:v>467.68022025082098</c:v>
                </c:pt>
                <c:pt idx="45">
                  <c:v>467.54677217948648</c:v>
                </c:pt>
                <c:pt idx="46">
                  <c:v>467.40882078732</c:v>
                </c:pt>
                <c:pt idx="47">
                  <c:v>467.26774765926251</c:v>
                </c:pt>
                <c:pt idx="48">
                  <c:v>467.12411557331109</c:v>
                </c:pt>
                <c:pt idx="49">
                  <c:v>466.9829785590307</c:v>
                </c:pt>
                <c:pt idx="50">
                  <c:v>466.83906489610757</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17204.53948436441</c:v>
                </c:pt>
                <c:pt idx="13">
                  <c:v>17180.582182011625</c:v>
                </c:pt>
                <c:pt idx="14">
                  <c:v>17091.431691169964</c:v>
                </c:pt>
                <c:pt idx="15">
                  <c:v>16936.171063928348</c:v>
                </c:pt>
                <c:pt idx="16">
                  <c:v>16732.526696193629</c:v>
                </c:pt>
                <c:pt idx="17">
                  <c:v>16581.831528989791</c:v>
                </c:pt>
                <c:pt idx="18">
                  <c:v>16418.55311279056</c:v>
                </c:pt>
                <c:pt idx="19">
                  <c:v>16244.013512849042</c:v>
                </c:pt>
                <c:pt idx="20">
                  <c:v>15201.960081322299</c:v>
                </c:pt>
                <c:pt idx="21">
                  <c:v>15254.150484296717</c:v>
                </c:pt>
                <c:pt idx="22">
                  <c:v>15307.554824430501</c:v>
                </c:pt>
                <c:pt idx="23">
                  <c:v>15361.185243192012</c:v>
                </c:pt>
                <c:pt idx="24">
                  <c:v>15406.088309121726</c:v>
                </c:pt>
                <c:pt idx="25">
                  <c:v>15457.518487274494</c:v>
                </c:pt>
                <c:pt idx="26">
                  <c:v>15542.029874589782</c:v>
                </c:pt>
                <c:pt idx="27">
                  <c:v>15621.700334102092</c:v>
                </c:pt>
                <c:pt idx="28">
                  <c:v>15708.871181592202</c:v>
                </c:pt>
                <c:pt idx="29">
                  <c:v>15800.358944755608</c:v>
                </c:pt>
                <c:pt idx="30">
                  <c:v>15896.468834631729</c:v>
                </c:pt>
                <c:pt idx="31">
                  <c:v>15973.930853539028</c:v>
                </c:pt>
                <c:pt idx="32">
                  <c:v>16031.342512625417</c:v>
                </c:pt>
                <c:pt idx="33">
                  <c:v>16109.468963965857</c:v>
                </c:pt>
                <c:pt idx="34">
                  <c:v>16198.69366765919</c:v>
                </c:pt>
                <c:pt idx="35">
                  <c:v>16298.850343551387</c:v>
                </c:pt>
                <c:pt idx="36">
                  <c:v>16396.973089044837</c:v>
                </c:pt>
                <c:pt idx="37">
                  <c:v>16498.024960717252</c:v>
                </c:pt>
                <c:pt idx="38">
                  <c:v>16593.613501359025</c:v>
                </c:pt>
                <c:pt idx="39">
                  <c:v>16691.389398436539</c:v>
                </c:pt>
                <c:pt idx="40">
                  <c:v>16797.447633211686</c:v>
                </c:pt>
                <c:pt idx="41">
                  <c:v>16942.934989546022</c:v>
                </c:pt>
                <c:pt idx="42">
                  <c:v>17092.777924249371</c:v>
                </c:pt>
                <c:pt idx="43">
                  <c:v>17245.540068376726</c:v>
                </c:pt>
                <c:pt idx="44">
                  <c:v>17402.450489885035</c:v>
                </c:pt>
                <c:pt idx="45">
                  <c:v>17570.293665059522</c:v>
                </c:pt>
                <c:pt idx="46">
                  <c:v>17743.267682957412</c:v>
                </c:pt>
                <c:pt idx="47">
                  <c:v>17922.265273678026</c:v>
                </c:pt>
                <c:pt idx="48">
                  <c:v>18093.579058991312</c:v>
                </c:pt>
                <c:pt idx="49">
                  <c:v>18271.213585631864</c:v>
                </c:pt>
                <c:pt idx="50">
                  <c:v>18455.922546197278</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2057.3569086708062</c:v>
                </c:pt>
                <c:pt idx="13">
                  <c:v>2056.1117212464833</c:v>
                </c:pt>
                <c:pt idx="14">
                  <c:v>2046.8947817589967</c:v>
                </c:pt>
                <c:pt idx="15">
                  <c:v>2029.7156235634648</c:v>
                </c:pt>
                <c:pt idx="16">
                  <c:v>2006.7290010612405</c:v>
                </c:pt>
                <c:pt idx="17">
                  <c:v>1990.4686496871229</c:v>
                </c:pt>
                <c:pt idx="18">
                  <c:v>1972.6556154745238</c:v>
                </c:pt>
                <c:pt idx="19">
                  <c:v>1953.5131918026857</c:v>
                </c:pt>
                <c:pt idx="20">
                  <c:v>1826.0843042731065</c:v>
                </c:pt>
                <c:pt idx="21">
                  <c:v>1834.7012291517171</c:v>
                </c:pt>
                <c:pt idx="22">
                  <c:v>1842.3655603209279</c:v>
                </c:pt>
                <c:pt idx="23">
                  <c:v>1850.1447690140853</c:v>
                </c:pt>
                <c:pt idx="24">
                  <c:v>1856.898041579552</c:v>
                </c:pt>
                <c:pt idx="25">
                  <c:v>1864.545402915526</c:v>
                </c:pt>
                <c:pt idx="26">
                  <c:v>1876.168894166221</c:v>
                </c:pt>
                <c:pt idx="27">
                  <c:v>1887.2105035655443</c:v>
                </c:pt>
                <c:pt idx="28">
                  <c:v>1899.2668848863234</c:v>
                </c:pt>
                <c:pt idx="29">
                  <c:v>1911.9269018362363</c:v>
                </c:pt>
                <c:pt idx="30">
                  <c:v>1925.2315677414733</c:v>
                </c:pt>
                <c:pt idx="31">
                  <c:v>1936.8110201918753</c:v>
                </c:pt>
                <c:pt idx="32">
                  <c:v>1945.9099933071054</c:v>
                </c:pt>
                <c:pt idx="33">
                  <c:v>1957.7642149716505</c:v>
                </c:pt>
                <c:pt idx="34">
                  <c:v>1971.1207675438161</c:v>
                </c:pt>
                <c:pt idx="35">
                  <c:v>1985.9778844783173</c:v>
                </c:pt>
                <c:pt idx="36">
                  <c:v>2000.521862330716</c:v>
                </c:pt>
                <c:pt idx="37">
                  <c:v>2015.5744686755418</c:v>
                </c:pt>
                <c:pt idx="38">
                  <c:v>2030.067008713437</c:v>
                </c:pt>
                <c:pt idx="39">
                  <c:v>2044.9893771953405</c:v>
                </c:pt>
                <c:pt idx="40">
                  <c:v>2061.123701902769</c:v>
                </c:pt>
                <c:pt idx="41">
                  <c:v>2081.7483032394134</c:v>
                </c:pt>
                <c:pt idx="42">
                  <c:v>2103.064926505001</c:v>
                </c:pt>
                <c:pt idx="43">
                  <c:v>2124.8970220921915</c:v>
                </c:pt>
                <c:pt idx="44">
                  <c:v>2147.4104051289864</c:v>
                </c:pt>
                <c:pt idx="45">
                  <c:v>2171.4975274732792</c:v>
                </c:pt>
                <c:pt idx="46">
                  <c:v>2196.2475398866795</c:v>
                </c:pt>
                <c:pt idx="47">
                  <c:v>2221.9519828248558</c:v>
                </c:pt>
                <c:pt idx="48">
                  <c:v>2246.8273491623104</c:v>
                </c:pt>
                <c:pt idx="49">
                  <c:v>2272.7258913375617</c:v>
                </c:pt>
                <c:pt idx="50">
                  <c:v>2299.745038167634</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465.7808121038513</c:v>
                </c:pt>
                <c:pt idx="13">
                  <c:v>471.81199149709352</c:v>
                </c:pt>
                <c:pt idx="14">
                  <c:v>475.11244445699685</c:v>
                </c:pt>
                <c:pt idx="15">
                  <c:v>475.5565444515122</c:v>
                </c:pt>
                <c:pt idx="16">
                  <c:v>473.75719306781878</c:v>
                </c:pt>
                <c:pt idx="17">
                  <c:v>474.1431784937738</c:v>
                </c:pt>
                <c:pt idx="18">
                  <c:v>473.8447106105977</c:v>
                </c:pt>
                <c:pt idx="19">
                  <c:v>472.91030491601435</c:v>
                </c:pt>
                <c:pt idx="20">
                  <c:v>430.28370248375768</c:v>
                </c:pt>
                <c:pt idx="21">
                  <c:v>436.54375104863777</c:v>
                </c:pt>
                <c:pt idx="22">
                  <c:v>442.36008965240654</c:v>
                </c:pt>
                <c:pt idx="23">
                  <c:v>448.2504880079191</c:v>
                </c:pt>
                <c:pt idx="24">
                  <c:v>453.76684696748703</c:v>
                </c:pt>
                <c:pt idx="25">
                  <c:v>459.67424018997269</c:v>
                </c:pt>
                <c:pt idx="26">
                  <c:v>467.56329701156642</c:v>
                </c:pt>
                <c:pt idx="27">
                  <c:v>475.28616201080854</c:v>
                </c:pt>
                <c:pt idx="28">
                  <c:v>483.51143116505301</c:v>
                </c:pt>
                <c:pt idx="29">
                  <c:v>492.07453450159045</c:v>
                </c:pt>
                <c:pt idx="30">
                  <c:v>501.00657460306661</c:v>
                </c:pt>
                <c:pt idx="31">
                  <c:v>512.56075161053855</c:v>
                </c:pt>
                <c:pt idx="32">
                  <c:v>523.32354184936639</c:v>
                </c:pt>
                <c:pt idx="33">
                  <c:v>535.58457134336152</c:v>
                </c:pt>
                <c:pt idx="34">
                  <c:v>548.84034784547521</c:v>
                </c:pt>
                <c:pt idx="35">
                  <c:v>563.14545888397686</c:v>
                </c:pt>
                <c:pt idx="36">
                  <c:v>577.97329191991014</c:v>
                </c:pt>
                <c:pt idx="37">
                  <c:v>593.46389961002785</c:v>
                </c:pt>
                <c:pt idx="38">
                  <c:v>609.12551825251603</c:v>
                </c:pt>
                <c:pt idx="39">
                  <c:v>625.45636460899743</c:v>
                </c:pt>
                <c:pt idx="40">
                  <c:v>642.87655194794479</c:v>
                </c:pt>
                <c:pt idx="41">
                  <c:v>661.07939839581184</c:v>
                </c:pt>
                <c:pt idx="42">
                  <c:v>680.06779006249849</c:v>
                </c:pt>
                <c:pt idx="43">
                  <c:v>699.77570868536498</c:v>
                </c:pt>
                <c:pt idx="44">
                  <c:v>720.32083075892217</c:v>
                </c:pt>
                <c:pt idx="45">
                  <c:v>742.20501397058672</c:v>
                </c:pt>
                <c:pt idx="46">
                  <c:v>765.28343034412762</c:v>
                </c:pt>
                <c:pt idx="47">
                  <c:v>789.46173292846788</c:v>
                </c:pt>
                <c:pt idx="48">
                  <c:v>813.78966354558031</c:v>
                </c:pt>
                <c:pt idx="49">
                  <c:v>839.32416166746521</c:v>
                </c:pt>
                <c:pt idx="50">
                  <c:v>866.15924269256993</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22958.542960089686</c:v>
                </c:pt>
                <c:pt idx="3">
                  <c:v>23017.976064906248</c:v>
                </c:pt>
                <c:pt idx="4">
                  <c:v>22903.331827604325</c:v>
                </c:pt>
                <c:pt idx="5">
                  <c:v>22712.654616762189</c:v>
                </c:pt>
                <c:pt idx="6">
                  <c:v>22505.554127481038</c:v>
                </c:pt>
                <c:pt idx="7">
                  <c:v>22357.598193818838</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27093.309150640474</c:v>
                      </c:pt>
                      <c:pt idx="3">
                        <c:v>27083.478512346363</c:v>
                      </c:pt>
                      <c:pt idx="4">
                        <c:v>26930.078483770358</c:v>
                      </c:pt>
                      <c:pt idx="5">
                        <c:v>26633.856772147163</c:v>
                      </c:pt>
                      <c:pt idx="6">
                        <c:v>26232.481520524288</c:v>
                      </c:pt>
                      <c:pt idx="7">
                        <c:v>25946.638031118269</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50051.852110730164</c:v>
                      </c:pt>
                      <c:pt idx="3">
                        <c:v>50101.454577252611</c:v>
                      </c:pt>
                      <c:pt idx="4">
                        <c:v>49833.410311374682</c:v>
                      </c:pt>
                      <c:pt idx="5">
                        <c:v>49346.511388909348</c:v>
                      </c:pt>
                      <c:pt idx="6">
                        <c:v>48738.035648005331</c:v>
                      </c:pt>
                      <c:pt idx="7">
                        <c:v>48304.236224937107</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52.68900873422038</c:v>
                </c:pt>
                <c:pt idx="1">
                  <c:v>53.946579623197437</c:v>
                </c:pt>
                <c:pt idx="2">
                  <c:v>52.4869954758082</c:v>
                </c:pt>
                <c:pt idx="3">
                  <c:v>53.321785243355158</c:v>
                </c:pt>
                <c:pt idx="4">
                  <c:v>54.316664267734303</c:v>
                </c:pt>
                <c:pt idx="5">
                  <c:v>55.300143334925941</c:v>
                </c:pt>
                <c:pt idx="6">
                  <c:v>55.838919855378116</c:v>
                </c:pt>
                <c:pt idx="7">
                  <c:v>56.035020032645797</c:v>
                </c:pt>
                <c:pt idx="8">
                  <c:v>55.88036529680366</c:v>
                </c:pt>
                <c:pt idx="9">
                  <c:v>55.446242358863721</c:v>
                </c:pt>
                <c:pt idx="10">
                  <c:v>55.209299034004452</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1.6531294792164357E-2</c:v>
                </c:pt>
                <c:pt idx="6">
                  <c:v>1.7136185598071708E-2</c:v>
                </c:pt>
                <c:pt idx="7">
                  <c:v>1.8196319928772815E-2</c:v>
                </c:pt>
                <c:pt idx="8">
                  <c:v>1.8684931506849314E-2</c:v>
                </c:pt>
                <c:pt idx="9">
                  <c:v>1.9273642574613448E-2</c:v>
                </c:pt>
                <c:pt idx="10">
                  <c:v>1.8134531686776829E-2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1472.9859026003583</c:v>
                </c:pt>
                <c:pt idx="13">
                  <c:v>1520.1438678319359</c:v>
                </c:pt>
                <c:pt idx="14">
                  <c:v>1550.8615021658065</c:v>
                </c:pt>
                <c:pt idx="15">
                  <c:v>1563.9400442457149</c:v>
                </c:pt>
                <c:pt idx="16">
                  <c:v>1562.4206158410468</c:v>
                </c:pt>
                <c:pt idx="17">
                  <c:v>1571.8102646383663</c:v>
                </c:pt>
                <c:pt idx="18">
                  <c:v>1576.0546247750522</c:v>
                </c:pt>
                <c:pt idx="19">
                  <c:v>1575.3293752907537</c:v>
                </c:pt>
                <c:pt idx="20">
                  <c:v>1323.2678198257902</c:v>
                </c:pt>
                <c:pt idx="21">
                  <c:v>1367.1530043909538</c:v>
                </c:pt>
                <c:pt idx="22">
                  <c:v>1408.2609440888184</c:v>
                </c:pt>
                <c:pt idx="23">
                  <c:v>1449.6814940622605</c:v>
                </c:pt>
                <c:pt idx="24">
                  <c:v>1488.6757590892487</c:v>
                </c:pt>
                <c:pt idx="25">
                  <c:v>1529.9806230733659</c:v>
                </c:pt>
                <c:pt idx="26">
                  <c:v>1585.7808147351509</c:v>
                </c:pt>
                <c:pt idx="27">
                  <c:v>1640.655629722394</c:v>
                </c:pt>
                <c:pt idx="28">
                  <c:v>1698.8934456391539</c:v>
                </c:pt>
                <c:pt idx="29">
                  <c:v>1759.4612742307465</c:v>
                </c:pt>
                <c:pt idx="30">
                  <c:v>1822.622196082345</c:v>
                </c:pt>
                <c:pt idx="31">
                  <c:v>1904.5585895431036</c:v>
                </c:pt>
                <c:pt idx="32">
                  <c:v>1981.7292572346421</c:v>
                </c:pt>
                <c:pt idx="33">
                  <c:v>2069.1537452360017</c:v>
                </c:pt>
                <c:pt idx="34">
                  <c:v>2163.6158101599867</c:v>
                </c:pt>
                <c:pt idx="35">
                  <c:v>2265.6221198275512</c:v>
                </c:pt>
                <c:pt idx="36">
                  <c:v>2373.4214896689546</c:v>
                </c:pt>
                <c:pt idx="37">
                  <c:v>2486.3478492969625</c:v>
                </c:pt>
                <c:pt idx="38">
                  <c:v>2601.0777419026854</c:v>
                </c:pt>
                <c:pt idx="39">
                  <c:v>2721.0515843913981</c:v>
                </c:pt>
                <c:pt idx="40">
                  <c:v>2849.203125847414</c:v>
                </c:pt>
                <c:pt idx="41">
                  <c:v>2985.4092745341368</c:v>
                </c:pt>
                <c:pt idx="42">
                  <c:v>3127.9216810143175</c:v>
                </c:pt>
                <c:pt idx="43">
                  <c:v>3276.321317907602</c:v>
                </c:pt>
                <c:pt idx="44">
                  <c:v>3431.5047996545818</c:v>
                </c:pt>
                <c:pt idx="45">
                  <c:v>3597.0200751089751</c:v>
                </c:pt>
                <c:pt idx="46">
                  <c:v>3773.7084159075189</c:v>
                </c:pt>
                <c:pt idx="47">
                  <c:v>3959.2664695769772</c:v>
                </c:pt>
                <c:pt idx="48">
                  <c:v>4147.0274309917295</c:v>
                </c:pt>
                <c:pt idx="49">
                  <c:v>4344.564386760997</c:v>
                </c:pt>
                <c:pt idx="50">
                  <c:v>4552.598750075862</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1795.8754853844312</c:v>
                </c:pt>
                <c:pt idx="13">
                  <c:v>1861.3002831055901</c:v>
                </c:pt>
                <c:pt idx="14">
                  <c:v>1903.9165198939468</c:v>
                </c:pt>
                <c:pt idx="15">
                  <c:v>1922.0610892336927</c:v>
                </c:pt>
                <c:pt idx="16">
                  <c:v>1919.9531039646286</c:v>
                </c:pt>
                <c:pt idx="17">
                  <c:v>1932.9798719818798</c:v>
                </c:pt>
                <c:pt idx="18">
                  <c:v>1938.8683025372436</c:v>
                </c:pt>
                <c:pt idx="19">
                  <c:v>1937.8621246715406</c:v>
                </c:pt>
                <c:pt idx="20">
                  <c:v>1588.163485245655</c:v>
                </c:pt>
                <c:pt idx="21">
                  <c:v>1649.0477771999861</c:v>
                </c:pt>
                <c:pt idx="22">
                  <c:v>1706.079047023848</c:v>
                </c:pt>
                <c:pt idx="23">
                  <c:v>1763.5440180039145</c:v>
                </c:pt>
                <c:pt idx="24">
                  <c:v>1817.6428725483777</c:v>
                </c:pt>
                <c:pt idx="25">
                  <c:v>1874.9473460936294</c:v>
                </c:pt>
                <c:pt idx="26">
                  <c:v>1952.3619723258403</c:v>
                </c:pt>
                <c:pt idx="27">
                  <c:v>2028.4927734088856</c:v>
                </c:pt>
                <c:pt idx="28">
                  <c:v>2109.2892477131832</c:v>
                </c:pt>
                <c:pt idx="29">
                  <c:v>2193.3182747196606</c:v>
                </c:pt>
                <c:pt idx="30">
                  <c:v>2280.9448403640945</c:v>
                </c:pt>
                <c:pt idx="31">
                  <c:v>2394.619634046283</c:v>
                </c:pt>
                <c:pt idx="32">
                  <c:v>2501.6826784107352</c:v>
                </c:pt>
                <c:pt idx="33">
                  <c:v>2622.9714027074065</c:v>
                </c:pt>
                <c:pt idx="34">
                  <c:v>2754.0237383971662</c:v>
                </c:pt>
                <c:pt idx="35">
                  <c:v>2895.5426131728204</c:v>
                </c:pt>
                <c:pt idx="36">
                  <c:v>3045.0985138930573</c:v>
                </c:pt>
                <c:pt idx="37">
                  <c:v>3201.7673650567631</c:v>
                </c:pt>
                <c:pt idx="38">
                  <c:v>3360.9383551416672</c:v>
                </c:pt>
                <c:pt idx="39">
                  <c:v>3527.384560742546</c:v>
                </c:pt>
                <c:pt idx="40">
                  <c:v>3705.1761307613538</c:v>
                </c:pt>
                <c:pt idx="41">
                  <c:v>3894.1422933692311</c:v>
                </c:pt>
                <c:pt idx="42">
                  <c:v>4091.8574687576302</c:v>
                </c:pt>
                <c:pt idx="43">
                  <c:v>4297.7403175607687</c:v>
                </c:pt>
                <c:pt idx="44">
                  <c:v>4513.0347615238179</c:v>
                </c:pt>
                <c:pt idx="45">
                  <c:v>4742.6630621340928</c:v>
                </c:pt>
                <c:pt idx="46">
                  <c:v>4987.7923610693933</c:v>
                </c:pt>
                <c:pt idx="47">
                  <c:v>5245.2270927682721</c:v>
                </c:pt>
                <c:pt idx="48">
                  <c:v>5505.718037620677</c:v>
                </c:pt>
                <c:pt idx="49">
                  <c:v>5779.771748593852</c:v>
                </c:pt>
                <c:pt idx="50">
                  <c:v>6068.3890812562731</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450.5878939996943</c:v>
                </c:pt>
                <c:pt idx="13">
                  <c:v>460.69539774058376</c:v>
                </c:pt>
                <c:pt idx="14">
                  <c:v>469.02988954417646</c:v>
                </c:pt>
                <c:pt idx="15">
                  <c:v>475.45559697717988</c:v>
                </c:pt>
                <c:pt idx="16">
                  <c:v>480.34338413818364</c:v>
                </c:pt>
                <c:pt idx="17">
                  <c:v>486.70612604844814</c:v>
                </c:pt>
                <c:pt idx="18">
                  <c:v>492.5310032376712</c:v>
                </c:pt>
                <c:pt idx="19">
                  <c:v>497.85624010762842</c:v>
                </c:pt>
                <c:pt idx="20">
                  <c:v>473.58117104410695</c:v>
                </c:pt>
                <c:pt idx="21">
                  <c:v>482.74295012997237</c:v>
                </c:pt>
                <c:pt idx="22">
                  <c:v>491.617454017809</c:v>
                </c:pt>
                <c:pt idx="23">
                  <c:v>500.5813031589413</c:v>
                </c:pt>
                <c:pt idx="24">
                  <c:v>509.3051566857107</c:v>
                </c:pt>
                <c:pt idx="25">
                  <c:v>518.3485320839153</c:v>
                </c:pt>
                <c:pt idx="26">
                  <c:v>528.53911519013297</c:v>
                </c:pt>
                <c:pt idx="27">
                  <c:v>538.66116450223467</c:v>
                </c:pt>
                <c:pt idx="28">
                  <c:v>549.20957137290577</c:v>
                </c:pt>
                <c:pt idx="29">
                  <c:v>560.07396881212856</c:v>
                </c:pt>
                <c:pt idx="30">
                  <c:v>571.27960728069206</c:v>
                </c:pt>
                <c:pt idx="31">
                  <c:v>584.23703657497401</c:v>
                </c:pt>
                <c:pt idx="32">
                  <c:v>596.66066379170377</c:v>
                </c:pt>
                <c:pt idx="33">
                  <c:v>610.31876299968985</c:v>
                </c:pt>
                <c:pt idx="34">
                  <c:v>624.84308260640739</c:v>
                </c:pt>
                <c:pt idx="35">
                  <c:v>640.28182099234107</c:v>
                </c:pt>
                <c:pt idx="36">
                  <c:v>655.9505255234651</c:v>
                </c:pt>
                <c:pt idx="37">
                  <c:v>672.24229989419507</c:v>
                </c:pt>
                <c:pt idx="38">
                  <c:v>688.77622853598837</c:v>
                </c:pt>
                <c:pt idx="39">
                  <c:v>705.94704226395049</c:v>
                </c:pt>
                <c:pt idx="40">
                  <c:v>724.1012735127008</c:v>
                </c:pt>
                <c:pt idx="41">
                  <c:v>742.7759010494326</c:v>
                </c:pt>
                <c:pt idx="42">
                  <c:v>762.20706831796906</c:v>
                </c:pt>
                <c:pt idx="43">
                  <c:v>782.35110452876984</c:v>
                </c:pt>
                <c:pt idx="44">
                  <c:v>803.30809272817362</c:v>
                </c:pt>
                <c:pt idx="45">
                  <c:v>825.50876308320971</c:v>
                </c:pt>
                <c:pt idx="46">
                  <c:v>848.56323323737502</c:v>
                </c:pt>
                <c:pt idx="47">
                  <c:v>872.68286112115879</c:v>
                </c:pt>
                <c:pt idx="48">
                  <c:v>897.07434383649843</c:v>
                </c:pt>
                <c:pt idx="49">
                  <c:v>922.62638475436529</c:v>
                </c:pt>
                <c:pt idx="50">
                  <c:v>949.43584558318389</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420.76235368881282</c:v>
                </c:pt>
                <c:pt idx="13">
                  <c:v>430.05487416934579</c:v>
                </c:pt>
                <c:pt idx="14">
                  <c:v>437.71734333731706</c:v>
                </c:pt>
                <c:pt idx="15">
                  <c:v>443.6249362953626</c:v>
                </c:pt>
                <c:pt idx="16">
                  <c:v>448.11861381084742</c:v>
                </c:pt>
                <c:pt idx="17">
                  <c:v>453.96831825115231</c:v>
                </c:pt>
                <c:pt idx="18">
                  <c:v>459.32352681352694</c:v>
                </c:pt>
                <c:pt idx="19">
                  <c:v>464.21938180862111</c:v>
                </c:pt>
                <c:pt idx="20">
                  <c:v>441.90164815035229</c:v>
                </c:pt>
                <c:pt idx="21">
                  <c:v>450.32469918016386</c:v>
                </c:pt>
                <c:pt idx="22">
                  <c:v>458.48363844413637</c:v>
                </c:pt>
                <c:pt idx="23">
                  <c:v>466.72471891897277</c:v>
                </c:pt>
                <c:pt idx="24">
                  <c:v>474.74515498754664</c:v>
                </c:pt>
                <c:pt idx="25">
                  <c:v>483.05934939748801</c:v>
                </c:pt>
                <c:pt idx="26">
                  <c:v>492.42825042890809</c:v>
                </c:pt>
                <c:pt idx="27">
                  <c:v>501.73414364932381</c:v>
                </c:pt>
                <c:pt idx="28">
                  <c:v>511.43201657576816</c:v>
                </c:pt>
                <c:pt idx="29">
                  <c:v>521.42040127497035</c:v>
                </c:pt>
                <c:pt idx="30">
                  <c:v>531.72251222500904</c:v>
                </c:pt>
                <c:pt idx="31">
                  <c:v>543.63516446624158</c:v>
                </c:pt>
                <c:pt idx="32">
                  <c:v>555.0570558959655</c:v>
                </c:pt>
                <c:pt idx="33">
                  <c:v>567.61388197973156</c:v>
                </c:pt>
                <c:pt idx="34">
                  <c:v>580.96708380593759</c:v>
                </c:pt>
                <c:pt idx="35">
                  <c:v>595.16097344700688</c:v>
                </c:pt>
                <c:pt idx="36">
                  <c:v>609.5662867163818</c:v>
                </c:pt>
                <c:pt idx="37">
                  <c:v>624.5444307651228</c:v>
                </c:pt>
                <c:pt idx="38">
                  <c:v>639.74520382108369</c:v>
                </c:pt>
                <c:pt idx="39">
                  <c:v>655.53150895882129</c:v>
                </c:pt>
                <c:pt idx="40">
                  <c:v>672.22193718046833</c:v>
                </c:pt>
                <c:pt idx="41">
                  <c:v>689.3908013530712</c:v>
                </c:pt>
                <c:pt idx="42">
                  <c:v>707.25520431866903</c:v>
                </c:pt>
                <c:pt idx="43">
                  <c:v>725.77499652930192</c:v>
                </c:pt>
                <c:pt idx="44">
                  <c:v>745.04219118443939</c:v>
                </c:pt>
                <c:pt idx="45">
                  <c:v>765.45278802855989</c:v>
                </c:pt>
                <c:pt idx="46">
                  <c:v>786.64834150718423</c:v>
                </c:pt>
                <c:pt idx="47">
                  <c:v>808.823167442314</c:v>
                </c:pt>
                <c:pt idx="48">
                  <c:v>831.2479281441997</c:v>
                </c:pt>
                <c:pt idx="49">
                  <c:v>854.7396694915841</c:v>
                </c:pt>
                <c:pt idx="50">
                  <c:v>879.38744308735443</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odels\SATIMGE\AFOLU\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y%20Drive/Consulting/2020Projects/AFOLU%20NDC/Land%20modelling/Land%20model_v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8"/>
      <sheetData sheetId="9"/>
      <sheetData sheetId="11"/>
      <sheetData sheetId="12"/>
      <sheetData sheetId="13"/>
      <sheetData sheetId="14"/>
      <sheetData sheetId="15"/>
      <sheetData sheetId="16"/>
      <sheetData sheetId="17"/>
      <sheetData sheetId="19"/>
      <sheetData sheetId="20"/>
      <sheetData sheetId="21"/>
      <sheetData sheetId="22"/>
      <sheetData sheetId="23"/>
      <sheetData sheetId="24"/>
      <sheetData sheetId="25"/>
      <sheetData sheetId="26"/>
      <sheetData sheetId="27"/>
      <sheetData sheetId="28"/>
      <sheetData sheetId="36"/>
      <sheetData sheetId="37"/>
      <sheetData sheetId="40"/>
      <sheetData sheetId="41"/>
      <sheetData sheetId="42"/>
      <sheetData sheetId="44"/>
      <sheetData sheetId="45"/>
      <sheetData sheetId="46"/>
      <sheetData sheetId="48"/>
      <sheetData sheetId="50"/>
      <sheetData sheetId="5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Emissions &amp; Removals"/>
      <sheetName val="Mitigation summary"/>
      <sheetName val="Costs"/>
      <sheetName val="Jobs"/>
      <sheetName val="Inventory comparison"/>
      <sheetName val="Inventory"/>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sheetData sheetId="14"/>
      <sheetData sheetId="15">
        <row r="4">
          <cell r="H4">
            <v>0.55000000000000004</v>
          </cell>
        </row>
        <row r="5">
          <cell r="H5">
            <v>1</v>
          </cell>
        </row>
        <row r="6">
          <cell r="H6">
            <v>0.53</v>
          </cell>
        </row>
        <row r="7">
          <cell r="H7">
            <v>5.1100000000000003</v>
          </cell>
        </row>
        <row r="13">
          <cell r="H13">
            <v>0.35</v>
          </cell>
        </row>
        <row r="14">
          <cell r="H14">
            <v>0.5</v>
          </cell>
        </row>
        <row r="17">
          <cell r="H17">
            <v>3.0526873059490693</v>
          </cell>
        </row>
        <row r="22">
          <cell r="H22">
            <v>15.36</v>
          </cell>
        </row>
        <row r="91">
          <cell r="H91">
            <v>1.0640000000000001</v>
          </cell>
        </row>
        <row r="92">
          <cell r="H92">
            <v>0.39200000000000002</v>
          </cell>
        </row>
        <row r="96">
          <cell r="H96">
            <v>0.12</v>
          </cell>
        </row>
        <row r="97">
          <cell r="H97">
            <v>8.0828531999999995E-2</v>
          </cell>
        </row>
        <row r="98">
          <cell r="H98">
            <v>0.15409999999999999</v>
          </cell>
        </row>
        <row r="99">
          <cell r="H99">
            <v>17.29</v>
          </cell>
        </row>
        <row r="100">
          <cell r="H100">
            <v>6.37</v>
          </cell>
        </row>
      </sheetData>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97" t="s">
        <v>700</v>
      </c>
      <c r="C18" s="97"/>
      <c r="D18" s="42" t="s">
        <v>283</v>
      </c>
    </row>
    <row r="19" spans="1:4" ht="51" customHeight="1" x14ac:dyDescent="0.25">
      <c r="A19" s="58" t="s">
        <v>7</v>
      </c>
      <c r="B19" s="96" t="s">
        <v>701</v>
      </c>
      <c r="C19" s="96"/>
      <c r="D19" s="29"/>
    </row>
    <row r="20" spans="1:4" ht="75" x14ac:dyDescent="0.25">
      <c r="A20" s="59" t="s">
        <v>316</v>
      </c>
      <c r="B20" s="96" t="s">
        <v>827</v>
      </c>
      <c r="C20" s="96"/>
      <c r="D20" s="60" t="s">
        <v>828</v>
      </c>
    </row>
    <row r="21" spans="1:4" ht="45" customHeight="1" x14ac:dyDescent="0.25">
      <c r="A21" s="63" t="s">
        <v>826</v>
      </c>
      <c r="B21" s="96" t="s">
        <v>781</v>
      </c>
      <c r="C21" s="96"/>
      <c r="D21" s="60"/>
    </row>
    <row r="22" spans="1:4" ht="99" customHeight="1" x14ac:dyDescent="0.25">
      <c r="A22" s="90" t="s">
        <v>829</v>
      </c>
      <c r="B22" s="98" t="s">
        <v>830</v>
      </c>
      <c r="C22" s="99"/>
      <c r="D22" s="60"/>
    </row>
    <row r="23" spans="1:4" x14ac:dyDescent="0.25">
      <c r="A23" s="61" t="s">
        <v>8</v>
      </c>
      <c r="B23" s="96" t="s">
        <v>728</v>
      </c>
      <c r="C23" s="96"/>
      <c r="D23" s="29"/>
    </row>
    <row r="24" spans="1:4" ht="60" customHeight="1" x14ac:dyDescent="0.25">
      <c r="A24" s="92" t="s">
        <v>876</v>
      </c>
      <c r="B24" s="98" t="s">
        <v>878</v>
      </c>
      <c r="C24" s="99"/>
      <c r="D24" s="91"/>
    </row>
    <row r="25" spans="1:4" ht="75" x14ac:dyDescent="0.25">
      <c r="A25" s="62" t="s">
        <v>783</v>
      </c>
      <c r="B25" s="96" t="s">
        <v>782</v>
      </c>
      <c r="C25" s="96"/>
      <c r="D25" s="84" t="s">
        <v>729</v>
      </c>
    </row>
    <row r="26" spans="1:4" ht="90" x14ac:dyDescent="0.25">
      <c r="A26" s="64" t="s">
        <v>142</v>
      </c>
      <c r="B26" s="96" t="s">
        <v>831</v>
      </c>
      <c r="C26" s="96"/>
      <c r="D26" s="60" t="s">
        <v>801</v>
      </c>
    </row>
    <row r="27" spans="1:4" ht="63" customHeight="1" x14ac:dyDescent="0.25">
      <c r="A27" s="64" t="s">
        <v>279</v>
      </c>
      <c r="B27" s="96" t="s">
        <v>730</v>
      </c>
      <c r="C27" s="96"/>
      <c r="D27" s="60" t="s">
        <v>731</v>
      </c>
    </row>
    <row r="28" spans="1:4" ht="46.5" customHeight="1" x14ac:dyDescent="0.25">
      <c r="A28" s="64" t="s">
        <v>699</v>
      </c>
      <c r="B28" s="96" t="s">
        <v>732</v>
      </c>
      <c r="C28" s="96"/>
      <c r="D28" s="29"/>
    </row>
    <row r="29" spans="1:4" x14ac:dyDescent="0.25">
      <c r="A29" s="64" t="s">
        <v>784</v>
      </c>
      <c r="B29" s="96" t="s">
        <v>733</v>
      </c>
      <c r="C29" s="96"/>
      <c r="D29" s="29"/>
    </row>
    <row r="30" spans="1:4" x14ac:dyDescent="0.25">
      <c r="A30" s="65" t="s">
        <v>785</v>
      </c>
      <c r="B30" s="96" t="s">
        <v>734</v>
      </c>
      <c r="C30" s="96"/>
      <c r="D30" s="29"/>
    </row>
    <row r="33" spans="1:3" ht="15.75" x14ac:dyDescent="0.25">
      <c r="A33" s="20" t="s">
        <v>702</v>
      </c>
      <c r="B33" s="103" t="s">
        <v>283</v>
      </c>
      <c r="C33" s="103"/>
    </row>
    <row r="34" spans="1:3" ht="50.25" customHeight="1" x14ac:dyDescent="0.25">
      <c r="A34" s="66" t="s">
        <v>324</v>
      </c>
      <c r="B34" s="104" t="s">
        <v>707</v>
      </c>
      <c r="C34" s="104"/>
    </row>
    <row r="35" spans="1:3" x14ac:dyDescent="0.25">
      <c r="A35" s="67" t="s">
        <v>703</v>
      </c>
      <c r="B35" s="102"/>
      <c r="C35" s="102"/>
    </row>
    <row r="36" spans="1:3" x14ac:dyDescent="0.25">
      <c r="A36" s="68" t="s">
        <v>704</v>
      </c>
      <c r="B36" s="102" t="s">
        <v>706</v>
      </c>
      <c r="C36" s="102"/>
    </row>
    <row r="37" spans="1:3" x14ac:dyDescent="0.25">
      <c r="A37" s="69" t="s">
        <v>708</v>
      </c>
      <c r="B37" s="100"/>
      <c r="C37" s="101"/>
    </row>
    <row r="38" spans="1:3" x14ac:dyDescent="0.25">
      <c r="A38" s="70" t="s">
        <v>714</v>
      </c>
      <c r="B38" s="100"/>
      <c r="C38" s="101"/>
    </row>
    <row r="39" spans="1:3" x14ac:dyDescent="0.25">
      <c r="A39" s="71" t="s">
        <v>715</v>
      </c>
      <c r="B39" s="100"/>
      <c r="C39" s="101"/>
    </row>
  </sheetData>
  <mergeCells count="20">
    <mergeCell ref="B37:C37"/>
    <mergeCell ref="B38:C38"/>
    <mergeCell ref="B39:C39"/>
    <mergeCell ref="B28:C28"/>
    <mergeCell ref="B29:C29"/>
    <mergeCell ref="B30:C30"/>
    <mergeCell ref="B36:C36"/>
    <mergeCell ref="B33:C33"/>
    <mergeCell ref="B34:C34"/>
    <mergeCell ref="B35:C35"/>
    <mergeCell ref="B25:C25"/>
    <mergeCell ref="B21:C21"/>
    <mergeCell ref="B26:C26"/>
    <mergeCell ref="B27:C27"/>
    <mergeCell ref="B18:C18"/>
    <mergeCell ref="B19:C19"/>
    <mergeCell ref="B20:C20"/>
    <mergeCell ref="B23:C23"/>
    <mergeCell ref="B22:C22"/>
    <mergeCell ref="B24:C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38.966888066021262</v>
      </c>
      <c r="D4" s="22">
        <f>(Drivers!E5*1000000)/Drivers!E4</f>
        <v>39.158602093241633</v>
      </c>
      <c r="E4" s="22">
        <f>(Drivers!F5*1000000)/Drivers!F4</f>
        <v>39.338749390689451</v>
      </c>
      <c r="F4" s="22">
        <f>(Drivers!G5*1000000)/Drivers!G4</f>
        <v>39.536303148436659</v>
      </c>
      <c r="G4" s="22">
        <f>(Drivers!H5*1000000)/Drivers!H4</f>
        <v>39.788451978058511</v>
      </c>
      <c r="H4" s="22">
        <f>(Drivers!I5*1000000)/Drivers!I4</f>
        <v>40.119950188031581</v>
      </c>
      <c r="I4" s="22">
        <f>(Drivers!J5*1000000)/Drivers!J4</f>
        <v>41.008047130685178</v>
      </c>
      <c r="J4" s="22">
        <f>(Drivers!K5*1000000)/Drivers!K4</f>
        <v>41.343663575620845</v>
      </c>
      <c r="K4" s="22">
        <f>(Drivers!L5*1000000)/Drivers!L4</f>
        <v>40.970864131869561</v>
      </c>
      <c r="L4" s="22">
        <f>(Drivers!M5*1000000)/Drivers!M4</f>
        <v>41.45426785444193</v>
      </c>
      <c r="M4" s="22">
        <f>(Drivers!N5*1000000)/Drivers!N4</f>
        <v>42.67272858694043</v>
      </c>
      <c r="N4" s="22">
        <f>(Drivers!O5*1000000)/Drivers!O4</f>
        <v>43.32867121120978</v>
      </c>
      <c r="O4" s="22">
        <f>(Drivers!P5*1000000)/Drivers!P4</f>
        <v>44.410468563502604</v>
      </c>
      <c r="P4" s="22">
        <f>(Drivers!Q5*1000000)/Drivers!Q4</f>
        <v>45.178247190102006</v>
      </c>
      <c r="Q4" s="22">
        <f>(Drivers!R5*1000000)/Drivers!R4</f>
        <v>46.638790163097042</v>
      </c>
      <c r="R4" s="22">
        <f>(Drivers!S5*1000000)/Drivers!S4</f>
        <v>48.512249573798137</v>
      </c>
      <c r="S4" s="22">
        <f>(Drivers!T5*1000000)/Drivers!T4</f>
        <v>50.550314146375932</v>
      </c>
      <c r="T4" s="22">
        <f>(Drivers!U5*1000000)/Drivers!U4</f>
        <v>52.68900873422038</v>
      </c>
      <c r="U4" s="22">
        <f>(Drivers!V5*1000000)/Drivers!V4</f>
        <v>53.946579623197437</v>
      </c>
      <c r="V4" s="22">
        <f>(Drivers!W5*1000000)/Drivers!W4</f>
        <v>52.4869954758082</v>
      </c>
      <c r="W4" s="22">
        <f>(Drivers!X5*1000000)/Drivers!X4</f>
        <v>53.321785243355158</v>
      </c>
      <c r="X4" s="22">
        <f>(Drivers!Y5*1000000)/Drivers!Y4</f>
        <v>54.316664267734303</v>
      </c>
      <c r="Y4" s="22">
        <f>(Drivers!Z5*1000000)/Drivers!Z4</f>
        <v>55.300143334925941</v>
      </c>
      <c r="Z4" s="22">
        <f>(Drivers!AA5*1000000)/Drivers!AA4</f>
        <v>55.838919855378116</v>
      </c>
      <c r="AA4" s="22">
        <f>(Drivers!AB5*1000000)/Drivers!AB4</f>
        <v>56.035020032645797</v>
      </c>
      <c r="AB4" s="22">
        <f>(Drivers!AC5*1000000)/Drivers!AC4</f>
        <v>55.88036529680366</v>
      </c>
      <c r="AC4" s="22">
        <f>(Drivers!AD5*1000000)/Drivers!AD4</f>
        <v>55.446242358863721</v>
      </c>
      <c r="AD4" s="22">
        <f>(Drivers!AE5*1000000)/Drivers!AE4</f>
        <v>55.209299034004452</v>
      </c>
      <c r="AE4" s="22">
        <f>(Drivers!AF5*1000000)/Drivers!AF4</f>
        <v>54.882651995264297</v>
      </c>
      <c r="AF4" s="22">
        <f>(Drivers!AG5*1000000)/Drivers!AG4</f>
        <v>54.472543476398528</v>
      </c>
      <c r="AG4" s="22">
        <f>(Drivers!AH5*1000000)/Drivers!AH4</f>
        <v>49.721290192045046</v>
      </c>
      <c r="AH4" s="22">
        <f>(Drivers!AI5*1000000)/Drivers!AI4</f>
        <v>50.24636618215763</v>
      </c>
      <c r="AI4" s="22">
        <f>(Drivers!AJ5*1000000)/Drivers!AJ4</f>
        <v>50.71026004416467</v>
      </c>
      <c r="AJ4" s="22">
        <f>(Drivers!AK5*1000000)/Drivers!AK4</f>
        <v>51.165833075381634</v>
      </c>
      <c r="AK4" s="22">
        <f>(Drivers!AL5*1000000)/Drivers!AL4</f>
        <v>51.568257956448896</v>
      </c>
      <c r="AL4" s="22">
        <f>(Drivers!AM5*1000000)/Drivers!AM4</f>
        <v>51.996560673853175</v>
      </c>
      <c r="AM4" s="22">
        <f>(Drivers!AN5*1000000)/Drivers!AN4</f>
        <v>52.684126708818852</v>
      </c>
      <c r="AN4" s="22">
        <f>(Drivers!AO5*1000000)/Drivers!AO4</f>
        <v>53.341036130281353</v>
      </c>
      <c r="AO4" s="22">
        <f>(Drivers!AP5*1000000)/Drivers!AP4</f>
        <v>54.036736965798752</v>
      </c>
      <c r="AP4" s="22">
        <f>(Drivers!AQ5*1000000)/Drivers!AQ4</f>
        <v>54.752958829023321</v>
      </c>
      <c r="AQ4" s="22">
        <f>(Drivers!AR5*1000000)/Drivers!AR4</f>
        <v>55.493359209169739</v>
      </c>
      <c r="AR4" s="22">
        <f>(Drivers!AS5*1000000)/Drivers!AS4</f>
        <v>56.540687623085127</v>
      </c>
      <c r="AS4" s="22">
        <f>(Drivers!AT5*1000000)/Drivers!AT4</f>
        <v>57.495490929688323</v>
      </c>
      <c r="AT4" s="22">
        <f>(Drivers!AU5*1000000)/Drivers!AU4</f>
        <v>58.588066628238664</v>
      </c>
      <c r="AU4" s="22">
        <f>(Drivers!AV5*1000000)/Drivers!AV4</f>
        <v>59.765523103301717</v>
      </c>
      <c r="AV4" s="22">
        <f>(Drivers!AW5*1000000)/Drivers!AW4</f>
        <v>61.033871459916575</v>
      </c>
      <c r="AW4" s="22">
        <f>(Drivers!AX5*1000000)/Drivers!AX4</f>
        <v>62.403098538724521</v>
      </c>
      <c r="AX4" s="22">
        <f>(Drivers!AY5*1000000)/Drivers!AY4</f>
        <v>63.826435629385678</v>
      </c>
      <c r="AY4" s="22">
        <f>(Drivers!AZ5*1000000)/Drivers!AZ4</f>
        <v>65.25304938727929</v>
      </c>
      <c r="AZ4" s="22">
        <f>(Drivers!BA5*1000000)/Drivers!BA4</f>
        <v>66.733420833509754</v>
      </c>
      <c r="BA4" s="22">
        <f>(Drivers!BB5*1000000)/Drivers!BB4</f>
        <v>68.30837127845885</v>
      </c>
      <c r="BB4" s="22">
        <f>(Drivers!BC5*1000000)/Drivers!BC4</f>
        <v>70.016847909327609</v>
      </c>
      <c r="BC4" s="22">
        <f>(Drivers!BD5*1000000)/Drivers!BD4</f>
        <v>71.79270739638828</v>
      </c>
      <c r="BD4" s="22">
        <f>(Drivers!BE5*1000000)/Drivers!BE4</f>
        <v>73.628049619055474</v>
      </c>
      <c r="BE4" s="22">
        <f>(Drivers!BF5*1000000)/Drivers!BF4</f>
        <v>75.534750222100726</v>
      </c>
      <c r="BF4" s="22">
        <f>(Drivers!BG5*1000000)/Drivers!BG4</f>
        <v>77.559494702526507</v>
      </c>
      <c r="BG4" s="22">
        <f>(Drivers!BH5*1000000)/Drivers!BH4</f>
        <v>79.767957294411787</v>
      </c>
      <c r="BH4" s="22">
        <f>(Drivers!BI5*1000000)/Drivers!BI4</f>
        <v>82.074408723595923</v>
      </c>
      <c r="BI4" s="22">
        <f>(Drivers!BJ5*1000000)/Drivers!BJ4</f>
        <v>84.386312255026553</v>
      </c>
      <c r="BJ4" s="22">
        <f>(Drivers!BK5*1000000)/Drivers!BK4</f>
        <v>86.807570474086319</v>
      </c>
      <c r="BK4" s="22">
        <f>(Drivers!BL5*1000000)/Drivers!BL4</f>
        <v>89.344659551365254</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923249.32337252225</v>
      </c>
      <c r="Z5" s="28">
        <f>((Data!$AJ$5*'Intermediate calculations'!Z4)+Data!$AK$5)*Drivers!AA4</f>
        <v>947382.54919430288</v>
      </c>
      <c r="AA5" s="28">
        <f>((Data!$AJ$5*'Intermediate calculations'!AA4)+Data!$AK$5)*Drivers!AB4</f>
        <v>965635.91478484473</v>
      </c>
      <c r="AB5" s="28">
        <f>((Data!$AJ$5*'Intermediate calculations'!AB4)+Data!$AK$5)*Drivers!AC4</f>
        <v>977571.29040555889</v>
      </c>
      <c r="AC5" s="28">
        <f>((Data!$AJ$5*'Intermediate calculations'!AC4)+Data!$AK$5)*Drivers!AD4</f>
        <v>984338.40244140022</v>
      </c>
      <c r="AD5" s="28">
        <f>((Data!$AJ$5*'Intermediate calculations'!AD4)+Data!$AK$5)*Drivers!AE4</f>
        <v>995439.0519697835</v>
      </c>
      <c r="AE5" s="28">
        <f>((Data!$AJ$5*'Intermediate calculations'!AE4)+Data!$AK$5)*Drivers!AF4</f>
        <v>1004724.1421213074</v>
      </c>
      <c r="AF5" s="28">
        <f>((Data!$AJ$5*'Intermediate calculations'!AF4)+Data!$AK$5)*Drivers!AG4</f>
        <v>1012284.402907168</v>
      </c>
      <c r="AG5" s="28">
        <f>((Data!$AJ$5*'Intermediate calculations'!AG4)+Data!$AK$5)*Drivers!AH4</f>
        <v>926344.12709243037</v>
      </c>
      <c r="AH5" s="28">
        <f>((Data!$AJ$5*'Intermediate calculations'!AH4)+Data!$AK$5)*Drivers!AI4</f>
        <v>948449.0151236112</v>
      </c>
      <c r="AI5" s="28">
        <f>((Data!$AJ$5*'Intermediate calculations'!AI4)+Data!$AK$5)*Drivers!AJ4</f>
        <v>969578.33522945317</v>
      </c>
      <c r="AJ5" s="28">
        <f>((Data!$AJ$5*'Intermediate calculations'!AJ4)+Data!$AK$5)*Drivers!AK4</f>
        <v>990899.96779009153</v>
      </c>
      <c r="AK5" s="28">
        <f>((Data!$AJ$5*'Intermediate calculations'!AK4)+Data!$AK$5)*Drivers!AL4</f>
        <v>1011385.1997335391</v>
      </c>
      <c r="AL5" s="28">
        <f>((Data!$AJ$5*'Intermediate calculations'!AL4)+Data!$AK$5)*Drivers!AM4</f>
        <v>1032798.599391331</v>
      </c>
      <c r="AM5" s="28">
        <f>((Data!$AJ$5*'Intermediate calculations'!AM4)+Data!$AK$5)*Drivers!AN4</f>
        <v>1058794.1493584425</v>
      </c>
      <c r="AN5" s="28">
        <f>((Data!$AJ$5*'Intermediate calculations'!AN4)+Data!$AK$5)*Drivers!AO4</f>
        <v>1084503.9832170701</v>
      </c>
      <c r="AO5" s="28">
        <f>((Data!$AJ$5*'Intermediate calculations'!AO4)+Data!$AK$5)*Drivers!AP4</f>
        <v>1111508.7354573905</v>
      </c>
      <c r="AP5" s="28">
        <f>((Data!$AJ$5*'Intermediate calculations'!AP4)+Data!$AK$5)*Drivers!AQ4</f>
        <v>1139440.458467277</v>
      </c>
      <c r="AQ5" s="28">
        <f>((Data!$AJ$5*'Intermediate calculations'!AQ4)+Data!$AK$5)*Drivers!AR4</f>
        <v>1168388.7252778546</v>
      </c>
      <c r="AR5" s="28">
        <f>((Data!$AJ$5*'Intermediate calculations'!AR4)+Data!$AK$5)*Drivers!AS4</f>
        <v>1203656.8584030257</v>
      </c>
      <c r="AS5" s="28">
        <f>((Data!$AJ$5*'Intermediate calculations'!AS4)+Data!$AK$5)*Drivers!AT4</f>
        <v>1237191.8235138007</v>
      </c>
      <c r="AT5" s="28">
        <f>((Data!$AJ$5*'Intermediate calculations'!AT4)+Data!$AK$5)*Drivers!AU4</f>
        <v>1274580.2233819251</v>
      </c>
      <c r="AU5" s="28">
        <f>((Data!$AJ$5*'Intermediate calculations'!AU4)+Data!$AK$5)*Drivers!AV4</f>
        <v>1314640.8114111924</v>
      </c>
      <c r="AV5" s="28">
        <f>((Data!$AJ$5*'Intermediate calculations'!AV4)+Data!$AK$5)*Drivers!AW4</f>
        <v>1357545.4720657803</v>
      </c>
      <c r="AW5" s="28">
        <f>((Data!$AJ$5*'Intermediate calculations'!AW4)+Data!$AK$5)*Drivers!AX4</f>
        <v>1401950.6918046046</v>
      </c>
      <c r="AX5" s="28">
        <f>((Data!$AJ$5*'Intermediate calculations'!AX4)+Data!$AK$5)*Drivers!AY4</f>
        <v>1448291.0874649538</v>
      </c>
      <c r="AY5" s="28">
        <f>((Data!$AJ$5*'Intermediate calculations'!AY4)+Data!$AK$5)*Drivers!AZ4</f>
        <v>1495345.4736612209</v>
      </c>
      <c r="AZ5" s="28">
        <f>((Data!$AJ$5*'Intermediate calculations'!AZ4)+Data!$AK$5)*Drivers!BA4</f>
        <v>1544378.6053674463</v>
      </c>
      <c r="BA5" s="28">
        <f>((Data!$AJ$5*'Intermediate calculations'!BA4)+Data!$AK$5)*Drivers!BB4</f>
        <v>1596483.3530934879</v>
      </c>
      <c r="BB5" s="28">
        <f>((Data!$AJ$5*'Intermediate calculations'!BB4)+Data!$AK$5)*Drivers!BC4</f>
        <v>1650964.8394515316</v>
      </c>
      <c r="BC5" s="28">
        <f>((Data!$AJ$5*'Intermediate calculations'!BC4)+Data!$AK$5)*Drivers!BD4</f>
        <v>1707812.3698716161</v>
      </c>
      <c r="BD5" s="28">
        <f>((Data!$AJ$5*'Intermediate calculations'!BD4)+Data!$AK$5)*Drivers!BE4</f>
        <v>1766878.278538039</v>
      </c>
      <c r="BE5" s="28">
        <f>((Data!$AJ$5*'Intermediate calculations'!BE4)+Data!$AK$5)*Drivers!BF4</f>
        <v>1828488.1404192699</v>
      </c>
      <c r="BF5" s="28">
        <f>((Data!$AJ$5*'Intermediate calculations'!BF4)+Data!$AK$5)*Drivers!BG4</f>
        <v>1893980.4834501403</v>
      </c>
      <c r="BG5" s="28">
        <f>((Data!$AJ$5*'Intermediate calculations'!BG4)+Data!$AK$5)*Drivers!BH4</f>
        <v>1962960.6695474624</v>
      </c>
      <c r="BH5" s="28">
        <f>((Data!$AJ$5*'Intermediate calculations'!BH4)+Data!$AK$5)*Drivers!BI4</f>
        <v>2035270.2583961627</v>
      </c>
      <c r="BI5" s="28">
        <f>((Data!$AJ$5*'Intermediate calculations'!BI4)+Data!$AK$5)*Drivers!BJ4</f>
        <v>2108417.3249127148</v>
      </c>
      <c r="BJ5" s="28">
        <f>((Data!$AJ$5*'Intermediate calculations'!BJ4)+Data!$AK$5)*Drivers!BK4</f>
        <v>2185214.5414053025</v>
      </c>
      <c r="BK5" s="28">
        <f>((Data!$AJ$5*'Intermediate calculations'!BK4)+Data!$AK$5)*Drivers!BL4</f>
        <v>2265947.5040882924</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0.10628249970248077</v>
      </c>
      <c r="AP6" s="22"/>
      <c r="AQ6" s="22">
        <f>(AQ8-AD8)/AD8</f>
        <v>0.19650251808845492</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17.644516452413228</v>
      </c>
      <c r="Z7" s="53">
        <f>Z5*ttokg/Drivers!AA4</f>
        <v>17.840135379525137</v>
      </c>
      <c r="AA7" s="53">
        <f>AA5*ttokg/Drivers!AB4</f>
        <v>17.911335412984954</v>
      </c>
      <c r="AB7" s="53">
        <f>AB5*ttokg/Drivers!AC4</f>
        <v>17.855183386402903</v>
      </c>
      <c r="AC7" s="53">
        <f>AC5*ttokg/Drivers!AD4</f>
        <v>17.69756207194175</v>
      </c>
      <c r="AD7" s="53">
        <f>AD5*ttokg/Drivers!AE4</f>
        <v>17.611532712391345</v>
      </c>
      <c r="AE7" s="53">
        <f>AE5*ttokg/Drivers!AF4</f>
        <v>17.492933737051807</v>
      </c>
      <c r="AF7" s="53">
        <f>AF5*ttokg/Drivers!AG4</f>
        <v>17.344031575553295</v>
      </c>
      <c r="AG7" s="53">
        <f>AG5*ttokg/Drivers!AH4</f>
        <v>15.618946991054147</v>
      </c>
      <c r="AH7" s="53">
        <f>AH5*ttokg/Drivers!AI4</f>
        <v>15.809591530930978</v>
      </c>
      <c r="AI7" s="53">
        <f>AI5*ttokg/Drivers!AJ4</f>
        <v>15.978022069632727</v>
      </c>
      <c r="AJ7" s="53">
        <f>AJ5*ttokg/Drivers!AK4</f>
        <v>16.14343148189328</v>
      </c>
      <c r="AK7" s="53">
        <f>AK5*ttokg/Drivers!AL4</f>
        <v>16.28954386892055</v>
      </c>
      <c r="AL7" s="53">
        <f>AL5*ttokg/Drivers!AM4</f>
        <v>16.445051978270641</v>
      </c>
      <c r="AM7" s="53">
        <f>AM5*ttokg/Drivers!AN4</f>
        <v>16.694693387969956</v>
      </c>
      <c r="AN7" s="53">
        <f>AN5*ttokg/Drivers!AO4</f>
        <v>16.933203997393594</v>
      </c>
      <c r="AO7" s="53">
        <f>AO5*ttokg/Drivers!AP4</f>
        <v>17.185798989693094</v>
      </c>
      <c r="AP7" s="53">
        <f>AP5*ttokg/Drivers!AQ4</f>
        <v>17.445844754754443</v>
      </c>
      <c r="AQ7" s="53">
        <f>AQ5*ttokg/Drivers!AR4</f>
        <v>17.714669253409163</v>
      </c>
      <c r="AR7" s="53">
        <f>AR5*ttokg/Drivers!AS4</f>
        <v>18.094933152979234</v>
      </c>
      <c r="AS7" s="53">
        <f>AS5*ttokg/Drivers!AT4</f>
        <v>18.441603045505104</v>
      </c>
      <c r="AT7" s="53">
        <f>AT5*ttokg/Drivers!AU4</f>
        <v>18.838295324818947</v>
      </c>
      <c r="AU7" s="53">
        <f>AU5*ttokg/Drivers!AV4</f>
        <v>19.265806108287183</v>
      </c>
      <c r="AV7" s="53">
        <f>AV5*ttokg/Drivers!AW4</f>
        <v>19.726317907347976</v>
      </c>
      <c r="AW7" s="53">
        <f>AW5*ttokg/Drivers!AX4</f>
        <v>20.223456743138705</v>
      </c>
      <c r="AX7" s="53">
        <f>AX5*ttokg/Drivers!AY4</f>
        <v>20.740241836817322</v>
      </c>
      <c r="AY7" s="53">
        <f>AY5*ttokg/Drivers!AZ4</f>
        <v>21.258216622518848</v>
      </c>
      <c r="AZ7" s="53">
        <f>AZ5*ttokg/Drivers!BA4</f>
        <v>21.795709744519897</v>
      </c>
      <c r="BA7" s="53">
        <f>BA5*ttokg/Drivers!BB4</f>
        <v>22.367542600259025</v>
      </c>
      <c r="BB7" s="53">
        <f>BB5*ttokg/Drivers!BC4</f>
        <v>22.987856130710977</v>
      </c>
      <c r="BC7" s="53">
        <f>BC5*ttokg/Drivers!BD4</f>
        <v>23.632635022093908</v>
      </c>
      <c r="BD7" s="53">
        <f>BD5*ttokg/Drivers!BE4</f>
        <v>24.299010899387174</v>
      </c>
      <c r="BE7" s="53">
        <f>BE5*ttokg/Drivers!BF4</f>
        <v>24.991295570549713</v>
      </c>
      <c r="BF7" s="53">
        <f>BF5*ttokg/Drivers!BG4</f>
        <v>25.726439601333066</v>
      </c>
      <c r="BG7" s="53">
        <f>BG5*ttokg/Drivers!BH4</f>
        <v>26.528287986316137</v>
      </c>
      <c r="BH7" s="53">
        <f>BH5*ttokg/Drivers!BI4</f>
        <v>27.36571414890031</v>
      </c>
      <c r="BI7" s="53">
        <f>BI5*ttokg/Drivers!BJ4</f>
        <v>28.205119860242597</v>
      </c>
      <c r="BJ7" s="53">
        <f>BJ5*ttokg/Drivers!BK4</f>
        <v>29.084230061028329</v>
      </c>
      <c r="BK7" s="53">
        <f>BK5*ttokg/Drivers!BL4</f>
        <v>30.005396118651085</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923136.83573820791</v>
      </c>
      <c r="Z8" s="22">
        <f>((Data!$AJ$14*'Intermediate calculations'!Z5)+Data!$AK$14)</f>
        <v>950710.6579666778</v>
      </c>
      <c r="AA8" s="22">
        <f>((Data!$AJ$14*'Intermediate calculations'!AA5)+Data!$AK$14)</f>
        <v>971566.34719702578</v>
      </c>
      <c r="AB8" s="22">
        <f>((Data!$AJ$14*'Intermediate calculations'!AB5)+Data!$AK$14)</f>
        <v>985203.31094260863</v>
      </c>
      <c r="AC8" s="22">
        <f>((Data!$AJ$14*'Intermediate calculations'!AC5)+Data!$AK$14)</f>
        <v>992935.18838221813</v>
      </c>
      <c r="AD8" s="22">
        <f>((Data!$AJ$14*'Intermediate calculations'!AD5)+Data!$AK$14)</f>
        <v>1005618.4218204904</v>
      </c>
      <c r="AE8" s="22">
        <f>((Data!$AJ$14*'Intermediate calculations'!AE5)+Data!$AK$14)</f>
        <v>1016227.2574193506</v>
      </c>
      <c r="AF8" s="22">
        <f>((Data!$AJ$14*'Intermediate calculations'!AF5)+Data!$AK$14)</f>
        <v>1024865.3602759545</v>
      </c>
      <c r="AG8" s="22">
        <f>((Data!$AJ$14*'Intermediate calculations'!AG5)+Data!$AK$14)</f>
        <v>926672.85567333549</v>
      </c>
      <c r="AH8" s="22">
        <f>((Data!$AJ$14*'Intermediate calculations'!AH5)+Data!$AK$14)</f>
        <v>951929.1665143799</v>
      </c>
      <c r="AI8" s="22">
        <f>((Data!$AJ$14*'Intermediate calculations'!AI5)+Data!$AK$14)</f>
        <v>976070.8258478411</v>
      </c>
      <c r="AJ8" s="22">
        <f>((Data!$AJ$14*'Intermediate calculations'!AJ5)+Data!$AK$14)</f>
        <v>1000432.2150044118</v>
      </c>
      <c r="AK8" s="22">
        <f>((Data!$AJ$14*'Intermediate calculations'!AK5)+Data!$AK$14)</f>
        <v>1023837.960597187</v>
      </c>
      <c r="AL8" s="22">
        <f>((Data!$AJ$14*'Intermediate calculations'!AL5)+Data!$AK$14)</f>
        <v>1048304.1997908815</v>
      </c>
      <c r="AM8" s="22">
        <f>((Data!$AJ$14*'Intermediate calculations'!AM5)+Data!$AK$14)</f>
        <v>1078005.8517299073</v>
      </c>
      <c r="AN8" s="22">
        <f>((Data!$AJ$14*'Intermediate calculations'!AN5)+Data!$AK$14)</f>
        <v>1107381.0539335632</v>
      </c>
      <c r="AO8" s="22">
        <f>((Data!$AJ$14*'Intermediate calculations'!AO5)+Data!$AK$14)</f>
        <v>1138235.7868688689</v>
      </c>
      <c r="AP8" s="22">
        <f>((Data!$AJ$14*'Intermediate calculations'!AP5)+Data!$AK$14)</f>
        <v>1170149.6458157471</v>
      </c>
      <c r="AQ8" s="22">
        <f>((Data!$AJ$14*'Intermediate calculations'!AQ5)+Data!$AK$14)</f>
        <v>1203224.9739443548</v>
      </c>
      <c r="AR8" s="22">
        <f>((Data!$AJ$14*'Intermediate calculations'!AR5)+Data!$AK$14)</f>
        <v>1243521.1714069333</v>
      </c>
      <c r="AS8" s="22">
        <f>((Data!$AJ$14*'Intermediate calculations'!AS5)+Data!$AK$14)</f>
        <v>1281837.1086641857</v>
      </c>
      <c r="AT8" s="22">
        <f>((Data!$AJ$14*'Intermediate calculations'!AT5)+Data!$AK$14)</f>
        <v>1324555.8524816891</v>
      </c>
      <c r="AU8" s="22">
        <f>((Data!$AJ$14*'Intermediate calculations'!AU5)+Data!$AK$14)</f>
        <v>1370327.7497342331</v>
      </c>
      <c r="AV8" s="22">
        <f>((Data!$AJ$14*'Intermediate calculations'!AV5)+Data!$AK$14)</f>
        <v>1419349.1899013703</v>
      </c>
      <c r="AW8" s="22">
        <f>((Data!$AJ$14*'Intermediate calculations'!AW5)+Data!$AK$14)</f>
        <v>1470085.1190364391</v>
      </c>
      <c r="AX8" s="22">
        <f>((Data!$AJ$14*'Intermediate calculations'!AX5)+Data!$AK$14)</f>
        <v>1523032.1159017403</v>
      </c>
      <c r="AY8" s="22">
        <f>((Data!$AJ$14*'Intermediate calculations'!AY5)+Data!$AK$14)</f>
        <v>1576794.8946378778</v>
      </c>
      <c r="AZ8" s="22">
        <f>((Data!$AJ$14*'Intermediate calculations'!AZ5)+Data!$AK$14)</f>
        <v>1632818.5222688087</v>
      </c>
      <c r="BA8" s="22">
        <f>((Data!$AJ$14*'Intermediate calculations'!BA5)+Data!$AK$14)</f>
        <v>1692351.6763389318</v>
      </c>
      <c r="BB8" s="22">
        <f>((Data!$AJ$14*'Intermediate calculations'!BB5)+Data!$AK$14)</f>
        <v>1754600.4130255824</v>
      </c>
      <c r="BC8" s="22">
        <f>((Data!$AJ$14*'Intermediate calculations'!BC5)+Data!$AK$14)</f>
        <v>1819552.5130683475</v>
      </c>
      <c r="BD8" s="22">
        <f>((Data!$AJ$14*'Intermediate calculations'!BD5)+Data!$AK$14)</f>
        <v>1887039.2584109893</v>
      </c>
      <c r="BE8" s="22">
        <f>((Data!$AJ$14*'Intermediate calculations'!BE5)+Data!$AK$14)</f>
        <v>1957432.6401983683</v>
      </c>
      <c r="BF8" s="22">
        <f>((Data!$AJ$14*'Intermediate calculations'!BF5)+Data!$AK$14)</f>
        <v>2032262.015989041</v>
      </c>
      <c r="BG8" s="22">
        <f>((Data!$AJ$14*'Intermediate calculations'!BG5)+Data!$AK$14)</f>
        <v>2111076.4854172305</v>
      </c>
      <c r="BH8" s="22">
        <f>((Data!$AJ$14*'Intermediate calculations'!BH5)+Data!$AK$14)</f>
        <v>2193695.0198415974</v>
      </c>
      <c r="BI8" s="22">
        <f>((Data!$AJ$14*'Intermediate calculations'!BI5)+Data!$AK$14)</f>
        <v>2277270.4284320702</v>
      </c>
      <c r="BJ8" s="22">
        <f>((Data!$AJ$14*'Intermediate calculations'!BJ5)+Data!$AK$14)</f>
        <v>2365016.3771438566</v>
      </c>
      <c r="BK8" s="22">
        <f>((Data!$AJ$14*'Intermediate calculations'!BK5)+Data!$AK$14)</f>
        <v>2457259.1787252906</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646195.78501674545</v>
      </c>
      <c r="Z9" s="22">
        <f t="shared" si="1"/>
        <v>670251.0138665078</v>
      </c>
      <c r="AA9" s="22">
        <f t="shared" si="1"/>
        <v>689812.10650988831</v>
      </c>
      <c r="AB9" s="22">
        <f t="shared" si="1"/>
        <v>704420.36732396518</v>
      </c>
      <c r="AC9" s="22">
        <f t="shared" si="1"/>
        <v>714913.335635197</v>
      </c>
      <c r="AD9" s="22">
        <f t="shared" si="1"/>
        <v>729073.35581985547</v>
      </c>
      <c r="AE9" s="22">
        <f t="shared" si="1"/>
        <v>741845.89791612583</v>
      </c>
      <c r="AF9" s="22">
        <f t="shared" si="1"/>
        <v>753276.03980282648</v>
      </c>
      <c r="AG9" s="22">
        <f t="shared" si="1"/>
        <v>685737.91319826827</v>
      </c>
      <c r="AH9" s="22">
        <f t="shared" si="1"/>
        <v>706331.44155366987</v>
      </c>
      <c r="AI9" s="22">
        <f t="shared" si="1"/>
        <v>726196.69443079375</v>
      </c>
      <c r="AJ9" s="22">
        <f t="shared" si="1"/>
        <v>746322.43239329115</v>
      </c>
      <c r="AK9" s="22">
        <f t="shared" si="1"/>
        <v>765830.79452669586</v>
      </c>
      <c r="AL9" s="22">
        <f t="shared" si="1"/>
        <v>786228.14984316111</v>
      </c>
      <c r="AM9" s="22">
        <f t="shared" si="1"/>
        <v>810660.40050089033</v>
      </c>
      <c r="AN9" s="22">
        <f t="shared" si="1"/>
        <v>834965.3146659066</v>
      </c>
      <c r="AO9" s="22">
        <f t="shared" si="1"/>
        <v>860506.25487286481</v>
      </c>
      <c r="AP9" s="22">
        <f t="shared" si="1"/>
        <v>886973.43152833625</v>
      </c>
      <c r="AQ9" s="22">
        <f t="shared" si="1"/>
        <v>914450.98019770964</v>
      </c>
      <c r="AR9" s="22">
        <f t="shared" si="1"/>
        <v>950050.17495489714</v>
      </c>
      <c r="AS9" s="22">
        <f t="shared" si="1"/>
        <v>984450.8994540947</v>
      </c>
      <c r="AT9" s="22">
        <f t="shared" si="1"/>
        <v>1022557.118115864</v>
      </c>
      <c r="AU9" s="22">
        <f t="shared" si="1"/>
        <v>1063374.3337937649</v>
      </c>
      <c r="AV9" s="22">
        <f t="shared" si="1"/>
        <v>1107092.3681230689</v>
      </c>
      <c r="AW9" s="22">
        <f t="shared" si="1"/>
        <v>1152546.7333245683</v>
      </c>
      <c r="AX9" s="22">
        <f t="shared" si="1"/>
        <v>1200149.3073305713</v>
      </c>
      <c r="AY9" s="22">
        <f t="shared" si="1"/>
        <v>1248821.5565531992</v>
      </c>
      <c r="AZ9" s="22">
        <f t="shared" si="1"/>
        <v>1299723.5437259718</v>
      </c>
      <c r="BA9" s="22">
        <f t="shared" si="1"/>
        <v>1353881.3410711456</v>
      </c>
      <c r="BB9" s="22">
        <f t="shared" si="1"/>
        <v>1408944.1316595427</v>
      </c>
      <c r="BC9" s="22">
        <f t="shared" si="1"/>
        <v>1466559.3255330881</v>
      </c>
      <c r="BD9" s="22">
        <f t="shared" si="1"/>
        <v>1526614.7600544905</v>
      </c>
      <c r="BE9" s="22">
        <f t="shared" si="1"/>
        <v>1589435.3038410752</v>
      </c>
      <c r="BF9" s="22">
        <f t="shared" si="1"/>
        <v>1656293.5430310685</v>
      </c>
      <c r="BG9" s="22">
        <f t="shared" si="1"/>
        <v>1726860.5650712948</v>
      </c>
      <c r="BH9" s="22">
        <f t="shared" si="1"/>
        <v>1801023.6112899517</v>
      </c>
      <c r="BI9" s="22">
        <f t="shared" si="1"/>
        <v>1876470.8330280259</v>
      </c>
      <c r="BJ9" s="22">
        <f t="shared" si="1"/>
        <v>1955868.5438979696</v>
      </c>
      <c r="BK9" s="22">
        <f t="shared" si="1"/>
        <v>2039525.118341991</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276941.05072146247</v>
      </c>
      <c r="Z10" s="22">
        <f t="shared" si="2"/>
        <v>280459.64410017</v>
      </c>
      <c r="AA10" s="22">
        <f t="shared" si="2"/>
        <v>281754.24068713747</v>
      </c>
      <c r="AB10" s="22">
        <f t="shared" si="2"/>
        <v>280782.94361864345</v>
      </c>
      <c r="AC10" s="22">
        <f t="shared" si="2"/>
        <v>278021.85274702113</v>
      </c>
      <c r="AD10" s="22">
        <f t="shared" si="2"/>
        <v>276545.06600063492</v>
      </c>
      <c r="AE10" s="22">
        <f t="shared" si="2"/>
        <v>274381.35950322472</v>
      </c>
      <c r="AF10" s="22">
        <f t="shared" si="2"/>
        <v>271589.320473128</v>
      </c>
      <c r="AG10" s="22">
        <f t="shared" si="2"/>
        <v>240934.94247506722</v>
      </c>
      <c r="AH10" s="22">
        <f t="shared" si="2"/>
        <v>245597.72496071004</v>
      </c>
      <c r="AI10" s="22">
        <f t="shared" ref="AI10:BK10" si="3">AI8-AI9</f>
        <v>249874.13141704735</v>
      </c>
      <c r="AJ10" s="22">
        <f t="shared" si="3"/>
        <v>254109.78261112061</v>
      </c>
      <c r="AK10" s="22">
        <f t="shared" si="3"/>
        <v>258007.16607049119</v>
      </c>
      <c r="AL10" s="22">
        <f t="shared" si="3"/>
        <v>262076.04994772037</v>
      </c>
      <c r="AM10" s="22">
        <f t="shared" si="3"/>
        <v>267345.451229017</v>
      </c>
      <c r="AN10" s="22">
        <f t="shared" si="3"/>
        <v>272415.73926765658</v>
      </c>
      <c r="AO10" s="22">
        <f t="shared" si="3"/>
        <v>277729.53199600405</v>
      </c>
      <c r="AP10" s="22">
        <f t="shared" si="3"/>
        <v>283176.21428741084</v>
      </c>
      <c r="AQ10" s="22">
        <f t="shared" si="3"/>
        <v>288773.99374664517</v>
      </c>
      <c r="AR10" s="22">
        <f t="shared" si="3"/>
        <v>293470.9964520362</v>
      </c>
      <c r="AS10" s="22">
        <f t="shared" si="3"/>
        <v>297386.20921009104</v>
      </c>
      <c r="AT10" s="22">
        <f t="shared" si="3"/>
        <v>301998.73436582508</v>
      </c>
      <c r="AU10" s="22">
        <f t="shared" si="3"/>
        <v>306953.4159404682</v>
      </c>
      <c r="AV10" s="22">
        <f t="shared" si="3"/>
        <v>312256.82177830138</v>
      </c>
      <c r="AW10" s="22">
        <f t="shared" si="3"/>
        <v>317538.38571187085</v>
      </c>
      <c r="AX10" s="22">
        <f t="shared" si="3"/>
        <v>322882.80857116892</v>
      </c>
      <c r="AY10" s="22">
        <f t="shared" si="3"/>
        <v>327973.33808467863</v>
      </c>
      <c r="AZ10" s="22">
        <f t="shared" si="3"/>
        <v>333094.97854283685</v>
      </c>
      <c r="BA10" s="22">
        <f t="shared" si="3"/>
        <v>338470.33526778617</v>
      </c>
      <c r="BB10" s="22">
        <f t="shared" si="3"/>
        <v>345656.28136603977</v>
      </c>
      <c r="BC10" s="22">
        <f t="shared" si="3"/>
        <v>352993.18753525941</v>
      </c>
      <c r="BD10" s="22">
        <f t="shared" si="3"/>
        <v>360424.49835649878</v>
      </c>
      <c r="BE10" s="22">
        <f t="shared" si="3"/>
        <v>367997.33635729318</v>
      </c>
      <c r="BF10" s="22">
        <f t="shared" si="3"/>
        <v>375968.47295797244</v>
      </c>
      <c r="BG10" s="22">
        <f t="shared" si="3"/>
        <v>384215.92034593574</v>
      </c>
      <c r="BH10" s="22">
        <f t="shared" si="3"/>
        <v>392671.4085516457</v>
      </c>
      <c r="BI10" s="22">
        <f t="shared" si="3"/>
        <v>400799.59540404426</v>
      </c>
      <c r="BJ10" s="22">
        <f t="shared" si="3"/>
        <v>409147.83324588696</v>
      </c>
      <c r="BK10" s="22">
        <f t="shared" si="3"/>
        <v>417734.0603832996</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40.799356071730259</v>
      </c>
      <c r="Z11" s="22">
        <f>((Data!$AJ$15*LN('Intermediate calculations'!Z2))+Data!$AK$15)</f>
        <v>40.079573043184787</v>
      </c>
      <c r="AA11" s="22">
        <f>((Data!$AJ$15*LN('Intermediate calculations'!AA2))+Data!$AK$15)</f>
        <v>39.403440818177003</v>
      </c>
      <c r="AB11" s="22">
        <f>((Data!$AJ$15*LN('Intermediate calculations'!AB2))+Data!$AK$15)</f>
        <v>38.765966399869903</v>
      </c>
      <c r="AC11" s="22">
        <f>((Data!$AJ$15*LN('Intermediate calculations'!AC2))+Data!$AK$15)</f>
        <v>38.162967329159834</v>
      </c>
      <c r="AD11" s="22">
        <f>((Data!$AJ$15*LN('Intermediate calculations'!AD2))+Data!$AK$15)</f>
        <v>37.590905216059248</v>
      </c>
      <c r="AE11" s="22">
        <f>((Data!$AJ$15*LN('Intermediate calculations'!AE2))+Data!$AK$15)</f>
        <v>37.046759928716114</v>
      </c>
      <c r="AF11" s="22">
        <f>((Data!$AJ$15*LN('Intermediate calculations'!AF2))+Data!$AK$15)</f>
        <v>36.527933076915609</v>
      </c>
      <c r="AG11" s="22">
        <f>((Data!$AJ$15*LN('Intermediate calculations'!AG2))+Data!$AK$15)</f>
        <v>36.032172967705534</v>
      </c>
      <c r="AH11" s="22">
        <f>((Data!$AJ$15*LN('Intermediate calculations'!AH2))+Data!$AK$15)</f>
        <v>35.557515544198885</v>
      </c>
      <c r="AI11" s="22">
        <f>((Data!$AJ$15*LN('Intermediate calculations'!AI2))+Data!$AK$15)</f>
        <v>35.102237388933716</v>
      </c>
      <c r="AJ11" s="22">
        <f>((Data!$AJ$15*LN('Intermediate calculations'!AJ2))+Data!$AK$15)</f>
        <v>34.664817950161542</v>
      </c>
      <c r="AK11" s="22">
        <f>((Data!$AJ$15*LN('Intermediate calculations'!AK2))+Data!$AK$15)</f>
        <v>34.243908900884009</v>
      </c>
      <c r="AL11" s="22">
        <f>((Data!$AJ$15*LN('Intermediate calculations'!AL2))+Data!$AK$15)</f>
        <v>33.838309073045103</v>
      </c>
      <c r="AM11" s="22">
        <f>((Data!$AJ$15*LN('Intermediate calculations'!AM2))+Data!$AK$15)</f>
        <v>33.446943792214242</v>
      </c>
      <c r="AN11" s="22">
        <f>((Data!$AJ$15*LN('Intermediate calculations'!AN2))+Data!$AK$15)</f>
        <v>33.068847717073353</v>
      </c>
      <c r="AO11" s="22">
        <f>((Data!$AJ$15*LN('Intermediate calculations'!AO2))+Data!$AK$15)</f>
        <v>32.703150493756247</v>
      </c>
      <c r="AP11" s="22">
        <f>((Data!$AJ$15*LN('Intermediate calculations'!AP2))+Data!$AK$15)</f>
        <v>32.349064688527875</v>
      </c>
      <c r="AQ11" s="22">
        <f>((Data!$AJ$15*LN('Intermediate calculations'!AQ2))+Data!$AK$15)</f>
        <v>32.005875577929714</v>
      </c>
      <c r="AR11" s="22">
        <f>((Data!$AJ$15*LN('Intermediate calculations'!AR2))+Data!$AK$15)</f>
        <v>31.672932463520091</v>
      </c>
      <c r="AS11" s="22">
        <f>((Data!$AJ$15*LN('Intermediate calculations'!AS2))+Data!$AK$15)</f>
        <v>31.349641245919564</v>
      </c>
      <c r="AT11" s="22">
        <f>((Data!$AJ$15*LN('Intermediate calculations'!AT2))+Data!$AK$15)</f>
        <v>31.035458045212991</v>
      </c>
      <c r="AU11" s="22">
        <f>((Data!$AJ$15*LN('Intermediate calculations'!AU2))+Data!$AK$15)</f>
        <v>30.72988369562227</v>
      </c>
      <c r="AV11" s="22">
        <f>((Data!$AJ$15*LN('Intermediate calculations'!AV2))+Data!$AK$15)</f>
        <v>30.432458974502929</v>
      </c>
      <c r="AW11" s="22">
        <f>((Data!$AJ$15*LN('Intermediate calculations'!AW2))+Data!$AK$15)</f>
        <v>30.142760451175647</v>
      </c>
      <c r="AX11" s="22">
        <f>((Data!$AJ$15*LN('Intermediate calculations'!AX2))+Data!$AK$15)</f>
        <v>29.860396861402336</v>
      </c>
      <c r="AY11" s="22">
        <f>((Data!$AJ$15*LN('Intermediate calculations'!AY2))+Data!$AK$15)</f>
        <v>29.585005929603454</v>
      </c>
      <c r="AZ11" s="22">
        <f>((Data!$AJ$15*LN('Intermediate calculations'!AZ2))+Data!$AK$15)</f>
        <v>29.316251574059201</v>
      </c>
      <c r="BA11" s="22">
        <f>((Data!$AJ$15*LN('Intermediate calculations'!BA2))+Data!$AK$15)</f>
        <v>29.053821441007528</v>
      </c>
      <c r="BB11" s="22">
        <f>((Data!$AJ$15*LN('Intermediate calculations'!BB2))+Data!$AK$15)</f>
        <v>28.797424722258704</v>
      </c>
      <c r="BC11" s="22">
        <f>((Data!$AJ$15*LN('Intermediate calculations'!BC2))+Data!$AK$15)</f>
        <v>28.546790218087459</v>
      </c>
      <c r="BD11" s="22">
        <f>((Data!$AJ$15*LN('Intermediate calculations'!BD2))+Data!$AK$15)</f>
        <v>28.301664613048622</v>
      </c>
      <c r="BE11" s="22">
        <f>((Data!$AJ$15*LN('Intermediate calculations'!BE2))+Data!$AK$15)</f>
        <v>28.06181093723432</v>
      </c>
      <c r="BF11" s="22">
        <f>((Data!$AJ$15*LN('Intermediate calculations'!BF2))+Data!$AK$15)</f>
        <v>27.827007189541973</v>
      </c>
      <c r="BG11" s="22">
        <f>((Data!$AJ$15*LN('Intermediate calculations'!BG2))+Data!$AK$15)</f>
        <v>27.597045102905412</v>
      </c>
      <c r="BH11" s="22">
        <f>((Data!$AJ$15*LN('Intermediate calculations'!BH2))+Data!$AK$15)</f>
        <v>27.371729034276804</v>
      </c>
      <c r="BI11" s="22">
        <f>((Data!$AJ$15*LN('Intermediate calculations'!BI2))+Data!$AK$15)</f>
        <v>27.150874964534196</v>
      </c>
      <c r="BJ11" s="22">
        <f>((Data!$AJ$15*LN('Intermediate calculations'!BJ2))+Data!$AK$15)</f>
        <v>26.934309595504629</v>
      </c>
      <c r="BK11" s="22">
        <f>((Data!$AJ$15*LN('Intermediate calculations'!BK2))+Data!$AK$15)</f>
        <v>26.72186953300141</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1955286.0377350801</v>
      </c>
      <c r="Z12" s="22">
        <f>((Data!$AJ$6*'Intermediate calculations'!Z4)+Data!$AK$6)*Drivers!AA4</f>
        <v>1995227.2124915642</v>
      </c>
      <c r="AA12" s="22">
        <f>((Data!$AJ$6*'Intermediate calculations'!AA4)+Data!$AK$6)*Drivers!AB4</f>
        <v>2029587.7761545007</v>
      </c>
      <c r="AB12" s="22">
        <f>((Data!$AJ$6*'Intermediate calculations'!AB4)+Data!$AK$6)*Drivers!AC4</f>
        <v>2057929.8741569899</v>
      </c>
      <c r="AC12" s="22">
        <f>((Data!$AJ$6*'Intermediate calculations'!AC4)+Data!$AK$6)*Drivers!AD4</f>
        <v>2081490.2343925575</v>
      </c>
      <c r="AD12" s="22">
        <f>((Data!$AJ$6*'Intermediate calculations'!AD4)+Data!$AK$6)*Drivers!AE4</f>
        <v>2110176.1108047655</v>
      </c>
      <c r="AE12" s="22">
        <f>((Data!$AJ$6*'Intermediate calculations'!AE4)+Data!$AK$6)*Drivers!AF4</f>
        <v>2137196.6039229659</v>
      </c>
      <c r="AF12" s="22">
        <f>((Data!$AJ$6*'Intermediate calculations'!AF4)+Data!$AK$6)*Drivers!AG4</f>
        <v>2162703.2273396044</v>
      </c>
      <c r="AG12" s="22">
        <f>((Data!$AJ$6*'Intermediate calculations'!AG4)+Data!$AK$6)*Drivers!AH4</f>
        <v>2091004.0980086646</v>
      </c>
      <c r="AH12" s="22">
        <f>((Data!$AJ$6*'Intermediate calculations'!AH4)+Data!$AK$6)*Drivers!AI4</f>
        <v>2127009.1986018475</v>
      </c>
      <c r="AI12" s="22">
        <f>((Data!$AJ$6*'Intermediate calculations'!AI4)+Data!$AK$6)*Drivers!AJ4</f>
        <v>2162129.8973839711</v>
      </c>
      <c r="AJ12" s="22">
        <f>((Data!$AJ$6*'Intermediate calculations'!AJ4)+Data!$AK$6)*Drivers!AK4</f>
        <v>2197621.8508957587</v>
      </c>
      <c r="AK12" s="22">
        <f>((Data!$AJ$6*'Intermediate calculations'!AK4)+Data!$AK$6)*Drivers!AL4</f>
        <v>2232393.4790104921</v>
      </c>
      <c r="AL12" s="22">
        <f>((Data!$AJ$6*'Intermediate calculations'!AL4)+Data!$AK$6)*Drivers!AM4</f>
        <v>2268284.6462358413</v>
      </c>
      <c r="AM12" s="22">
        <f>((Data!$AJ$6*'Intermediate calculations'!AM4)+Data!$AK$6)*Drivers!AN4</f>
        <v>2307113.3339121924</v>
      </c>
      <c r="AN12" s="22">
        <f>((Data!$AJ$6*'Intermediate calculations'!AN4)+Data!$AK$6)*Drivers!AO4</f>
        <v>2345776.9083710168</v>
      </c>
      <c r="AO12" s="22">
        <f>((Data!$AJ$6*'Intermediate calculations'!AO4)+Data!$AK$6)*Drivers!AP4</f>
        <v>2385885.5102574076</v>
      </c>
      <c r="AP12" s="22">
        <f>((Data!$AJ$6*'Intermediate calculations'!AP4)+Data!$AK$6)*Drivers!AQ4</f>
        <v>2427093.4325591153</v>
      </c>
      <c r="AQ12" s="22">
        <f>((Data!$AJ$6*'Intermediate calculations'!AQ4)+Data!$AK$6)*Drivers!AR4</f>
        <v>2469475.0998168336</v>
      </c>
      <c r="AR12" s="22">
        <f>((Data!$AJ$6*'Intermediate calculations'!AR4)+Data!$AK$6)*Drivers!AS4</f>
        <v>2516928.6553705735</v>
      </c>
      <c r="AS12" s="22">
        <f>((Data!$AJ$6*'Intermediate calculations'!AS4)+Data!$AK$6)*Drivers!AT4</f>
        <v>2562669.939999212</v>
      </c>
      <c r="AT12" s="22">
        <f>((Data!$AJ$6*'Intermediate calculations'!AT4)+Data!$AK$6)*Drivers!AU4</f>
        <v>2612504.9726150702</v>
      </c>
      <c r="AU12" s="22">
        <f>((Data!$AJ$6*'Intermediate calculations'!AU4)+Data!$AK$6)*Drivers!AV4</f>
        <v>2665240.0428114189</v>
      </c>
      <c r="AV12" s="22">
        <f>((Data!$AJ$6*'Intermediate calculations'!AV4)+Data!$AK$6)*Drivers!AW4</f>
        <v>2721016.4282107651</v>
      </c>
      <c r="AW12" s="22">
        <f>((Data!$AJ$6*'Intermediate calculations'!AW4)+Data!$AK$6)*Drivers!AX4</f>
        <v>2776877.6906008762</v>
      </c>
      <c r="AX12" s="22">
        <f>((Data!$AJ$6*'Intermediate calculations'!AX4)+Data!$AK$6)*Drivers!AY4</f>
        <v>2834813.6171387746</v>
      </c>
      <c r="AY12" s="22">
        <f>((Data!$AJ$6*'Intermediate calculations'!AY4)+Data!$AK$6)*Drivers!AZ4</f>
        <v>2893588.8543938929</v>
      </c>
      <c r="AZ12" s="22">
        <f>((Data!$AJ$6*'Intermediate calculations'!AZ4)+Data!$AK$6)*Drivers!BA4</f>
        <v>2954484.1845500753</v>
      </c>
      <c r="BA12" s="22">
        <f>((Data!$AJ$6*'Intermediate calculations'!BA4)+Data!$AK$6)*Drivers!BB4</f>
        <v>3018639.1121686553</v>
      </c>
      <c r="BB12" s="22">
        <f>((Data!$AJ$6*'Intermediate calculations'!BB4)+Data!$AK$6)*Drivers!BC4</f>
        <v>3083868.3666247064</v>
      </c>
      <c r="BC12" s="22">
        <f>((Data!$AJ$6*'Intermediate calculations'!BC4)+Data!$AK$6)*Drivers!BD4</f>
        <v>3151602.5683365655</v>
      </c>
      <c r="BD12" s="22">
        <f>((Data!$AJ$6*'Intermediate calculations'!BD4)+Data!$AK$6)*Drivers!BE4</f>
        <v>3221706.7210925054</v>
      </c>
      <c r="BE12" s="22">
        <f>((Data!$AJ$6*'Intermediate calculations'!BE4)+Data!$AK$6)*Drivers!BF4</f>
        <v>3294501.3218467948</v>
      </c>
      <c r="BF12" s="22">
        <f>((Data!$AJ$6*'Intermediate calculations'!BF4)+Data!$AK$6)*Drivers!BG4</f>
        <v>3371419.9564238223</v>
      </c>
      <c r="BG12" s="22">
        <f>((Data!$AJ$6*'Intermediate calculations'!BG4)+Data!$AK$6)*Drivers!BH4</f>
        <v>3450457.6103339451</v>
      </c>
      <c r="BH12" s="22">
        <f>((Data!$AJ$6*'Intermediate calculations'!BH4)+Data!$AK$6)*Drivers!BI4</f>
        <v>3533023.6484966804</v>
      </c>
      <c r="BI12" s="22">
        <f>((Data!$AJ$6*'Intermediate calculations'!BI4)+Data!$AK$6)*Drivers!BJ4</f>
        <v>3616500.8418211313</v>
      </c>
      <c r="BJ12" s="22">
        <f>((Data!$AJ$6*'Intermediate calculations'!BJ4)+Data!$AK$6)*Drivers!BK4</f>
        <v>3703802.911927728</v>
      </c>
      <c r="BK12" s="22">
        <f>((Data!$AJ$6*'Intermediate calculations'!BK4)+Data!$AK$6)*Drivers!BL4</f>
        <v>3795265.5831033587</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37.368103922313999</v>
      </c>
      <c r="Z13" s="53">
        <f>Z12*ttokg/Drivers!AA4</f>
        <v>37.572070135800772</v>
      </c>
      <c r="AA13" s="53">
        <f>AA12*ttokg/Drivers!AB4</f>
        <v>37.646308357221038</v>
      </c>
      <c r="AB13" s="53">
        <f>AB12*ttokg/Drivers!AC4</f>
        <v>37.587760258575159</v>
      </c>
      <c r="AC13" s="53">
        <f>AC12*ttokg/Drivers!AD4</f>
        <v>37.423413059916534</v>
      </c>
      <c r="AD13" s="53">
        <f>AD12*ttokg/Drivers!AE4</f>
        <v>37.33371272787172</v>
      </c>
      <c r="AE13" s="53">
        <f>AE12*ttokg/Drivers!AF4</f>
        <v>37.21005299677843</v>
      </c>
      <c r="AF13" s="53">
        <f>AF12*ttokg/Drivers!AG4</f>
        <v>37.054797007446318</v>
      </c>
      <c r="AG13" s="53">
        <f>AG12*ttokg/Drivers!AH4</f>
        <v>35.256101064065568</v>
      </c>
      <c r="AH13" s="53">
        <f>AH12*ttokg/Drivers!AI4</f>
        <v>35.454880627447785</v>
      </c>
      <c r="AI13" s="53">
        <f>AI12*ttokg/Drivers!AJ4</f>
        <v>35.630498292475053</v>
      </c>
      <c r="AJ13" s="53">
        <f>AJ12*ttokg/Drivers!AK4</f>
        <v>35.802965916093882</v>
      </c>
      <c r="AK13" s="53">
        <f>AK12*ttokg/Drivers!AL4</f>
        <v>35.955313088044264</v>
      </c>
      <c r="AL13" s="53">
        <f>AL12*ttokg/Drivers!AM4</f>
        <v>36.117456908680175</v>
      </c>
      <c r="AM13" s="53">
        <f>AM12*ttokg/Drivers!AN4</f>
        <v>36.377750806707439</v>
      </c>
      <c r="AN13" s="53">
        <f>AN12*ttokg/Drivers!AO4</f>
        <v>36.626438940308795</v>
      </c>
      <c r="AO13" s="53">
        <f>AO12*ttokg/Drivers!AP4</f>
        <v>36.889812453729476</v>
      </c>
      <c r="AP13" s="53">
        <f>AP12*ttokg/Drivers!AQ4</f>
        <v>37.160954673022452</v>
      </c>
      <c r="AQ13" s="53">
        <f>AQ12*ttokg/Drivers!AR4</f>
        <v>37.441250224647241</v>
      </c>
      <c r="AR13" s="53">
        <f>AR12*ttokg/Drivers!AS4</f>
        <v>37.837740425601311</v>
      </c>
      <c r="AS13" s="53">
        <f>AS12*ttokg/Drivers!AT4</f>
        <v>38.199203124289539</v>
      </c>
      <c r="AT13" s="53">
        <f>AT12*ttokg/Drivers!AU4</f>
        <v>38.612822722994288</v>
      </c>
      <c r="AU13" s="53">
        <f>AU12*ttokg/Drivers!AV4</f>
        <v>39.05857588714948</v>
      </c>
      <c r="AV13" s="53">
        <f>AV12*ttokg/Drivers!AW4</f>
        <v>39.538738258486248</v>
      </c>
      <c r="AW13" s="53">
        <f>AW12*ttokg/Drivers!AX4</f>
        <v>40.057090584667087</v>
      </c>
      <c r="AX13" s="53">
        <f>AX12*ttokg/Drivers!AY4</f>
        <v>40.595927497333157</v>
      </c>
      <c r="AY13" s="53">
        <f>AY12*ttokg/Drivers!AZ4</f>
        <v>41.136004867559819</v>
      </c>
      <c r="AZ13" s="53">
        <f>AZ12*ttokg/Drivers!BA4</f>
        <v>41.696433444120913</v>
      </c>
      <c r="BA13" s="53">
        <f>BA12*ttokg/Drivers!BB4</f>
        <v>42.292667070664173</v>
      </c>
      <c r="BB13" s="53">
        <f>BB12*ttokg/Drivers!BC4</f>
        <v>42.939450098507443</v>
      </c>
      <c r="BC13" s="53">
        <f>BC12*ttokg/Drivers!BD4</f>
        <v>43.611742452592061</v>
      </c>
      <c r="BD13" s="53">
        <f>BD12*ttokg/Drivers!BE4</f>
        <v>44.306553361010337</v>
      </c>
      <c r="BE13" s="53">
        <f>BE12*ttokg/Drivers!BF4</f>
        <v>45.028378621564883</v>
      </c>
      <c r="BF13" s="53">
        <f>BF12*ttokg/Drivers!BG4</f>
        <v>45.794892100296423</v>
      </c>
      <c r="BG13" s="53">
        <f>BG12*ttokg/Drivers!BH4</f>
        <v>46.630956285342862</v>
      </c>
      <c r="BH13" s="53">
        <f>BH12*ttokg/Drivers!BI4</f>
        <v>47.504116393001226</v>
      </c>
      <c r="BI13" s="53">
        <f>BI12*ttokg/Drivers!BJ4</f>
        <v>48.379340519057848</v>
      </c>
      <c r="BJ13" s="53">
        <f>BJ12*ttokg/Drivers!BK4</f>
        <v>49.295963371146591</v>
      </c>
      <c r="BK13" s="53">
        <f>BK12*ttokg/Drivers!BL4</f>
        <v>50.256436652233361</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1.7952094093014074E-2</v>
      </c>
      <c r="Z14" s="22">
        <f>((Data!$AJ$6*LN('Intermediate calculations'!Z4))+Data!$AK$6)</f>
        <v>1.7955764590235276E-2</v>
      </c>
      <c r="AA14" s="22">
        <f>((Data!$AJ$6*LN('Intermediate calculations'!AA4))+Data!$AK$6)</f>
        <v>1.7957091767905574E-2</v>
      </c>
      <c r="AB14" s="22">
        <f>((Data!$AJ$6*LN('Intermediate calculations'!AB4))+Data!$AK$6)</f>
        <v>1.7956045475016679E-2</v>
      </c>
      <c r="AC14" s="22">
        <f>((Data!$AJ$6*LN('Intermediate calculations'!AC4))+Data!$AK$6)</f>
        <v>1.7953092936801918E-2</v>
      </c>
      <c r="AD14" s="22">
        <f>((Data!$AJ$6*LN('Intermediate calculations'!AD4))+Data!$AK$6)</f>
        <v>1.7951471681001998E-2</v>
      </c>
      <c r="AE14" s="22">
        <f>((Data!$AJ$6*LN('Intermediate calculations'!AE4))+Data!$AK$6)</f>
        <v>1.7949225193537456E-2</v>
      </c>
      <c r="AF14" s="22">
        <f>((Data!$AJ$6*LN('Intermediate calculations'!AF4))+Data!$AK$6)</f>
        <v>1.7946385699418768E-2</v>
      </c>
      <c r="AG14" s="22">
        <f>((Data!$AJ$6*LN('Intermediate calculations'!AG4))+Data!$AK$6)</f>
        <v>1.7911835781108155E-2</v>
      </c>
      <c r="AH14" s="22">
        <f>((Data!$AJ$6*LN('Intermediate calculations'!AH4))+Data!$AK$6)</f>
        <v>1.7915812695214584E-2</v>
      </c>
      <c r="AI14" s="22">
        <f>((Data!$AJ$6*LN('Intermediate calculations'!AI4))+Data!$AK$6)</f>
        <v>1.7919291791289725E-2</v>
      </c>
      <c r="AJ14" s="22">
        <f>((Data!$AJ$6*LN('Intermediate calculations'!AJ4))+Data!$AK$6)</f>
        <v>1.7922677644986715E-2</v>
      </c>
      <c r="AK14" s="22">
        <f>((Data!$AJ$6*LN('Intermediate calculations'!AK4))+Data!$AK$6)</f>
        <v>1.7925643514439316E-2</v>
      </c>
      <c r="AL14" s="22">
        <f>((Data!$AJ$6*LN('Intermediate calculations'!AL4))+Data!$AK$6)</f>
        <v>1.7928774785216053E-2</v>
      </c>
      <c r="AM14" s="22">
        <f>((Data!$AJ$6*LN('Intermediate calculations'!AM4))+Data!$AK$6)</f>
        <v>1.7933747959309437E-2</v>
      </c>
      <c r="AN14" s="22">
        <f>((Data!$AJ$6*LN('Intermediate calculations'!AN4))+Data!$AK$6)</f>
        <v>1.7938439134672173E-2</v>
      </c>
      <c r="AO14" s="22">
        <f>((Data!$AJ$6*LN('Intermediate calculations'!AO4))+Data!$AK$6)</f>
        <v>1.7943344753240536E-2</v>
      </c>
      <c r="AP14" s="22">
        <f>((Data!$AJ$6*LN('Intermediate calculations'!AP4))+Data!$AK$6)</f>
        <v>1.7948329529322352E-2</v>
      </c>
      <c r="AQ14" s="22">
        <f>((Data!$AJ$6*LN('Intermediate calculations'!AQ4))+Data!$AK$6)</f>
        <v>1.7953414502150111E-2</v>
      </c>
      <c r="AR14" s="22">
        <f>((Data!$AJ$6*LN('Intermediate calculations'!AR4))+Data!$AK$6)</f>
        <v>1.7960492738858257E-2</v>
      </c>
      <c r="AS14" s="22">
        <f>((Data!$AJ$6*LN('Intermediate calculations'!AS4))+Data!$AK$6)</f>
        <v>1.7966832326001318E-2</v>
      </c>
      <c r="AT14" s="22">
        <f>((Data!$AJ$6*LN('Intermediate calculations'!AT4))+Data!$AK$6)</f>
        <v>1.7973958775631124E-2</v>
      </c>
      <c r="AU14" s="22">
        <f>((Data!$AJ$6*LN('Intermediate calculations'!AU4))+Data!$AK$6)</f>
        <v>1.7981491591023118E-2</v>
      </c>
      <c r="AV14" s="22">
        <f>((Data!$AJ$6*LN('Intermediate calculations'!AV4))+Data!$AK$6)</f>
        <v>1.798944163115283E-2</v>
      </c>
      <c r="AW14" s="22">
        <f>((Data!$AJ$6*LN('Intermediate calculations'!AW4))+Data!$AK$6)</f>
        <v>1.7997840631676008E-2</v>
      </c>
      <c r="AX14" s="22">
        <f>((Data!$AJ$6*LN('Intermediate calculations'!AX4))+Data!$AK$6)</f>
        <v>1.8006378407791013E-2</v>
      </c>
      <c r="AY14" s="22">
        <f>((Data!$AJ$6*LN('Intermediate calculations'!AY4))+Data!$AK$6)</f>
        <v>1.8014746884968728E-2</v>
      </c>
      <c r="AZ14" s="22">
        <f>((Data!$AJ$6*LN('Intermediate calculations'!AZ4))+Data!$AK$6)</f>
        <v>1.8023239453610656E-2</v>
      </c>
      <c r="BA14" s="22">
        <f>((Data!$AJ$6*LN('Intermediate calculations'!BA4))+Data!$AK$6)</f>
        <v>1.8032070211146126E-2</v>
      </c>
      <c r="BB14" s="22">
        <f>((Data!$AJ$6*LN('Intermediate calculations'!BB4))+Data!$AK$6)</f>
        <v>1.8041422315177576E-2</v>
      </c>
      <c r="BC14" s="22">
        <f>((Data!$AJ$6*LN('Intermediate calculations'!BC4))+Data!$AK$6)</f>
        <v>1.8050904433632709E-2</v>
      </c>
      <c r="BD14" s="22">
        <f>((Data!$AJ$6*LN('Intermediate calculations'!BD4))+Data!$AK$6)</f>
        <v>1.8060460810834102E-2</v>
      </c>
      <c r="BE14" s="22">
        <f>((Data!$AJ$6*LN('Intermediate calculations'!BE4))+Data!$AK$6)</f>
        <v>1.8070139692966388E-2</v>
      </c>
      <c r="BF14" s="22">
        <f>((Data!$AJ$6*LN('Intermediate calculations'!BF4))+Data!$AK$6)</f>
        <v>1.808015389271533E-2</v>
      </c>
      <c r="BG14" s="22">
        <f>((Data!$AJ$6*LN('Intermediate calculations'!BG4))+Data!$AK$6)</f>
        <v>1.8090782922750858E-2</v>
      </c>
      <c r="BH14" s="22">
        <f>((Data!$AJ$6*LN('Intermediate calculations'!BH4))+Data!$AK$6)</f>
        <v>1.8101573907194628E-2</v>
      </c>
      <c r="BI14" s="22">
        <f>((Data!$AJ$6*LN('Intermediate calculations'!BI4))+Data!$AK$6)</f>
        <v>1.8112090266876563E-2</v>
      </c>
      <c r="BJ14" s="22">
        <f>((Data!$AJ$6*LN('Intermediate calculations'!BJ4))+Data!$AK$6)</f>
        <v>1.8122799574518397E-2</v>
      </c>
      <c r="BK14" s="22">
        <f>((Data!$AJ$6*LN('Intermediate calculations'!BK4))+Data!$AK$6)</f>
        <v>1.8133705365528188E-2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2858963.0634183194</v>
      </c>
      <c r="Z15" s="22">
        <f>((Data!$AJ$17*'Intermediate calculations'!Z12)+Data!$AK$17)</f>
        <v>2902664.7977186162</v>
      </c>
      <c r="AA15" s="22">
        <f>((Data!$AJ$17*'Intermediate calculations'!AA12)+Data!$AK$17)</f>
        <v>2940260.4927065885</v>
      </c>
      <c r="AB15" s="22">
        <f>((Data!$AJ$17*'Intermediate calculations'!AB12)+Data!$AK$17)</f>
        <v>2971271.0687341914</v>
      </c>
      <c r="AC15" s="22">
        <f>((Data!$AJ$17*'Intermediate calculations'!AC12)+Data!$AK$17)</f>
        <v>2997049.6946587311</v>
      </c>
      <c r="AD15" s="22">
        <f>((Data!$AJ$17*'Intermediate calculations'!AD12)+Data!$AK$17)</f>
        <v>3028436.4166763136</v>
      </c>
      <c r="AE15" s="22">
        <f>((Data!$AJ$17*'Intermediate calculations'!AE12)+Data!$AK$17)</f>
        <v>3058000.9554790407</v>
      </c>
      <c r="AF15" s="22">
        <f>((Data!$AJ$17*'Intermediate calculations'!AF12)+Data!$AK$17)</f>
        <v>3085909.0900356164</v>
      </c>
      <c r="AG15" s="22">
        <f>((Data!$AJ$17*'Intermediate calculations'!AG12)+Data!$AK$17)</f>
        <v>3007459.311863414</v>
      </c>
      <c r="AH15" s="22">
        <f>((Data!$AJ$17*'Intermediate calculations'!AH12)+Data!$AK$17)</f>
        <v>3046854.3809662145</v>
      </c>
      <c r="AI15" s="22">
        <f>((Data!$AJ$17*'Intermediate calculations'!AI12)+Data!$AK$17)</f>
        <v>3085281.779658787</v>
      </c>
      <c r="AJ15" s="22">
        <f>((Data!$AJ$17*'Intermediate calculations'!AJ12)+Data!$AK$17)</f>
        <v>3124115.3876241818</v>
      </c>
      <c r="AK15" s="22">
        <f>((Data!$AJ$17*'Intermediate calculations'!AK12)+Data!$AK$17)</f>
        <v>3162160.8497900655</v>
      </c>
      <c r="AL15" s="22">
        <f>((Data!$AJ$17*'Intermediate calculations'!AL12)+Data!$AK$17)</f>
        <v>3201431.2584190732</v>
      </c>
      <c r="AM15" s="22">
        <f>((Data!$AJ$17*'Intermediate calculations'!AM12)+Data!$AK$17)</f>
        <v>3243915.7622526921</v>
      </c>
      <c r="AN15" s="22">
        <f>((Data!$AJ$17*'Intermediate calculations'!AN12)+Data!$AK$17)</f>
        <v>3286219.6070544766</v>
      </c>
      <c r="AO15" s="22">
        <f>((Data!$AJ$17*'Intermediate calculations'!AO12)+Data!$AK$17)</f>
        <v>3330104.5321595119</v>
      </c>
      <c r="AP15" s="22">
        <f>((Data!$AJ$17*'Intermediate calculations'!AP12)+Data!$AK$17)</f>
        <v>3375192.2813926302</v>
      </c>
      <c r="AQ15" s="22">
        <f>((Data!$AJ$17*'Intermediate calculations'!AQ12)+Data!$AK$17)</f>
        <v>3421564.2865475276</v>
      </c>
      <c r="AR15" s="22">
        <f>((Data!$AJ$17*'Intermediate calculations'!AR12)+Data!$AK$17)</f>
        <v>3473485.7107183887</v>
      </c>
      <c r="AS15" s="22">
        <f>((Data!$AJ$17*'Intermediate calculations'!AS12)+Data!$AK$17)</f>
        <v>3523533.6494578598</v>
      </c>
      <c r="AT15" s="22">
        <f>((Data!$AJ$17*'Intermediate calculations'!AT12)+Data!$AK$17)</f>
        <v>3578060.772595901</v>
      </c>
      <c r="AU15" s="22">
        <f>((Data!$AJ$17*'Intermediate calculations'!AU12)+Data!$AK$17)</f>
        <v>3635760.9789638715</v>
      </c>
      <c r="AV15" s="22">
        <f>((Data!$AJ$17*'Intermediate calculations'!AV12)+Data!$AK$17)</f>
        <v>3696788.8478188673</v>
      </c>
      <c r="AW15" s="22">
        <f>((Data!$AJ$17*'Intermediate calculations'!AW12)+Data!$AK$17)</f>
        <v>3757909.5850414364</v>
      </c>
      <c r="AX15" s="22">
        <f>((Data!$AJ$17*'Intermediate calculations'!AX12)+Data!$AK$17)</f>
        <v>3821300.3211286291</v>
      </c>
      <c r="AY15" s="22">
        <f>((Data!$AJ$17*'Intermediate calculations'!AY12)+Data!$AK$17)</f>
        <v>3885609.3910951568</v>
      </c>
      <c r="AZ15" s="22">
        <f>((Data!$AJ$17*'Intermediate calculations'!AZ12)+Data!$AK$17)</f>
        <v>3952238.1659081029</v>
      </c>
      <c r="BA15" s="22">
        <f>((Data!$AJ$17*'Intermediate calculations'!BA12)+Data!$AK$17)</f>
        <v>4022433.4372774502</v>
      </c>
      <c r="BB15" s="22">
        <f>((Data!$AJ$17*'Intermediate calculations'!BB12)+Data!$AK$17)</f>
        <v>4093804.1859903941</v>
      </c>
      <c r="BC15" s="22">
        <f>((Data!$AJ$17*'Intermediate calculations'!BC12)+Data!$AK$17)</f>
        <v>4167915.7288857065</v>
      </c>
      <c r="BD15" s="22">
        <f>((Data!$AJ$17*'Intermediate calculations'!BD12)+Data!$AK$17)</f>
        <v>4244620.359527301</v>
      </c>
      <c r="BE15" s="22">
        <f>((Data!$AJ$17*'Intermediate calculations'!BE12)+Data!$AK$17)</f>
        <v>4324268.7504435861</v>
      </c>
      <c r="BF15" s="22">
        <f>((Data!$AJ$17*'Intermediate calculations'!BF12)+Data!$AK$17)</f>
        <v>4408429.4630796397</v>
      </c>
      <c r="BG15" s="22">
        <f>((Data!$AJ$17*'Intermediate calculations'!BG12)+Data!$AK$17)</f>
        <v>4494908.705915085</v>
      </c>
      <c r="BH15" s="22">
        <f>((Data!$AJ$17*'Intermediate calculations'!BH12)+Data!$AK$17)</f>
        <v>4585248.5390325431</v>
      </c>
      <c r="BI15" s="22">
        <f>((Data!$AJ$17*'Intermediate calculations'!BI12)+Data!$AK$17)</f>
        <v>4676585.3148044525</v>
      </c>
      <c r="BJ15" s="22">
        <f>((Data!$AJ$17*'Intermediate calculations'!BJ12)+Data!$AK$17)</f>
        <v>4772107.0888865972</v>
      </c>
      <c r="BK15" s="22">
        <f>((Data!$AJ$17*'Intermediate calculations'!BK12)+Data!$AK$17)</f>
        <v>4872181.1948307119</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163478.16882191371</v>
      </c>
      <c r="Z18" s="22">
        <f t="shared" si="4"/>
        <v>165081.94863795672</v>
      </c>
      <c r="AA18" s="22">
        <f t="shared" si="4"/>
        <v>166737.65167179576</v>
      </c>
      <c r="AB18" s="22">
        <f t="shared" si="4"/>
        <v>168446.79818223123</v>
      </c>
      <c r="AC18" s="22">
        <f t="shared" si="4"/>
        <v>170214.75439304544</v>
      </c>
      <c r="AD18" s="22">
        <f t="shared" si="4"/>
        <v>172052.42778287022</v>
      </c>
      <c r="AE18" s="22">
        <f t="shared" si="4"/>
        <v>173912.29547804955</v>
      </c>
      <c r="AF18" s="22">
        <f t="shared" si="4"/>
        <v>175800.53124475587</v>
      </c>
      <c r="AG18" s="22">
        <f t="shared" si="4"/>
        <v>177611.782260148</v>
      </c>
      <c r="AH18" s="22">
        <f t="shared" si="4"/>
        <v>179019.00603034219</v>
      </c>
      <c r="AI18" s="22">
        <f t="shared" si="4"/>
        <v>180439.27234110108</v>
      </c>
      <c r="AJ18" s="22">
        <f t="shared" si="4"/>
        <v>181877.96825586804</v>
      </c>
      <c r="AK18" s="22">
        <f t="shared" si="4"/>
        <v>183331.88967122388</v>
      </c>
      <c r="AL18" s="22">
        <f t="shared" si="4"/>
        <v>184803.06220222972</v>
      </c>
      <c r="AM18" s="22">
        <f t="shared" si="4"/>
        <v>186083.24391336812</v>
      </c>
      <c r="AN18" s="22">
        <f t="shared" si="4"/>
        <v>187377.26007219387</v>
      </c>
      <c r="AO18" s="22">
        <f t="shared" si="4"/>
        <v>188682.87873995758</v>
      </c>
      <c r="AP18" s="22">
        <f t="shared" si="4"/>
        <v>190003.72394477169</v>
      </c>
      <c r="AQ18" s="22">
        <f t="shared" si="4"/>
        <v>191337.87530634218</v>
      </c>
      <c r="AR18" s="22">
        <f t="shared" si="4"/>
        <v>192517.4251161814</v>
      </c>
      <c r="AS18" s="22">
        <f t="shared" si="4"/>
        <v>193705.10137948336</v>
      </c>
      <c r="AT18" s="22">
        <f t="shared" si="4"/>
        <v>194905.29396534193</v>
      </c>
      <c r="AU18" s="22">
        <f t="shared" si="4"/>
        <v>196120.6932850513</v>
      </c>
      <c r="AV18" s="22">
        <f t="shared" si="4"/>
        <v>197347.4502421589</v>
      </c>
      <c r="AW18" s="22">
        <f t="shared" si="4"/>
        <v>198418.11979074037</v>
      </c>
      <c r="AX18" s="22">
        <f t="shared" si="4"/>
        <v>199497.08041506427</v>
      </c>
      <c r="AY18" s="22">
        <f t="shared" si="4"/>
        <v>200586.97667917021</v>
      </c>
      <c r="AZ18" s="22">
        <f t="shared" si="4"/>
        <v>201685.2140342053</v>
      </c>
      <c r="BA18" s="22">
        <f t="shared" si="4"/>
        <v>202793.04702776909</v>
      </c>
      <c r="BB18" s="22">
        <f t="shared" si="4"/>
        <v>203753.89123093925</v>
      </c>
      <c r="BC18" s="22">
        <f t="shared" si="4"/>
        <v>204721.49791518692</v>
      </c>
      <c r="BD18" s="22">
        <f t="shared" si="4"/>
        <v>205697.72077389056</v>
      </c>
      <c r="BE18" s="22">
        <f t="shared" si="4"/>
        <v>206680.91034235072</v>
      </c>
      <c r="BF18" s="22">
        <f t="shared" si="4"/>
        <v>207676.64957682535</v>
      </c>
      <c r="BG18" s="22">
        <f t="shared" si="4"/>
        <v>208514.53627243359</v>
      </c>
      <c r="BH18" s="22">
        <f t="shared" si="4"/>
        <v>209362.31452975853</v>
      </c>
      <c r="BI18" s="22">
        <f t="shared" si="4"/>
        <v>210215.10056869441</v>
      </c>
      <c r="BJ18" s="22">
        <f t="shared" si="4"/>
        <v>211074.09995811569</v>
      </c>
      <c r="BK18" s="22">
        <f t="shared" si="4"/>
        <v>211943.68695393516</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168483.50440511011</v>
      </c>
      <c r="Z19" s="22">
        <f>(((Data!$AJ$7*'Intermediate calculations'!Z4)+Data!$AK$7)*Drivers!AA4)</f>
        <v>171010.63032251105</v>
      </c>
      <c r="AA19" s="22">
        <f>(((Data!$AJ$7*'Intermediate calculations'!AA4)+Data!$AK$7)*Drivers!AB4)</f>
        <v>173619.57327495288</v>
      </c>
      <c r="AB19" s="22">
        <f>(((Data!$AJ$7*'Intermediate calculations'!AB4)+Data!$AK$7)*Drivers!AC4)</f>
        <v>176312.72878168177</v>
      </c>
      <c r="AC19" s="22">
        <f>(((Data!$AJ$7*'Intermediate calculations'!AC4)+Data!$AK$7)*Drivers!AD4)</f>
        <v>179098.55256901562</v>
      </c>
      <c r="AD19" s="22">
        <f>(((Data!$AJ$7*'Intermediate calculations'!AD4)+Data!$AK$7)*Drivers!AE4)</f>
        <v>181994.23189150661</v>
      </c>
      <c r="AE19" s="22">
        <f>(((Data!$AJ$7*'Intermediate calculations'!AE4)+Data!$AK$7)*Drivers!AF4)</f>
        <v>184924.88347373003</v>
      </c>
      <c r="AF19" s="22">
        <f>(((Data!$AJ$7*'Intermediate calculations'!AF4)+Data!$AK$7)*Drivers!AG4)</f>
        <v>187900.23551175505</v>
      </c>
      <c r="AG19" s="22">
        <f>(((Data!$AJ$7*'Intermediate calculations'!AG4)+Data!$AK$7)*Drivers!AH4)</f>
        <v>190754.28027409004</v>
      </c>
      <c r="AH19" s="22">
        <f>(((Data!$AJ$7*'Intermediate calculations'!AH4)+Data!$AK$7)*Drivers!AI4)</f>
        <v>192971.68669463886</v>
      </c>
      <c r="AI19" s="22">
        <f>(((Data!$AJ$7*'Intermediate calculations'!AI4)+Data!$AK$7)*Drivers!AJ4)</f>
        <v>195209.64465347247</v>
      </c>
      <c r="AJ19" s="22">
        <f>(((Data!$AJ$7*'Intermediate calculations'!AJ4)+Data!$AK$7)*Drivers!AK4)</f>
        <v>197476.64271461338</v>
      </c>
      <c r="AK19" s="22">
        <f>(((Data!$AJ$7*'Intermediate calculations'!AK4)+Data!$AK$7)*Drivers!AL4)</f>
        <v>199767.63207228927</v>
      </c>
      <c r="AL19" s="22">
        <f>(((Data!$AJ$7*'Intermediate calculations'!AL4)+Data!$AK$7)*Drivers!AM4)</f>
        <v>202085.80455138072</v>
      </c>
      <c r="AM19" s="22">
        <f>(((Data!$AJ$7*'Intermediate calculations'!AM4)+Data!$AK$7)*Drivers!AN4)</f>
        <v>204103.02683391483</v>
      </c>
      <c r="AN19" s="22">
        <f>(((Data!$AJ$7*'Intermediate calculations'!AN4)+Data!$AK$7)*Drivers!AO4)</f>
        <v>206142.04848750599</v>
      </c>
      <c r="AO19" s="22">
        <f>(((Data!$AJ$7*'Intermediate calculations'!AO4)+Data!$AK$7)*Drivers!AP4)</f>
        <v>208199.3525765978</v>
      </c>
      <c r="AP19" s="22">
        <f>(((Data!$AJ$7*'Intermediate calculations'!AP4)+Data!$AK$7)*Drivers!AQ4)</f>
        <v>210280.64959540934</v>
      </c>
      <c r="AQ19" s="22">
        <f>(((Data!$AJ$7*'Intermediate calculations'!AQ4)+Data!$AK$7)*Drivers!AR4)</f>
        <v>212382.91354076753</v>
      </c>
      <c r="AR19" s="22">
        <f>(((Data!$AJ$7*'Intermediate calculations'!AR4)+Data!$AK$7)*Drivers!AS4)</f>
        <v>214241.56699524532</v>
      </c>
      <c r="AS19" s="22">
        <f>(((Data!$AJ$7*'Intermediate calculations'!AS4)+Data!$AK$7)*Drivers!AT4)</f>
        <v>216113.02555610784</v>
      </c>
      <c r="AT19" s="22">
        <f>(((Data!$AJ$7*'Intermediate calculations'!AT4)+Data!$AK$7)*Drivers!AU4)</f>
        <v>218004.20647711423</v>
      </c>
      <c r="AU19" s="22">
        <f>(((Data!$AJ$7*'Intermediate calculations'!AU4)+Data!$AK$7)*Drivers!AV4)</f>
        <v>219919.3491233206</v>
      </c>
      <c r="AV19" s="22">
        <f>(((Data!$AJ$7*'Intermediate calculations'!AV4)+Data!$AK$7)*Drivers!AW4)</f>
        <v>221852.38835329891</v>
      </c>
      <c r="AW19" s="22">
        <f>(((Data!$AJ$7*'Intermediate calculations'!AW4)+Data!$AK$7)*Drivers!AX4)</f>
        <v>223539.47578146466</v>
      </c>
      <c r="AX19" s="22">
        <f>(((Data!$AJ$7*'Intermediate calculations'!AX4)+Data!$AK$7)*Drivers!AY4)</f>
        <v>225239.62771647994</v>
      </c>
      <c r="AY19" s="22">
        <f>(((Data!$AJ$7*'Intermediate calculations'!AY4)+Data!$AK$7)*Drivers!AZ4)</f>
        <v>226957.01128045085</v>
      </c>
      <c r="AZ19" s="22">
        <f>(((Data!$AJ$7*'Intermediate calculations'!AZ4)+Data!$AK$7)*Drivers!BA4)</f>
        <v>228687.5381617622</v>
      </c>
      <c r="BA19" s="22">
        <f>(((Data!$AJ$7*'Intermediate calculations'!BA4)+Data!$AK$7)*Drivers!BB4)</f>
        <v>230433.18519022677</v>
      </c>
      <c r="BB19" s="22">
        <f>(((Data!$AJ$7*'Intermediate calculations'!BB4)+Data!$AK$7)*Drivers!BC4)</f>
        <v>231947.21739347943</v>
      </c>
      <c r="BC19" s="22">
        <f>(((Data!$AJ$7*'Intermediate calculations'!BC4)+Data!$AK$7)*Drivers!BD4)</f>
        <v>233471.90544925371</v>
      </c>
      <c r="BD19" s="22">
        <f>(((Data!$AJ$7*'Intermediate calculations'!BD4)+Data!$AK$7)*Drivers!BE4)</f>
        <v>235010.17028006824</v>
      </c>
      <c r="BE19" s="22">
        <f>(((Data!$AJ$7*'Intermediate calculations'!BE4)+Data!$AK$7)*Drivers!BF4)</f>
        <v>236559.41277290884</v>
      </c>
      <c r="BF19" s="22">
        <f>(((Data!$AJ$7*'Intermediate calculations'!BF4)+Data!$AK$7)*Drivers!BG4)</f>
        <v>238128.43016622058</v>
      </c>
      <c r="BG19" s="22">
        <f>(((Data!$AJ$7*'Intermediate calculations'!BG4)+Data!$AK$7)*Drivers!BH4)</f>
        <v>239448.71438674492</v>
      </c>
      <c r="BH19" s="22">
        <f>(((Data!$AJ$7*'Intermediate calculations'!BH4)+Data!$AK$7)*Drivers!BI4)</f>
        <v>240784.58504982688</v>
      </c>
      <c r="BI19" s="22">
        <f>(((Data!$AJ$7*'Intermediate calculations'!BI4)+Data!$AK$7)*Drivers!BJ4)</f>
        <v>242128.34663070884</v>
      </c>
      <c r="BJ19" s="22">
        <f>(((Data!$AJ$7*'Intermediate calculations'!BJ4)+Data!$AK$7)*Drivers!BK4)</f>
        <v>243481.89878189756</v>
      </c>
      <c r="BK19" s="22">
        <f>(((Data!$AJ$7*'Intermediate calculations'!BK4)+Data!$AK$7)*Drivers!BL4)</f>
        <v>244852.13415497527</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3.2199427502171067E-3</v>
      </c>
      <c r="Z20" s="22">
        <f>Z19/Drivers!AA4</f>
        <v>3.2202965939008557E-3</v>
      </c>
      <c r="AA20" s="22">
        <f>AA19/Drivers!AB4</f>
        <v>3.2204253834944518E-3</v>
      </c>
      <c r="AB20" s="22">
        <f>AB19/Drivers!AC4</f>
        <v>3.2203238133640508E-3</v>
      </c>
      <c r="AC20" s="22">
        <f>AC19/Drivers!AD4</f>
        <v>3.2200387013487167E-3</v>
      </c>
      <c r="AD20" s="22">
        <f>AD19/Drivers!AE4</f>
        <v>3.2198830878508652E-3</v>
      </c>
      <c r="AE20" s="22">
        <f>AE19/Drivers!AF4</f>
        <v>3.2196685610719764E-3</v>
      </c>
      <c r="AF20" s="22">
        <f>AF19/Drivers!AG4</f>
        <v>3.2193992206246045E-3</v>
      </c>
      <c r="AG20" s="22">
        <f>AG19/Drivers!AH4</f>
        <v>3.2162788155944296E-3</v>
      </c>
      <c r="AH20" s="22">
        <f>AH19/Drivers!AI4</f>
        <v>3.2166236613988342E-3</v>
      </c>
      <c r="AI20" s="22">
        <f>AI19/Drivers!AJ4</f>
        <v>3.2169283255903311E-3</v>
      </c>
      <c r="AJ20" s="22">
        <f>AJ19/Drivers!AK4</f>
        <v>3.2172275250421691E-3</v>
      </c>
      <c r="AK20" s="22">
        <f>AK19/Drivers!AL4</f>
        <v>3.2174918192289857E-3</v>
      </c>
      <c r="AL20" s="22">
        <f>AL19/Drivers!AM4</f>
        <v>3.2177731087906741E-3</v>
      </c>
      <c r="AM20" s="22">
        <f>AM19/Drivers!AN4</f>
        <v>3.218224670596724E-3</v>
      </c>
      <c r="AN20" s="22">
        <f>AN19/Drivers!AO4</f>
        <v>3.2186560985464508E-3</v>
      </c>
      <c r="AO20" s="22">
        <f>AO19/Drivers!AP4</f>
        <v>3.2191130029160398E-3</v>
      </c>
      <c r="AP20" s="22">
        <f>AP19/Drivers!AQ4</f>
        <v>3.2195833845545196E-3</v>
      </c>
      <c r="AQ20" s="22">
        <f>AQ19/Drivers!AR4</f>
        <v>3.2200696455328935E-3</v>
      </c>
      <c r="AR20" s="22">
        <f>AR19/Drivers!AS4</f>
        <v>3.2207574827529777E-3</v>
      </c>
      <c r="AS20" s="22">
        <f>AS19/Drivers!AT4</f>
        <v>3.2213845537303479E-3</v>
      </c>
      <c r="AT20" s="22">
        <f>AT19/Drivers!AU4</f>
        <v>3.2221021072897063E-3</v>
      </c>
      <c r="AU20" s="22">
        <f>AU19/Drivers!AV4</f>
        <v>3.2228754066462566E-3</v>
      </c>
      <c r="AV20" s="22">
        <f>AV19/Drivers!AW4</f>
        <v>3.2237083996178224E-3</v>
      </c>
      <c r="AW20" s="22">
        <f>AW19/Drivers!AX4</f>
        <v>3.224607645102847E-3</v>
      </c>
      <c r="AX20" s="22">
        <f>AX19/Drivers!AY4</f>
        <v>3.2255424275595009E-3</v>
      </c>
      <c r="AY20" s="22">
        <f>AY19/Drivers!AZ4</f>
        <v>3.2264793619807635E-3</v>
      </c>
      <c r="AZ20" s="22">
        <f>AZ19/Drivers!BA4</f>
        <v>3.2274516019837446E-3</v>
      </c>
      <c r="BA20" s="22">
        <f>BA19/Drivers!BB4</f>
        <v>3.228485957131023E-3</v>
      </c>
      <c r="BB20" s="22">
        <f>BB19/Drivers!BC4</f>
        <v>3.229608006147112E-3</v>
      </c>
      <c r="BC20" s="22">
        <f>BC19/Drivers!BD4</f>
        <v>3.2307743091296438E-3</v>
      </c>
      <c r="BD20" s="22">
        <f>BD19/Drivers!BE4</f>
        <v>3.2319796776421081E-3</v>
      </c>
      <c r="BE20" s="22">
        <f>BE19/Drivers!BF4</f>
        <v>3.2332319110627873E-3</v>
      </c>
      <c r="BF20" s="22">
        <f>BF19/Drivers!BG4</f>
        <v>3.2345616702828114E-3</v>
      </c>
      <c r="BG20" s="22">
        <f>BG19/Drivers!BH4</f>
        <v>3.2360120871240614E-3</v>
      </c>
      <c r="BH20" s="22">
        <f>BH19/Drivers!BI4</f>
        <v>3.2375268585350448E-3</v>
      </c>
      <c r="BI20" s="22">
        <f>BI19/Drivers!BJ4</f>
        <v>3.2390452106364808E-3</v>
      </c>
      <c r="BJ20" s="22">
        <f>BJ19/Drivers!BK4</f>
        <v>3.2406353818763482E-3</v>
      </c>
      <c r="BK20" s="22">
        <f>BK19/Drivers!BL4</f>
        <v>3.2423016255061742E-3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3.2199427502171067</v>
      </c>
      <c r="Z21" s="22">
        <f t="shared" ref="Z21:BK21" si="7">Z20*1000</f>
        <v>3.2202965939008559</v>
      </c>
      <c r="AA21" s="22">
        <f t="shared" si="7"/>
        <v>3.2204253834944518</v>
      </c>
      <c r="AB21" s="22">
        <f t="shared" si="7"/>
        <v>3.2203238133640508</v>
      </c>
      <c r="AC21" s="22">
        <f t="shared" si="7"/>
        <v>3.2200387013487166</v>
      </c>
      <c r="AD21" s="22">
        <f t="shared" si="7"/>
        <v>3.2198830878508651</v>
      </c>
      <c r="AE21" s="22">
        <f t="shared" si="7"/>
        <v>3.2196685610719764</v>
      </c>
      <c r="AF21" s="22">
        <f t="shared" si="7"/>
        <v>3.2193992206246045</v>
      </c>
      <c r="AG21" s="22">
        <f t="shared" si="7"/>
        <v>3.2162788155944297</v>
      </c>
      <c r="AH21" s="22">
        <f t="shared" si="7"/>
        <v>3.2166236613988342</v>
      </c>
      <c r="AI21" s="22">
        <f t="shared" si="7"/>
        <v>3.2169283255903309</v>
      </c>
      <c r="AJ21" s="22">
        <f t="shared" si="7"/>
        <v>3.2172275250421691</v>
      </c>
      <c r="AK21" s="22">
        <f t="shared" si="7"/>
        <v>3.2174918192289859</v>
      </c>
      <c r="AL21" s="22">
        <f t="shared" si="7"/>
        <v>3.217773108790674</v>
      </c>
      <c r="AM21" s="22">
        <f t="shared" si="7"/>
        <v>3.2182246705967241</v>
      </c>
      <c r="AN21" s="22">
        <f t="shared" si="7"/>
        <v>3.2186560985464507</v>
      </c>
      <c r="AO21" s="22">
        <f t="shared" si="7"/>
        <v>3.21911300291604</v>
      </c>
      <c r="AP21" s="22">
        <f t="shared" si="7"/>
        <v>3.2195833845545194</v>
      </c>
      <c r="AQ21" s="22">
        <f t="shared" si="7"/>
        <v>3.2200696455328934</v>
      </c>
      <c r="AR21" s="22">
        <f t="shared" si="7"/>
        <v>3.2207574827529775</v>
      </c>
      <c r="AS21" s="22">
        <f t="shared" si="7"/>
        <v>3.2213845537303478</v>
      </c>
      <c r="AT21" s="22">
        <f t="shared" si="7"/>
        <v>3.2221021072897065</v>
      </c>
      <c r="AU21" s="22">
        <f t="shared" si="7"/>
        <v>3.2228754066462568</v>
      </c>
      <c r="AV21" s="22">
        <f t="shared" si="7"/>
        <v>3.2237083996178222</v>
      </c>
      <c r="AW21" s="22">
        <f t="shared" si="7"/>
        <v>3.2246076451028469</v>
      </c>
      <c r="AX21" s="22">
        <f t="shared" si="7"/>
        <v>3.225542427559501</v>
      </c>
      <c r="AY21" s="22">
        <f t="shared" si="7"/>
        <v>3.2264793619807635</v>
      </c>
      <c r="AZ21" s="22">
        <f t="shared" si="7"/>
        <v>3.2274516019837445</v>
      </c>
      <c r="BA21" s="22">
        <f t="shared" si="7"/>
        <v>3.2284859571310229</v>
      </c>
      <c r="BB21" s="22">
        <f t="shared" si="7"/>
        <v>3.229608006147112</v>
      </c>
      <c r="BC21" s="22">
        <f t="shared" si="7"/>
        <v>3.2307743091296439</v>
      </c>
      <c r="BD21" s="22">
        <f t="shared" si="7"/>
        <v>3.2319796776421081</v>
      </c>
      <c r="BE21" s="22">
        <f t="shared" si="7"/>
        <v>3.2332319110627874</v>
      </c>
      <c r="BF21" s="22">
        <f t="shared" si="7"/>
        <v>3.2345616702828113</v>
      </c>
      <c r="BG21" s="22">
        <f t="shared" si="7"/>
        <v>3.2360120871240614</v>
      </c>
      <c r="BH21" s="22">
        <f t="shared" si="7"/>
        <v>3.2375268585350447</v>
      </c>
      <c r="BI21" s="22">
        <f t="shared" si="7"/>
        <v>3.2390452106364807</v>
      </c>
      <c r="BJ21" s="22">
        <f t="shared" si="7"/>
        <v>3.240635381876348</v>
      </c>
      <c r="BK21" s="22">
        <f t="shared" si="7"/>
        <v>3.2423016255061743</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10754.266238624054</v>
      </c>
      <c r="Z22" s="22">
        <f>((Data!$AJ$8*'Intermediate calculations'!Z4)+Data!$AK$8)*Drivers!AA4</f>
        <v>10915.572148245388</v>
      </c>
      <c r="AA22" s="22">
        <f>((Data!$AJ$8*'Intermediate calculations'!AA4)+Data!$AK$8)*Drivers!AB4</f>
        <v>11082.100421805508</v>
      </c>
      <c r="AB22" s="22">
        <f>((Data!$AJ$8*'Intermediate calculations'!AB4)+Data!$AK$8)*Drivers!AC4</f>
        <v>11254.0039647882</v>
      </c>
      <c r="AC22" s="22">
        <f>((Data!$AJ$8*'Intermediate calculations'!AC4)+Data!$AK$8)*Drivers!AD4</f>
        <v>11431.822504405256</v>
      </c>
      <c r="AD22" s="22">
        <f>((Data!$AJ$8*'Intermediate calculations'!AD4)+Data!$AK$8)*Drivers!AE4</f>
        <v>11616.653099457872</v>
      </c>
      <c r="AE22" s="22">
        <f>((Data!$AJ$8*'Intermediate calculations'!AE4)+Data!$AK$8)*Drivers!AF4</f>
        <v>11803.715966408305</v>
      </c>
      <c r="AF22" s="22">
        <f>((Data!$AJ$8*'Intermediate calculations'!AF4)+Data!$AK$8)*Drivers!AG4</f>
        <v>11993.632053941814</v>
      </c>
      <c r="AG22" s="22">
        <f>((Data!$AJ$8*'Intermediate calculations'!AG4)+Data!$AK$8)*Drivers!AH4</f>
        <v>12175.805123878094</v>
      </c>
      <c r="AH22" s="22">
        <f>((Data!$AJ$8*'Intermediate calculations'!AH4)+Data!$AK$8)*Drivers!AI4</f>
        <v>12317.341703913124</v>
      </c>
      <c r="AI22" s="22">
        <f>((Data!$AJ$8*'Intermediate calculations'!AI4)+Data!$AK$8)*Drivers!AJ4</f>
        <v>12460.190084264204</v>
      </c>
      <c r="AJ22" s="22">
        <f>((Data!$AJ$8*'Intermediate calculations'!AJ4)+Data!$AK$8)*Drivers!AK4</f>
        <v>12604.892088166815</v>
      </c>
      <c r="AK22" s="22">
        <f>((Data!$AJ$8*'Intermediate calculations'!AK4)+Data!$AK$8)*Drivers!AL4</f>
        <v>12751.125451422722</v>
      </c>
      <c r="AL22" s="22">
        <f>((Data!$AJ$8*'Intermediate calculations'!AL4)+Data!$AK$8)*Drivers!AM4</f>
        <v>12899.093907534943</v>
      </c>
      <c r="AM22" s="22">
        <f>((Data!$AJ$8*'Intermediate calculations'!AM4)+Data!$AK$8)*Drivers!AN4</f>
        <v>13027.852776632866</v>
      </c>
      <c r="AN22" s="22">
        <f>((Data!$AJ$8*'Intermediate calculations'!AN4)+Data!$AK$8)*Drivers!AO4</f>
        <v>13158.003094947195</v>
      </c>
      <c r="AO22" s="22">
        <f>((Data!$AJ$8*'Intermediate calculations'!AO4)+Data!$AK$8)*Drivers!AP4</f>
        <v>13289.320377229651</v>
      </c>
      <c r="AP22" s="22">
        <f>((Data!$AJ$8*'Intermediate calculations'!AP4)+Data!$AK$8)*Drivers!AQ4</f>
        <v>13422.169123111238</v>
      </c>
      <c r="AQ22" s="22">
        <f>((Data!$AJ$8*'Intermediate calculations'!AQ4)+Data!$AK$8)*Drivers!AR4</f>
        <v>13556.35618345325</v>
      </c>
      <c r="AR22" s="22">
        <f>((Data!$AJ$8*'Intermediate calculations'!AR4)+Data!$AK$8)*Drivers!AS4</f>
        <v>13674.993637994387</v>
      </c>
      <c r="AS22" s="22">
        <f>((Data!$AJ$8*'Intermediate calculations'!AS4)+Data!$AK$8)*Drivers!AT4</f>
        <v>13794.44843975157</v>
      </c>
      <c r="AT22" s="22">
        <f>((Data!$AJ$8*'Intermediate calculations'!AT4)+Data!$AK$8)*Drivers!AU4</f>
        <v>13915.16211556049</v>
      </c>
      <c r="AU22" s="22">
        <f>((Data!$AJ$8*'Intermediate calculations'!AU4)+Data!$AK$8)*Drivers!AV4</f>
        <v>14037.405263190683</v>
      </c>
      <c r="AV22" s="22">
        <f>((Data!$AJ$8*'Intermediate calculations'!AV4)+Data!$AK$8)*Drivers!AW4</f>
        <v>14160.790745955253</v>
      </c>
      <c r="AW22" s="22">
        <f>((Data!$AJ$8*'Intermediate calculations'!AW4)+Data!$AK$8)*Drivers!AX4</f>
        <v>14268.477177540302</v>
      </c>
      <c r="AX22" s="22">
        <f>((Data!$AJ$8*'Intermediate calculations'!AX4)+Data!$AK$8)*Drivers!AY4</f>
        <v>14376.997513817874</v>
      </c>
      <c r="AY22" s="22">
        <f>((Data!$AJ$8*'Intermediate calculations'!AY4)+Data!$AK$8)*Drivers!AZ4</f>
        <v>14486.617741305377</v>
      </c>
      <c r="AZ22" s="22">
        <f>((Data!$AJ$8*'Intermediate calculations'!AZ4)+Data!$AK$8)*Drivers!BA4</f>
        <v>14597.076903942272</v>
      </c>
      <c r="BA22" s="22">
        <f>((Data!$AJ$8*'Intermediate calculations'!BA4)+Data!$AK$8)*Drivers!BB4</f>
        <v>14708.501182354905</v>
      </c>
      <c r="BB22" s="22">
        <f>((Data!$AJ$8*'Intermediate calculations'!BB4)+Data!$AK$8)*Drivers!BC4</f>
        <v>14805.14153575401</v>
      </c>
      <c r="BC22" s="22">
        <f>((Data!$AJ$8*'Intermediate calculations'!BC4)+Data!$AK$8)*Drivers!BD4</f>
        <v>14902.462049952372</v>
      </c>
      <c r="BD22" s="22">
        <f>((Data!$AJ$8*'Intermediate calculations'!BD4)+Data!$AK$8)*Drivers!BE4</f>
        <v>15000.649166812873</v>
      </c>
      <c r="BE22" s="22">
        <f>((Data!$AJ$8*'Intermediate calculations'!BE4)+Data!$AK$8)*Drivers!BF4</f>
        <v>15099.536985504827</v>
      </c>
      <c r="BF22" s="22">
        <f>((Data!$AJ$8*'Intermediate calculations'!BF4)+Data!$AK$8)*Drivers!BG4</f>
        <v>15199.687031886426</v>
      </c>
      <c r="BG22" s="22">
        <f>((Data!$AJ$8*'Intermediate calculations'!BG4)+Data!$AK$8)*Drivers!BH4</f>
        <v>15283.960492770957</v>
      </c>
      <c r="BH22" s="22">
        <f>((Data!$AJ$8*'Intermediate calculations'!BH4)+Data!$AK$8)*Drivers!BI4</f>
        <v>15369.228832967679</v>
      </c>
      <c r="BI22" s="22">
        <f>((Data!$AJ$8*'Intermediate calculations'!BI4)+Data!$AK$8)*Drivers!BJ4</f>
        <v>15455.000848768655</v>
      </c>
      <c r="BJ22" s="22">
        <f>((Data!$AJ$8*'Intermediate calculations'!BJ4)+Data!$AK$8)*Drivers!BK4</f>
        <v>15541.397794589213</v>
      </c>
      <c r="BK22" s="22">
        <f>((Data!$AJ$8*'Intermediate calculations'!BK4)+Data!$AK$8)*Drivers!BL4</f>
        <v>15628.85962691332</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2.0552826065215583E-4</v>
      </c>
      <c r="Z23" s="22">
        <f>Z22/Drivers!AA4</f>
        <v>2.0555084641920362E-4</v>
      </c>
      <c r="AA23" s="22">
        <f>AA22/Drivers!AB4</f>
        <v>2.0555906703156085E-4</v>
      </c>
      <c r="AB23" s="22">
        <f>AB22/Drivers!AC4</f>
        <v>2.0555258383174796E-4</v>
      </c>
      <c r="AC23" s="22">
        <f>AC22/Drivers!AD4</f>
        <v>2.0553438519247134E-4</v>
      </c>
      <c r="AD23" s="22">
        <f>AD22/Drivers!AE4</f>
        <v>2.0552445241601273E-4</v>
      </c>
      <c r="AE23" s="22">
        <f>AE22/Drivers!AF4</f>
        <v>2.0551075921736026E-4</v>
      </c>
      <c r="AF23" s="22">
        <f>AF22/Drivers!AG4</f>
        <v>2.0549356727391098E-4</v>
      </c>
      <c r="AG23" s="22">
        <f>AG22/Drivers!AH4</f>
        <v>2.0529439248475093E-4</v>
      </c>
      <c r="AH23" s="22">
        <f>AH22/Drivers!AI4</f>
        <v>2.053164039190746E-4</v>
      </c>
      <c r="AI23" s="22">
        <f>AI22/Drivers!AJ4</f>
        <v>2.0533585056959567E-4</v>
      </c>
      <c r="AJ23" s="22">
        <f>AJ22/Drivers!AK4</f>
        <v>2.0535494840694701E-4</v>
      </c>
      <c r="AK23" s="22">
        <f>AK22/Drivers!AL4</f>
        <v>2.053718182486587E-4</v>
      </c>
      <c r="AL23" s="22">
        <f>AL22/Drivers!AM4</f>
        <v>2.0538977290153246E-4</v>
      </c>
      <c r="AM23" s="22">
        <f>AM22/Drivers!AN4</f>
        <v>2.0541859599553566E-4</v>
      </c>
      <c r="AN23" s="22">
        <f>AN22/Drivers!AO4</f>
        <v>2.0544613394977353E-4</v>
      </c>
      <c r="AO23" s="22">
        <f>AO22/Drivers!AP4</f>
        <v>2.0547529805847069E-4</v>
      </c>
      <c r="AP23" s="22">
        <f>AP22/Drivers!AQ4</f>
        <v>2.0550532241837366E-4</v>
      </c>
      <c r="AQ23" s="22">
        <f>AQ22/Drivers!AR4</f>
        <v>2.0553636035316347E-4</v>
      </c>
      <c r="AR23" s="22">
        <f>AR22/Drivers!AS4</f>
        <v>2.0558026485657311E-4</v>
      </c>
      <c r="AS23" s="22">
        <f>AS22/Drivers!AT4</f>
        <v>2.0562029066363929E-4</v>
      </c>
      <c r="AT23" s="22">
        <f>AT22/Drivers!AU4</f>
        <v>2.0566609195466219E-4</v>
      </c>
      <c r="AU23" s="22">
        <f>AU22/Drivers!AV4</f>
        <v>2.0571545148805902E-4</v>
      </c>
      <c r="AV23" s="22">
        <f>AV22/Drivers!AW4</f>
        <v>2.0576862125220148E-4</v>
      </c>
      <c r="AW23" s="22">
        <f>AW22/Drivers!AX4</f>
        <v>2.0582601990018178E-4</v>
      </c>
      <c r="AX23" s="22">
        <f>AX22/Drivers!AY4</f>
        <v>2.0588568686550013E-4</v>
      </c>
      <c r="AY23" s="22">
        <f>AY22/Drivers!AZ4</f>
        <v>2.0594549119026155E-4</v>
      </c>
      <c r="AZ23" s="22">
        <f>AZ22/Drivers!BA4</f>
        <v>2.0600754906279227E-4</v>
      </c>
      <c r="BA23" s="22">
        <f>BA22/Drivers!BB4</f>
        <v>2.0607357173176748E-4</v>
      </c>
      <c r="BB23" s="22">
        <f>BB22/Drivers!BC4</f>
        <v>2.0614519188173061E-4</v>
      </c>
      <c r="BC23" s="22">
        <f>BC22/Drivers!BD4</f>
        <v>2.0621963675295608E-4</v>
      </c>
      <c r="BD23" s="22">
        <f>BD22/Drivers!BE4</f>
        <v>2.0629657516864529E-4</v>
      </c>
      <c r="BE23" s="22">
        <f>BE22/Drivers!BF4</f>
        <v>2.063765049614546E-4</v>
      </c>
      <c r="BF23" s="22">
        <f>BF22/Drivers!BG4</f>
        <v>2.0646138320954123E-4</v>
      </c>
      <c r="BG23" s="22">
        <f>BG22/Drivers!BH4</f>
        <v>2.0655396300791888E-4</v>
      </c>
      <c r="BH23" s="22">
        <f>BH22/Drivers!BI4</f>
        <v>2.0665065054479016E-4</v>
      </c>
      <c r="BI23" s="22">
        <f>BI22/Drivers!BJ4</f>
        <v>2.067475666363712E-4</v>
      </c>
      <c r="BJ23" s="22">
        <f>BJ22/Drivers!BK4</f>
        <v>2.0684906692827764E-4</v>
      </c>
      <c r="BK23" s="22">
        <f>BK22/Drivers!BL4</f>
        <v>2.0695542290464949E-4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0.20552826065215582</v>
      </c>
      <c r="Z24" s="22">
        <f t="shared" ref="Z24" si="10">Z23*1000</f>
        <v>0.20555084641920363</v>
      </c>
      <c r="AA24" s="22">
        <f t="shared" ref="AA24" si="11">AA23*1000</f>
        <v>0.20555906703156085</v>
      </c>
      <c r="AB24" s="22">
        <f t="shared" ref="AB24" si="12">AB23*1000</f>
        <v>0.20555258383174796</v>
      </c>
      <c r="AC24" s="22">
        <f t="shared" ref="AC24" si="13">AC23*1000</f>
        <v>0.20553438519247136</v>
      </c>
      <c r="AD24" s="22">
        <f t="shared" ref="AD24" si="14">AD23*1000</f>
        <v>0.20552445241601272</v>
      </c>
      <c r="AE24" s="22">
        <f t="shared" ref="AE24" si="15">AE23*1000</f>
        <v>0.20551075921736026</v>
      </c>
      <c r="AF24" s="22">
        <f t="shared" ref="AF24" si="16">AF23*1000</f>
        <v>0.20549356727391099</v>
      </c>
      <c r="AG24" s="22">
        <f t="shared" ref="AG24" si="17">AG23*1000</f>
        <v>0.20529439248475093</v>
      </c>
      <c r="AH24" s="22">
        <f t="shared" ref="AH24" si="18">AH23*1000</f>
        <v>0.2053164039190746</v>
      </c>
      <c r="AI24" s="22">
        <f t="shared" ref="AI24" si="19">AI23*1000</f>
        <v>0.20533585056959566</v>
      </c>
      <c r="AJ24" s="22">
        <f t="shared" ref="AJ24" si="20">AJ23*1000</f>
        <v>0.20535494840694701</v>
      </c>
      <c r="AK24" s="22">
        <f t="shared" ref="AK24" si="21">AK23*1000</f>
        <v>0.20537181824865869</v>
      </c>
      <c r="AL24" s="22">
        <f t="shared" ref="AL24" si="22">AL23*1000</f>
        <v>0.20538977290153246</v>
      </c>
      <c r="AM24" s="22">
        <f t="shared" ref="AM24" si="23">AM23*1000</f>
        <v>0.20541859599553566</v>
      </c>
      <c r="AN24" s="22">
        <f t="shared" ref="AN24" si="24">AN23*1000</f>
        <v>0.20544613394977351</v>
      </c>
      <c r="AO24" s="22">
        <f t="shared" ref="AO24" si="25">AO23*1000</f>
        <v>0.2054752980584707</v>
      </c>
      <c r="AP24" s="22">
        <f t="shared" ref="AP24" si="26">AP23*1000</f>
        <v>0.20550532241837366</v>
      </c>
      <c r="AQ24" s="22">
        <f t="shared" ref="AQ24" si="27">AQ23*1000</f>
        <v>0.20553636035316347</v>
      </c>
      <c r="AR24" s="22">
        <f t="shared" ref="AR24" si="28">AR23*1000</f>
        <v>0.2055802648565731</v>
      </c>
      <c r="AS24" s="22">
        <f t="shared" ref="AS24" si="29">AS23*1000</f>
        <v>0.20562029066363929</v>
      </c>
      <c r="AT24" s="22">
        <f t="shared" ref="AT24" si="30">AT23*1000</f>
        <v>0.20566609195466221</v>
      </c>
      <c r="AU24" s="22">
        <f t="shared" ref="AU24" si="31">AU23*1000</f>
        <v>0.20571545148805903</v>
      </c>
      <c r="AV24" s="22">
        <f t="shared" ref="AV24" si="32">AV23*1000</f>
        <v>0.20576862125220149</v>
      </c>
      <c r="AW24" s="22">
        <f t="shared" ref="AW24" si="33">AW23*1000</f>
        <v>0.20582601990018179</v>
      </c>
      <c r="AX24" s="22">
        <f t="shared" ref="AX24" si="34">AX23*1000</f>
        <v>0.20588568686550013</v>
      </c>
      <c r="AY24" s="22">
        <f t="shared" ref="AY24" si="35">AY23*1000</f>
        <v>0.20594549119026156</v>
      </c>
      <c r="AZ24" s="22">
        <f t="shared" ref="AZ24" si="36">AZ23*1000</f>
        <v>0.20600754906279228</v>
      </c>
      <c r="BA24" s="22">
        <f t="shared" ref="BA24" si="37">BA23*1000</f>
        <v>0.20607357173176749</v>
      </c>
      <c r="BB24" s="22">
        <f t="shared" ref="BB24" si="38">BB23*1000</f>
        <v>0.20614519188173061</v>
      </c>
      <c r="BC24" s="22">
        <f t="shared" ref="BC24" si="39">BC23*1000</f>
        <v>0.20621963675295607</v>
      </c>
      <c r="BD24" s="22">
        <f t="shared" ref="BD24" si="40">BD23*1000</f>
        <v>0.20629657516864527</v>
      </c>
      <c r="BE24" s="22">
        <f t="shared" ref="BE24" si="41">BE23*1000</f>
        <v>0.2063765049614546</v>
      </c>
      <c r="BF24" s="22">
        <f t="shared" ref="BF24" si="42">BF23*1000</f>
        <v>0.20646138320954124</v>
      </c>
      <c r="BG24" s="22">
        <f t="shared" ref="BG24" si="43">BG23*1000</f>
        <v>0.20655396300791887</v>
      </c>
      <c r="BH24" s="22">
        <f t="shared" ref="BH24" si="44">BH23*1000</f>
        <v>0.20665065054479018</v>
      </c>
      <c r="BI24" s="22">
        <f t="shared" ref="BI24" si="45">BI23*1000</f>
        <v>0.2067475666363712</v>
      </c>
      <c r="BJ24" s="22">
        <f t="shared" ref="BJ24" si="46">BJ23*1000</f>
        <v>0.20684906692827765</v>
      </c>
      <c r="BK24" s="22">
        <f t="shared" ref="BK24" si="47">BK23*1000</f>
        <v>0.20695542290464949</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3.4254710108692623</v>
      </c>
      <c r="Z26" s="53">
        <f>(Z19+Z22)*ttokg/Drivers!AA4</f>
        <v>3.4258474403200596</v>
      </c>
      <c r="AA26" s="53">
        <f>(AA19+AA22)*ttokg/Drivers!AB4</f>
        <v>3.4259844505260126</v>
      </c>
      <c r="AB26" s="53">
        <f>(AB19+AB22)*ttokg/Drivers!AC4</f>
        <v>3.4258763971957986</v>
      </c>
      <c r="AC26" s="53">
        <f>(AC19+AC22)*ttokg/Drivers!AD4</f>
        <v>3.425573086541188</v>
      </c>
      <c r="AD26" s="53">
        <f>(AD19+AD22)*ttokg/Drivers!AE4</f>
        <v>3.4254075402668782</v>
      </c>
      <c r="AE26" s="53">
        <f>(AE19+AE22)*ttokg/Drivers!AF4</f>
        <v>3.4251793202893368</v>
      </c>
      <c r="AF26" s="53">
        <f>(AF19+AF22)*ttokg/Drivers!AG4</f>
        <v>3.4248927878985156</v>
      </c>
      <c r="AG26" s="53">
        <f>(AG19+AG22)*ttokg/Drivers!AH4</f>
        <v>3.4215732080791805</v>
      </c>
      <c r="AH26" s="53">
        <f>(AH19+AH22)*ttokg/Drivers!AI4</f>
        <v>3.4219400653179086</v>
      </c>
      <c r="AI26" s="53">
        <f>(AI19+AI22)*ttokg/Drivers!AJ4</f>
        <v>3.4222641761599268</v>
      </c>
      <c r="AJ26" s="53">
        <f>(AJ19+AJ22)*ttokg/Drivers!AK4</f>
        <v>3.4225824734491157</v>
      </c>
      <c r="AK26" s="53">
        <f>(AK19+AK22)*ttokg/Drivers!AL4</f>
        <v>3.4228636374776449</v>
      </c>
      <c r="AL26" s="53">
        <f>(AL19+AL22)*ttokg/Drivers!AM4</f>
        <v>3.4231628816922064</v>
      </c>
      <c r="AM26" s="53">
        <f>(AM19+AM22)*ttokg/Drivers!AN4</f>
        <v>3.42364326659226</v>
      </c>
      <c r="AN26" s="53">
        <f>(AN19+AN22)*ttokg/Drivers!AO4</f>
        <v>3.4241022324962245</v>
      </c>
      <c r="AO26" s="53">
        <f>(AO19+AO22)*ttokg/Drivers!AP4</f>
        <v>3.4245883009745106</v>
      </c>
      <c r="AP26" s="53">
        <f>(AP19+AP22)*ttokg/Drivers!AQ4</f>
        <v>3.4250887069728932</v>
      </c>
      <c r="AQ26" s="53">
        <f>(AQ19+AQ22)*ttokg/Drivers!AR4</f>
        <v>3.4256060058860571</v>
      </c>
      <c r="AR26" s="53">
        <f>(AR19+AR22)*ttokg/Drivers!AS4</f>
        <v>3.4263377476095509</v>
      </c>
      <c r="AS26" s="53">
        <f>(AS19+AS22)*ttokg/Drivers!AT4</f>
        <v>3.4270048443939873</v>
      </c>
      <c r="AT26" s="53">
        <f>(AT19+AT22)*ttokg/Drivers!AU4</f>
        <v>3.4277681992443685</v>
      </c>
      <c r="AU26" s="53">
        <f>(AU19+AU22)*ttokg/Drivers!AV4</f>
        <v>3.4285908581343159</v>
      </c>
      <c r="AV26" s="53">
        <f>(AV19+AV22)*ttokg/Drivers!AW4</f>
        <v>3.4294770208700238</v>
      </c>
      <c r="AW26" s="53">
        <f>(AW19+AW22)*ttokg/Drivers!AX4</f>
        <v>3.4304336650030289</v>
      </c>
      <c r="AX26" s="53">
        <f>(AX19+AX22)*ttokg/Drivers!AY4</f>
        <v>3.4314281144250014</v>
      </c>
      <c r="AY26" s="53">
        <f>(AY19+AY22)*ttokg/Drivers!AZ4</f>
        <v>3.4324248531710251</v>
      </c>
      <c r="AZ26" s="53">
        <f>(AZ19+AZ22)*ttokg/Drivers!BA4</f>
        <v>3.4334591510465371</v>
      </c>
      <c r="BA26" s="53">
        <f>(BA19+BA22)*ttokg/Drivers!BB4</f>
        <v>3.4345595288627901</v>
      </c>
      <c r="BB26" s="53">
        <f>(BB19+BB22)*ttokg/Drivers!BC4</f>
        <v>3.4357531980288427</v>
      </c>
      <c r="BC26" s="53">
        <f>(BC19+BC22)*ttokg/Drivers!BD4</f>
        <v>3.4369939458825995</v>
      </c>
      <c r="BD26" s="53">
        <f>(BD19+BD22)*ttokg/Drivers!BE4</f>
        <v>3.4382762528107533</v>
      </c>
      <c r="BE26" s="53">
        <f>(BE19+BE22)*ttokg/Drivers!BF4</f>
        <v>3.4396084160242415</v>
      </c>
      <c r="BF26" s="53">
        <f>(BF19+BF22)*ttokg/Drivers!BG4</f>
        <v>3.4410230534923527</v>
      </c>
      <c r="BG26" s="53">
        <f>(BG19+BG22)*ttokg/Drivers!BH4</f>
        <v>3.4425660501319801</v>
      </c>
      <c r="BH26" s="53">
        <f>(BH19+BH22)*ttokg/Drivers!BI4</f>
        <v>3.444177509079835</v>
      </c>
      <c r="BI26" s="53">
        <f>(BI19+BI22)*ttokg/Drivers!BJ4</f>
        <v>3.4457927772728518</v>
      </c>
      <c r="BJ26" s="53">
        <f>(BJ19+BJ22)*ttokg/Drivers!BK4</f>
        <v>3.4474844488046266</v>
      </c>
      <c r="BK26" s="53">
        <f>(BK19+BK22)*ttokg/Drivers!BL4</f>
        <v>3.449257048410824</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152723.90258328966</v>
      </c>
      <c r="Z27" s="22">
        <f>((Data!$AJ$23*'Intermediate calculations'!Z19)+Data!$AK$23)</f>
        <v>154166.37648971134</v>
      </c>
      <c r="AA27" s="22">
        <f>((Data!$AJ$23*'Intermediate calculations'!AA19)+Data!$AK$23)</f>
        <v>155655.55124999024</v>
      </c>
      <c r="AB27" s="22">
        <f>((Data!$AJ$23*'Intermediate calculations'!AB19)+Data!$AK$23)</f>
        <v>157192.79421744304</v>
      </c>
      <c r="AC27" s="22">
        <f>((Data!$AJ$23*'Intermediate calculations'!AC19)+Data!$AK$23)</f>
        <v>158782.93188864019</v>
      </c>
      <c r="AD27" s="22">
        <f>((Data!$AJ$23*'Intermediate calculations'!AD19)+Data!$AK$23)</f>
        <v>160435.77468341234</v>
      </c>
      <c r="AE27" s="22">
        <f>((Data!$AJ$23*'Intermediate calculations'!AE19)+Data!$AK$23)</f>
        <v>162108.57951164123</v>
      </c>
      <c r="AF27" s="22">
        <f>((Data!$AJ$23*'Intermediate calculations'!AF19)+Data!$AK$23)</f>
        <v>163806.89919081406</v>
      </c>
      <c r="AG27" s="22">
        <f>((Data!$AJ$23*'Intermediate calculations'!AG19)+Data!$AK$23)</f>
        <v>165435.97713626991</v>
      </c>
      <c r="AH27" s="22">
        <f>((Data!$AJ$23*'Intermediate calculations'!AH19)+Data!$AK$23)</f>
        <v>166701.66432642908</v>
      </c>
      <c r="AI27" s="22">
        <f>((Data!$AJ$23*'Intermediate calculations'!AI19)+Data!$AK$23)</f>
        <v>167979.08225683687</v>
      </c>
      <c r="AJ27" s="22">
        <f>((Data!$AJ$23*'Intermediate calculations'!AJ19)+Data!$AK$23)</f>
        <v>169273.07616770122</v>
      </c>
      <c r="AK27" s="22">
        <f>((Data!$AJ$23*'Intermediate calculations'!AK19)+Data!$AK$23)</f>
        <v>170580.76421980115</v>
      </c>
      <c r="AL27" s="22">
        <f>((Data!$AJ$23*'Intermediate calculations'!AL19)+Data!$AK$23)</f>
        <v>171903.96829469479</v>
      </c>
      <c r="AM27" s="22">
        <f>((Data!$AJ$23*'Intermediate calculations'!AM19)+Data!$AK$23)</f>
        <v>173055.39113673524</v>
      </c>
      <c r="AN27" s="22">
        <f>((Data!$AJ$23*'Intermediate calculations'!AN19)+Data!$AK$23)</f>
        <v>174219.25697724667</v>
      </c>
      <c r="AO27" s="22">
        <f>((Data!$AJ$23*'Intermediate calculations'!AO19)+Data!$AK$23)</f>
        <v>175393.55836272793</v>
      </c>
      <c r="AP27" s="22">
        <f>((Data!$AJ$23*'Intermediate calculations'!AP19)+Data!$AK$23)</f>
        <v>176581.55482166045</v>
      </c>
      <c r="AQ27" s="22">
        <f>((Data!$AJ$23*'Intermediate calculations'!AQ19)+Data!$AK$23)</f>
        <v>177781.51912288892</v>
      </c>
      <c r="AR27" s="22">
        <f>((Data!$AJ$23*'Intermediate calculations'!AR19)+Data!$AK$23)</f>
        <v>178842.43147818701</v>
      </c>
      <c r="AS27" s="22">
        <f>((Data!$AJ$23*'Intermediate calculations'!AS19)+Data!$AK$23)</f>
        <v>179910.65293973178</v>
      </c>
      <c r="AT27" s="22">
        <f>((Data!$AJ$23*'Intermediate calculations'!AT19)+Data!$AK$23)</f>
        <v>180990.13184978144</v>
      </c>
      <c r="AU27" s="22">
        <f>((Data!$AJ$23*'Intermediate calculations'!AU19)+Data!$AK$23)</f>
        <v>182083.28802186062</v>
      </c>
      <c r="AV27" s="22">
        <f>((Data!$AJ$23*'Intermediate calculations'!AV19)+Data!$AK$23)</f>
        <v>183186.65949620365</v>
      </c>
      <c r="AW27" s="22">
        <f>((Data!$AJ$23*'Intermediate calculations'!AW19)+Data!$AK$23)</f>
        <v>184149.64261320006</v>
      </c>
      <c r="AX27" s="22">
        <f>((Data!$AJ$23*'Intermediate calculations'!AX19)+Data!$AK$23)</f>
        <v>185120.08290124638</v>
      </c>
      <c r="AY27" s="22">
        <f>((Data!$AJ$23*'Intermediate calculations'!AY19)+Data!$AK$23)</f>
        <v>186100.35893786483</v>
      </c>
      <c r="AZ27" s="22">
        <f>((Data!$AJ$23*'Intermediate calculations'!AZ19)+Data!$AK$23)</f>
        <v>187088.13713026303</v>
      </c>
      <c r="BA27" s="22">
        <f>((Data!$AJ$23*'Intermediate calculations'!BA19)+Data!$AK$23)</f>
        <v>188084.54584541419</v>
      </c>
      <c r="BB27" s="22">
        <f>((Data!$AJ$23*'Intermediate calculations'!BB19)+Data!$AK$23)</f>
        <v>188948.74969518525</v>
      </c>
      <c r="BC27" s="22">
        <f>((Data!$AJ$23*'Intermediate calculations'!BC19)+Data!$AK$23)</f>
        <v>189819.03586523456</v>
      </c>
      <c r="BD27" s="22">
        <f>((Data!$AJ$23*'Intermediate calculations'!BD19)+Data!$AK$23)</f>
        <v>190697.07160707767</v>
      </c>
      <c r="BE27" s="22">
        <f>((Data!$AJ$23*'Intermediate calculations'!BE19)+Data!$AK$23)</f>
        <v>191581.3733568459</v>
      </c>
      <c r="BF27" s="22">
        <f>((Data!$AJ$23*'Intermediate calculations'!BF19)+Data!$AK$23)</f>
        <v>192476.96254493893</v>
      </c>
      <c r="BG27" s="22">
        <f>((Data!$AJ$23*'Intermediate calculations'!BG19)+Data!$AK$23)</f>
        <v>193230.57577966264</v>
      </c>
      <c r="BH27" s="22">
        <f>((Data!$AJ$23*'Intermediate calculations'!BH19)+Data!$AK$23)</f>
        <v>193993.08569679086</v>
      </c>
      <c r="BI27" s="22">
        <f>((Data!$AJ$23*'Intermediate calculations'!BI19)+Data!$AK$23)</f>
        <v>194760.09971992575</v>
      </c>
      <c r="BJ27" s="22">
        <f>((Data!$AJ$23*'Intermediate calculations'!BJ19)+Data!$AK$23)</f>
        <v>195532.70216352647</v>
      </c>
      <c r="BK27" s="22">
        <f>((Data!$AJ$23*'Intermediate calculations'!BK19)+Data!$AK$23)</f>
        <v>196314.82732702183</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234033.37478586237</v>
      </c>
      <c r="Z29" s="22">
        <f>((Data!$AJ$9*'Intermediate calculations'!Z4)+Data!$AK$9)*Drivers!AA4</f>
        <v>240808.75493069805</v>
      </c>
      <c r="AA29" s="22">
        <f>((Data!$AJ$9*'Intermediate calculations'!AA4)+Data!$AK$9)*Drivers!AB4</f>
        <v>245688.88180760006</v>
      </c>
      <c r="AB29" s="22">
        <f>((Data!$AJ$9*'Intermediate calculations'!AB4)+Data!$AK$9)*Drivers!AC4</f>
        <v>248533.83042109854</v>
      </c>
      <c r="AC29" s="22">
        <f>((Data!$AJ$9*'Intermediate calculations'!AC4)+Data!$AK$9)*Drivers!AD4</f>
        <v>249705.62043620271</v>
      </c>
      <c r="AD29" s="22">
        <f>((Data!$AJ$9*'Intermediate calculations'!AD4)+Data!$AK$9)*Drivers!AE4</f>
        <v>252214.59753323073</v>
      </c>
      <c r="AE29" s="22">
        <f>((Data!$AJ$9*'Intermediate calculations'!AE4)+Data!$AK$9)*Drivers!AF4</f>
        <v>254134.96291730957</v>
      </c>
      <c r="AF29" s="22">
        <f>((Data!$AJ$9*'Intermediate calculations'!AF4)+Data!$AK$9)*Drivers!AG4</f>
        <v>255492.10926663943</v>
      </c>
      <c r="AG29" s="22">
        <f>((Data!$AJ$9*'Intermediate calculations'!AG4)+Data!$AK$9)*Drivers!AH4</f>
        <v>227209.80128836507</v>
      </c>
      <c r="AH29" s="22">
        <f>((Data!$AJ$9*'Intermediate calculations'!AH4)+Data!$AK$9)*Drivers!AI4</f>
        <v>233449.83900512938</v>
      </c>
      <c r="AI29" s="22">
        <f>((Data!$AJ$9*'Intermediate calculations'!AI4)+Data!$AK$9)*Drivers!AJ4</f>
        <v>239372.97688232691</v>
      </c>
      <c r="AJ29" s="22">
        <f>((Data!$AJ$9*'Intermediate calculations'!AJ4)+Data!$AK$9)*Drivers!AK4</f>
        <v>245346.98610518157</v>
      </c>
      <c r="AK29" s="22">
        <f>((Data!$AJ$9*'Intermediate calculations'!AK4)+Data!$AK$9)*Drivers!AL4</f>
        <v>251047.06883582394</v>
      </c>
      <c r="AL29" s="22">
        <f>((Data!$AJ$9*'Intermediate calculations'!AL4)+Data!$AK$9)*Drivers!AM4</f>
        <v>257032.27283911285</v>
      </c>
      <c r="AM29" s="22">
        <f>((Data!$AJ$9*'Intermediate calculations'!AM4)+Data!$AK$9)*Drivers!AN4</f>
        <v>264577.57628276135</v>
      </c>
      <c r="AN29" s="22">
        <f>((Data!$AJ$9*'Intermediate calculations'!AN4)+Data!$AK$9)*Drivers!AO4</f>
        <v>272024.53765499772</v>
      </c>
      <c r="AO29" s="22">
        <f>((Data!$AJ$9*'Intermediate calculations'!AO4)+Data!$AK$9)*Drivers!AP4</f>
        <v>279876.16593108769</v>
      </c>
      <c r="AP29" s="22">
        <f>((Data!$AJ$9*'Intermediate calculations'!AP4)+Data!$AK$9)*Drivers!AQ4</f>
        <v>288013.65368610038</v>
      </c>
      <c r="AQ29" s="22">
        <f>((Data!$AJ$9*'Intermediate calculations'!AQ4)+Data!$AK$9)*Drivers!AR4</f>
        <v>296466.49672738521</v>
      </c>
      <c r="AR29" s="22">
        <f>((Data!$AJ$9*'Intermediate calculations'!AR4)+Data!$AK$9)*Drivers!AS4</f>
        <v>307010.98351462965</v>
      </c>
      <c r="AS29" s="22">
        <f>((Data!$AJ$9*'Intermediate calculations'!AS4)+Data!$AK$9)*Drivers!AT4</f>
        <v>317000.78363393346</v>
      </c>
      <c r="AT29" s="22">
        <f>((Data!$AJ$9*'Intermediate calculations'!AT4)+Data!$AK$9)*Drivers!AU4</f>
        <v>328206.95321362477</v>
      </c>
      <c r="AU29" s="22">
        <f>((Data!$AJ$9*'Intermediate calculations'!AU4)+Data!$AK$9)*Drivers!AV4</f>
        <v>340253.01672315923</v>
      </c>
      <c r="AV29" s="22">
        <f>((Data!$AJ$9*'Intermediate calculations'!AV4)+Data!$AK$9)*Drivers!AW4</f>
        <v>353195.66516915004</v>
      </c>
      <c r="AW29" s="22">
        <f>((Data!$AJ$9*'Intermediate calculations'!AW4)+Data!$AK$9)*Drivers!AX4</f>
        <v>366700.8771795514</v>
      </c>
      <c r="AX29" s="22">
        <f>((Data!$AJ$9*'Intermediate calculations'!AX4)+Data!$AK$9)*Drivers!AY4</f>
        <v>380815.83632195601</v>
      </c>
      <c r="AY29" s="22">
        <f>((Data!$AJ$9*'Intermediate calculations'!AY4)+Data!$AK$9)*Drivers!AZ4</f>
        <v>395151.4137213467</v>
      </c>
      <c r="AZ29" s="22">
        <f>((Data!$AJ$9*'Intermediate calculations'!AZ4)+Data!$AK$9)*Drivers!BA4</f>
        <v>410110.5419012559</v>
      </c>
      <c r="BA29" s="22">
        <f>((Data!$AJ$9*'Intermediate calculations'!BA4)+Data!$AK$9)*Drivers!BB4</f>
        <v>426039.4623786016</v>
      </c>
      <c r="BB29" s="22">
        <f>((Data!$AJ$9*'Intermediate calculations'!BB4)+Data!$AK$9)*Drivers!BC4</f>
        <v>442804.06656555214</v>
      </c>
      <c r="BC29" s="22">
        <f>((Data!$AJ$9*'Intermediate calculations'!BC4)+Data!$AK$9)*Drivers!BD4</f>
        <v>460316.04227188963</v>
      </c>
      <c r="BD29" s="22">
        <f>((Data!$AJ$9*'Intermediate calculations'!BD4)+Data!$AK$9)*Drivers!BE4</f>
        <v>478527.48882557813</v>
      </c>
      <c r="BE29" s="22">
        <f>((Data!$AJ$9*'Intermediate calculations'!BE4)+Data!$AK$9)*Drivers!BF4</f>
        <v>497542.67179675645</v>
      </c>
      <c r="BF29" s="22">
        <f>((Data!$AJ$9*'Intermediate calculations'!BF4)+Data!$AK$9)*Drivers!BG4</f>
        <v>517783.42666066607</v>
      </c>
      <c r="BG29" s="22">
        <f>((Data!$AJ$9*'Intermediate calculations'!BG4)+Data!$AK$9)*Drivers!BH4</f>
        <v>539218.58811705827</v>
      </c>
      <c r="BH29" s="22">
        <f>((Data!$AJ$9*'Intermediate calculations'!BH4)+Data!$AK$9)*Drivers!BI4</f>
        <v>561705.21345793456</v>
      </c>
      <c r="BI29" s="22">
        <f>((Data!$AJ$9*'Intermediate calculations'!BI4)+Data!$AK$9)*Drivers!BJ4</f>
        <v>584454.93231612898</v>
      </c>
      <c r="BJ29" s="22">
        <f>((Data!$AJ$9*'Intermediate calculations'!BJ4)+Data!$AK$9)*Drivers!BK4</f>
        <v>608359.96853118052</v>
      </c>
      <c r="BK29" s="22">
        <f>((Data!$AJ$9*'Intermediate calculations'!BK4)+Data!$AK$9)*Drivers!BL4</f>
        <v>633508.56940588297</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4.4726875257689889</v>
      </c>
      <c r="Z30" s="53">
        <f>Z29*ttokg/Drivers!AA4</f>
        <v>4.5346632067395687</v>
      </c>
      <c r="AA30" s="53">
        <f>AA29*ttokg/Drivers!AB4</f>
        <v>4.557220689412377</v>
      </c>
      <c r="AB30" s="53">
        <f>AB29*ttokg/Drivers!AC4</f>
        <v>4.5394306926228039</v>
      </c>
      <c r="AC30" s="53">
        <f>AC29*ttokg/Drivers!AD4</f>
        <v>4.4894933555592003</v>
      </c>
      <c r="AD30" s="53">
        <f>AD29*ttokg/Drivers!AE4</f>
        <v>4.4622376691063783</v>
      </c>
      <c r="AE30" s="53">
        <f>AE29*ttokg/Drivers!AF4</f>
        <v>4.4246633281793573</v>
      </c>
      <c r="AF30" s="53">
        <f>AF29*ttokg/Drivers!AG4</f>
        <v>4.3774883794506882</v>
      </c>
      <c r="AG30" s="53">
        <f>AG29*ttokg/Drivers!AH4</f>
        <v>3.8309497932584442</v>
      </c>
      <c r="AH30" s="53">
        <f>AH29*ttokg/Drivers!AI4</f>
        <v>3.8913494966850481</v>
      </c>
      <c r="AI30" s="53">
        <f>AI29*ttokg/Drivers!AJ4</f>
        <v>3.9447113951802328</v>
      </c>
      <c r="AJ30" s="53">
        <f>AJ29*ttokg/Drivers!AK4</f>
        <v>3.9971161451455917</v>
      </c>
      <c r="AK30" s="53">
        <f>AK29*ttokg/Drivers!AL4</f>
        <v>4.0434072419118658</v>
      </c>
      <c r="AL30" s="53">
        <f>AL29*ttokg/Drivers!AM4</f>
        <v>4.092675076654186</v>
      </c>
      <c r="AM30" s="53">
        <f>AM29*ttokg/Drivers!AN4</f>
        <v>4.1717660756336441</v>
      </c>
      <c r="AN30" s="53">
        <f>AN29*ttokg/Drivers!AO4</f>
        <v>4.2473306319676123</v>
      </c>
      <c r="AO30" s="53">
        <f>AO29*ttokg/Drivers!AP4</f>
        <v>4.3273573803433685</v>
      </c>
      <c r="AP30" s="53">
        <f>AP29*ttokg/Drivers!AQ4</f>
        <v>4.4097446708327643</v>
      </c>
      <c r="AQ30" s="53">
        <f>AQ29*ttokg/Drivers!AR4</f>
        <v>4.49491322589886</v>
      </c>
      <c r="AR30" s="53">
        <f>AR29*ttokg/Drivers!AS4</f>
        <v>4.6153878367779084</v>
      </c>
      <c r="AS30" s="53">
        <f>AS29*ttokg/Drivers!AT4</f>
        <v>4.7252192471556853</v>
      </c>
      <c r="AT30" s="53">
        <f>AT29*ttokg/Drivers!AU4</f>
        <v>4.8508986714794009</v>
      </c>
      <c r="AU30" s="53">
        <f>AU29*ttokg/Drivers!AV4</f>
        <v>4.986341965841981</v>
      </c>
      <c r="AV30" s="53">
        <f>AV29*ttokg/Drivers!AW4</f>
        <v>5.1322405900863144</v>
      </c>
      <c r="AW30" s="53">
        <f>AW29*ttokg/Drivers!AX4</f>
        <v>5.2897433345289651</v>
      </c>
      <c r="AX30" s="53">
        <f>AX29*ttokg/Drivers!AY4</f>
        <v>5.4534703755113281</v>
      </c>
      <c r="AY30" s="53">
        <f>AY29*ttokg/Drivers!AZ4</f>
        <v>5.6175743328501699</v>
      </c>
      <c r="AZ30" s="53">
        <f>AZ29*ttokg/Drivers!BA4</f>
        <v>5.7878620588121983</v>
      </c>
      <c r="BA30" s="53">
        <f>BA29*ttokg/Drivers!BB4</f>
        <v>5.9690292452343483</v>
      </c>
      <c r="BB30" s="53">
        <f>BB29*ttokg/Drivers!BC4</f>
        <v>6.1655560028063903</v>
      </c>
      <c r="BC30" s="53">
        <f>BC29*ttokg/Drivers!BD4</f>
        <v>6.3698338375685273</v>
      </c>
      <c r="BD30" s="53">
        <f>BD29*ttokg/Drivers!BE4</f>
        <v>6.5809539954558707</v>
      </c>
      <c r="BE30" s="53">
        <f>BE29*ttokg/Drivers!BF4</f>
        <v>6.8002825366877122</v>
      </c>
      <c r="BF30" s="53">
        <f>BF29*ttokg/Drivers!BG4</f>
        <v>7.0331897128588166</v>
      </c>
      <c r="BG30" s="53">
        <f>BG29*ttokg/Drivers!BH4</f>
        <v>7.2872300576668465</v>
      </c>
      <c r="BH30" s="53">
        <f>BH29*ttokg/Drivers!BI4</f>
        <v>7.5525420980454552</v>
      </c>
      <c r="BI30" s="53">
        <f>BI29*ttokg/Drivers!BJ4</f>
        <v>7.8184812959497139</v>
      </c>
      <c r="BJ30" s="53">
        <f>BJ29*ttokg/Drivers!BK4</f>
        <v>8.0969996077831681</v>
      </c>
      <c r="BK30" s="53">
        <f>BK29*ttokg/Drivers!BL4</f>
        <v>8.3888419900670428</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0.10346704313715918</v>
      </c>
      <c r="AP31" s="53"/>
      <c r="AQ31" s="53">
        <f>(AQ32-AE32)/AE32</f>
        <v>0.15721024049342125</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211294.55363078139</v>
      </c>
      <c r="Z32" s="22">
        <f>((Data!$AJ$26*'Intermediate calculations'!Z29)+Data!$AK$26)</f>
        <v>217040.13752653106</v>
      </c>
      <c r="AA32" s="22">
        <f>((Data!$AJ$26*'Intermediate calculations'!AA29)+Data!$AK$26)</f>
        <v>221178.52943868309</v>
      </c>
      <c r="AB32" s="22">
        <f>((Data!$AJ$26*'Intermediate calculations'!AB29)+Data!$AK$26)</f>
        <v>223591.07170030239</v>
      </c>
      <c r="AC32" s="22">
        <f>((Data!$AJ$26*'Intermediate calculations'!AC29)+Data!$AK$26)</f>
        <v>224584.76027512198</v>
      </c>
      <c r="AD32" s="22">
        <f>((Data!$AJ$26*'Intermediate calculations'!AD29)+Data!$AK$26)</f>
        <v>226712.39563953422</v>
      </c>
      <c r="AE32" s="22">
        <f>((Data!$AJ$26*'Intermediate calculations'!AE29)+Data!$AK$26)</f>
        <v>228340.88292568727</v>
      </c>
      <c r="AF32" s="22">
        <f>((Data!$AJ$26*'Intermediate calculations'!AF29)+Data!$AK$26)</f>
        <v>229491.7553553071</v>
      </c>
      <c r="AG32" s="22">
        <f>((Data!$AJ$26*'Intermediate calculations'!AG29)+Data!$AK$26)</f>
        <v>205508.10133429026</v>
      </c>
      <c r="AH32" s="22">
        <f>((Data!$AJ$26*'Intermediate calculations'!AH29)+Data!$AK$26)</f>
        <v>210799.7099891403</v>
      </c>
      <c r="AI32" s="22">
        <f>((Data!$AJ$26*'Intermediate calculations'!AI29)+Data!$AK$26)</f>
        <v>215822.58470200357</v>
      </c>
      <c r="AJ32" s="22">
        <f>((Data!$AJ$26*'Intermediate calculations'!AJ29)+Data!$AK$26)</f>
        <v>220888.59877798962</v>
      </c>
      <c r="AK32" s="22">
        <f>((Data!$AJ$26*'Intermediate calculations'!AK29)+Data!$AK$26)</f>
        <v>225722.32070082263</v>
      </c>
      <c r="AL32" s="22">
        <f>((Data!$AJ$26*'Intermediate calculations'!AL29)+Data!$AK$26)</f>
        <v>230797.82805228612</v>
      </c>
      <c r="AM32" s="22">
        <f>((Data!$AJ$26*'Intermediate calculations'!AM29)+Data!$AK$26)</f>
        <v>237196.31389775049</v>
      </c>
      <c r="AN32" s="22">
        <f>((Data!$AJ$26*'Intermediate calculations'!AN29)+Data!$AK$26)</f>
        <v>243511.40477353026</v>
      </c>
      <c r="AO32" s="22">
        <f>((Data!$AJ$26*'Intermediate calculations'!AO29)+Data!$AK$26)</f>
        <v>250169.65685889861</v>
      </c>
      <c r="AP32" s="22">
        <f>((Data!$AJ$26*'Intermediate calculations'!AP29)+Data!$AK$26)</f>
        <v>257070.3203785239</v>
      </c>
      <c r="AQ32" s="22">
        <f>((Data!$AJ$26*'Intermediate calculations'!AQ29)+Data!$AK$26)</f>
        <v>264238.40804491471</v>
      </c>
      <c r="AR32" s="22">
        <f>((Data!$AJ$26*'Intermediate calculations'!AR29)+Data!$AK$26)</f>
        <v>273180.22860385641</v>
      </c>
      <c r="AS32" s="22">
        <f>((Data!$AJ$26*'Intermediate calculations'!AS29)+Data!$AK$26)</f>
        <v>281651.66983080807</v>
      </c>
      <c r="AT32" s="22">
        <f>((Data!$AJ$26*'Intermediate calculations'!AT29)+Data!$AK$26)</f>
        <v>291154.60340704292</v>
      </c>
      <c r="AU32" s="22">
        <f>((Data!$AJ$26*'Intermediate calculations'!AU29)+Data!$AK$26)</f>
        <v>301369.77466356847</v>
      </c>
      <c r="AV32" s="22">
        <f>((Data!$AJ$26*'Intermediate calculations'!AV29)+Data!$AK$26)</f>
        <v>312345.25808885135</v>
      </c>
      <c r="AW32" s="22">
        <f>((Data!$AJ$26*'Intermediate calculations'!AW29)+Data!$AK$26)</f>
        <v>323797.8005258675</v>
      </c>
      <c r="AX32" s="22">
        <f>((Data!$AJ$26*'Intermediate calculations'!AX29)+Data!$AK$26)</f>
        <v>335767.41406844917</v>
      </c>
      <c r="AY32" s="22">
        <f>((Data!$AJ$26*'Intermediate calculations'!AY29)+Data!$AK$26)</f>
        <v>347924.11389657517</v>
      </c>
      <c r="AZ32" s="22">
        <f>((Data!$AJ$26*'Intermediate calculations'!AZ29)+Data!$AK$26)</f>
        <v>360609.59044957033</v>
      </c>
      <c r="BA32" s="22">
        <f>((Data!$AJ$26*'Intermediate calculations'!BA29)+Data!$AK$26)</f>
        <v>374117.45967829158</v>
      </c>
      <c r="BB32" s="22">
        <f>((Data!$AJ$26*'Intermediate calculations'!BB29)+Data!$AK$26)</f>
        <v>388333.99628230475</v>
      </c>
      <c r="BC32" s="22">
        <f>((Data!$AJ$26*'Intermediate calculations'!BC29)+Data!$AK$26)</f>
        <v>403184.31072226784</v>
      </c>
      <c r="BD32" s="22">
        <f>((Data!$AJ$26*'Intermediate calculations'!BD29)+Data!$AK$26)</f>
        <v>418627.78279326798</v>
      </c>
      <c r="BE32" s="22">
        <f>((Data!$AJ$26*'Intermediate calculations'!BE29)+Data!$AK$26)</f>
        <v>434752.83064570627</v>
      </c>
      <c r="BF32" s="22">
        <f>((Data!$AJ$26*'Intermediate calculations'!BF29)+Data!$AK$26)</f>
        <v>451917.1745936306</v>
      </c>
      <c r="BG32" s="22">
        <f>((Data!$AJ$26*'Intermediate calculations'!BG29)+Data!$AK$26)</f>
        <v>470094.38617939141</v>
      </c>
      <c r="BH32" s="22">
        <f>((Data!$AJ$26*'Intermediate calculations'!BH29)+Data!$AK$26)</f>
        <v>489163.24868842319</v>
      </c>
      <c r="BI32" s="22">
        <f>((Data!$AJ$26*'Intermediate calculations'!BI29)+Data!$AK$26)</f>
        <v>508455.21688951447</v>
      </c>
      <c r="BJ32" s="22">
        <f>((Data!$AJ$26*'Intermediate calculations'!BJ29)+Data!$AK$26)</f>
        <v>528726.90470162977</v>
      </c>
      <c r="BK32" s="22">
        <f>((Data!$AJ$26*'Intermediate calculations'!BK29)+Data!$AK$26)</f>
        <v>550053.14663898607</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420762.35368881281</v>
      </c>
      <c r="Z34" s="22">
        <f>((Data!$AJ$10*'Intermediate calculations'!Z4)+Data!$AK$10)*Drivers!AA4</f>
        <v>430054.87416934577</v>
      </c>
      <c r="AA34" s="22">
        <f>((Data!$AJ$10*'Intermediate calculations'!AA4)+Data!$AK$10)*Drivers!AB4</f>
        <v>437717.34333731706</v>
      </c>
      <c r="AB34" s="22">
        <f>((Data!$AJ$10*'Intermediate calculations'!AB4)+Data!$AK$10)*Drivers!AC4</f>
        <v>443624.9362953626</v>
      </c>
      <c r="AC34" s="22">
        <f>((Data!$AJ$10*'Intermediate calculations'!AC4)+Data!$AK$10)*Drivers!AD4</f>
        <v>448118.6138108474</v>
      </c>
      <c r="AD34" s="22">
        <f>((Data!$AJ$10*'Intermediate calculations'!AD4)+Data!$AK$10)*Drivers!AE4</f>
        <v>453968.31825115229</v>
      </c>
      <c r="AE34" s="22">
        <f>((Data!$AJ$10*'Intermediate calculations'!AE4)+Data!$AK$10)*Drivers!AF4</f>
        <v>459323.52681352693</v>
      </c>
      <c r="AF34" s="22">
        <f>((Data!$AJ$10*'Intermediate calculations'!AF4)+Data!$AK$10)*Drivers!AG4</f>
        <v>464219.38180862111</v>
      </c>
      <c r="AG34" s="22">
        <f>((Data!$AJ$10*'Intermediate calculations'!AG4)+Data!$AK$10)*Drivers!AH4</f>
        <v>441901.6481503523</v>
      </c>
      <c r="AH34" s="22">
        <f>((Data!$AJ$10*'Intermediate calculations'!AH4)+Data!$AK$10)*Drivers!AI4</f>
        <v>450324.69918016385</v>
      </c>
      <c r="AI34" s="22">
        <f>((Data!$AJ$10*'Intermediate calculations'!AI4)+Data!$AK$10)*Drivers!AJ4</f>
        <v>458483.63844413636</v>
      </c>
      <c r="AJ34" s="22">
        <f>((Data!$AJ$10*'Intermediate calculations'!AJ4)+Data!$AK$10)*Drivers!AK4</f>
        <v>466724.71891897277</v>
      </c>
      <c r="AK34" s="22">
        <f>((Data!$AJ$10*'Intermediate calculations'!AK4)+Data!$AK$10)*Drivers!AL4</f>
        <v>474745.15498754662</v>
      </c>
      <c r="AL34" s="22">
        <f>((Data!$AJ$10*'Intermediate calculations'!AL4)+Data!$AK$10)*Drivers!AM4</f>
        <v>483059.349397488</v>
      </c>
      <c r="AM34" s="22">
        <f>((Data!$AJ$10*'Intermediate calculations'!AM4)+Data!$AK$10)*Drivers!AN4</f>
        <v>492428.2504289081</v>
      </c>
      <c r="AN34" s="22">
        <f>((Data!$AJ$10*'Intermediate calculations'!AN4)+Data!$AK$10)*Drivers!AO4</f>
        <v>501734.14364932379</v>
      </c>
      <c r="AO34" s="22">
        <f>((Data!$AJ$10*'Intermediate calculations'!AO4)+Data!$AK$10)*Drivers!AP4</f>
        <v>511432.01657576818</v>
      </c>
      <c r="AP34" s="22">
        <f>((Data!$AJ$10*'Intermediate calculations'!AP4)+Data!$AK$10)*Drivers!AQ4</f>
        <v>521420.40127497033</v>
      </c>
      <c r="AQ34" s="22">
        <f>((Data!$AJ$10*'Intermediate calculations'!AQ4)+Data!$AK$10)*Drivers!AR4</f>
        <v>531722.51222500904</v>
      </c>
      <c r="AR34" s="22">
        <f>((Data!$AJ$10*'Intermediate calculations'!AR4)+Data!$AK$10)*Drivers!AS4</f>
        <v>543635.16446624161</v>
      </c>
      <c r="AS34" s="22">
        <f>((Data!$AJ$10*'Intermediate calculations'!AS4)+Data!$AK$10)*Drivers!AT4</f>
        <v>555057.05589596555</v>
      </c>
      <c r="AT34" s="22">
        <f>((Data!$AJ$10*'Intermediate calculations'!AT4)+Data!$AK$10)*Drivers!AU4</f>
        <v>567613.88197973161</v>
      </c>
      <c r="AU34" s="22">
        <f>((Data!$AJ$10*'Intermediate calculations'!AU4)+Data!$AK$10)*Drivers!AV4</f>
        <v>580967.08380593755</v>
      </c>
      <c r="AV34" s="22">
        <f>((Data!$AJ$10*'Intermediate calculations'!AV4)+Data!$AK$10)*Drivers!AW4</f>
        <v>595160.97344700689</v>
      </c>
      <c r="AW34" s="22">
        <f>((Data!$AJ$10*'Intermediate calculations'!AW4)+Data!$AK$10)*Drivers!AX4</f>
        <v>609566.28671638179</v>
      </c>
      <c r="AX34" s="22">
        <f>((Data!$AJ$10*'Intermediate calculations'!AX4)+Data!$AK$10)*Drivers!AY4</f>
        <v>624544.43076512276</v>
      </c>
      <c r="AY34" s="22">
        <f>((Data!$AJ$10*'Intermediate calculations'!AY4)+Data!$AK$10)*Drivers!AZ4</f>
        <v>639745.20382108365</v>
      </c>
      <c r="AZ34" s="22">
        <f>((Data!$AJ$10*'Intermediate calculations'!AZ4)+Data!$AK$10)*Drivers!BA4</f>
        <v>655531.5089588213</v>
      </c>
      <c r="BA34" s="22">
        <f>((Data!$AJ$10*'Intermediate calculations'!BA4)+Data!$AK$10)*Drivers!BB4</f>
        <v>672221.93718046835</v>
      </c>
      <c r="BB34" s="22">
        <f>((Data!$AJ$10*'Intermediate calculations'!BB4)+Data!$AK$10)*Drivers!BC4</f>
        <v>689390.80135307123</v>
      </c>
      <c r="BC34" s="22">
        <f>((Data!$AJ$10*'Intermediate calculations'!BC4)+Data!$AK$10)*Drivers!BD4</f>
        <v>707255.20431866904</v>
      </c>
      <c r="BD34" s="22">
        <f>((Data!$AJ$10*'Intermediate calculations'!BD4)+Data!$AK$10)*Drivers!BE4</f>
        <v>725774.99652930186</v>
      </c>
      <c r="BE34" s="22">
        <f>((Data!$AJ$10*'Intermediate calculations'!BE4)+Data!$AK$10)*Drivers!BF4</f>
        <v>745042.19118443935</v>
      </c>
      <c r="BF34" s="22">
        <f>((Data!$AJ$10*'Intermediate calculations'!BF4)+Data!$AK$10)*Drivers!BG4</f>
        <v>765452.78802855988</v>
      </c>
      <c r="BG34" s="22">
        <f>((Data!$AJ$10*'Intermediate calculations'!BG4)+Data!$AK$10)*Drivers!BH4</f>
        <v>786648.3415071842</v>
      </c>
      <c r="BH34" s="22">
        <f>((Data!$AJ$10*'Intermediate calculations'!BH4)+Data!$AK$10)*Drivers!BI4</f>
        <v>808823.16744231398</v>
      </c>
      <c r="BI34" s="22">
        <f>((Data!$AJ$10*'Intermediate calculations'!BI4)+Data!$AK$10)*Drivers!BJ4</f>
        <v>831247.92814419966</v>
      </c>
      <c r="BJ34" s="22">
        <f>((Data!$AJ$10*'Intermediate calculations'!BJ4)+Data!$AK$10)*Drivers!BK4</f>
        <v>854739.66949158406</v>
      </c>
      <c r="BK34" s="22">
        <f>((Data!$AJ$10*'Intermediate calculations'!BK4)+Data!$AK$10)*Drivers!BL4</f>
        <v>879387.44308735442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8.0413254407799872</v>
      </c>
      <c r="Z35" s="53">
        <f>Z34*ttokg/Drivers!AA4</f>
        <v>8.0983518034299831</v>
      </c>
      <c r="AA35" s="53">
        <f>AA34*ttokg/Drivers!AB4</f>
        <v>8.1191078672154067</v>
      </c>
      <c r="AB35" s="53">
        <f>AB34*ttokg/Drivers!AC4</f>
        <v>8.1027385624723767</v>
      </c>
      <c r="AC35" s="53">
        <f>AC34*ttokg/Drivers!AD4</f>
        <v>8.0567891731543941</v>
      </c>
      <c r="AD35" s="53">
        <f>AD34*ttokg/Drivers!AE4</f>
        <v>8.0317100996276185</v>
      </c>
      <c r="AE35" s="53">
        <f>AE34*ttokg/Drivers!AF4</f>
        <v>7.9971364094562105</v>
      </c>
      <c r="AF35" s="53">
        <f>AF34*ttokg/Drivers!AG4</f>
        <v>7.9537288067955298</v>
      </c>
      <c r="AG35" s="53">
        <f>AG34*ttokg/Drivers!AH4</f>
        <v>7.4508362668457115</v>
      </c>
      <c r="AH35" s="53">
        <f>AH34*ttokg/Drivers!AI4</f>
        <v>7.5064125080037982</v>
      </c>
      <c r="AI35" s="53">
        <f>AI34*ttokg/Drivers!AJ4</f>
        <v>7.5555129765686102</v>
      </c>
      <c r="AJ35" s="53">
        <f>AJ34*ttokg/Drivers!AK4</f>
        <v>7.6037327335653178</v>
      </c>
      <c r="AK35" s="53">
        <f>AK34*ttokg/Drivers!AL4</f>
        <v>7.6463270678318942</v>
      </c>
      <c r="AL35" s="53">
        <f>AL34*ttokg/Drivers!AM4</f>
        <v>7.6916604206405426</v>
      </c>
      <c r="AM35" s="53">
        <f>AM34*ttokg/Drivers!AN4</f>
        <v>7.7644352884519021</v>
      </c>
      <c r="AN35" s="53">
        <f>AN34*ttokg/Drivers!AO4</f>
        <v>7.8339653319383533</v>
      </c>
      <c r="AO35" s="53">
        <f>AO34*ttokg/Drivers!AP4</f>
        <v>7.9076012210985249</v>
      </c>
      <c r="AP35" s="53">
        <f>AP34*ttokg/Drivers!AQ4</f>
        <v>7.9834091417477433</v>
      </c>
      <c r="AQ35" s="53">
        <f>AQ34*ttokg/Drivers!AR4</f>
        <v>8.0617762178574957</v>
      </c>
      <c r="AR35" s="53">
        <f>AR34*ttokg/Drivers!AS4</f>
        <v>8.1726298420938619</v>
      </c>
      <c r="AS35" s="53">
        <f>AS34*ttokg/Drivers!AT4</f>
        <v>8.2736902215923447</v>
      </c>
      <c r="AT35" s="53">
        <f>AT34*ttokg/Drivers!AU4</f>
        <v>8.3893330078737716</v>
      </c>
      <c r="AU35" s="53">
        <f>AU34*ttokg/Drivers!AV4</f>
        <v>8.5139599309163287</v>
      </c>
      <c r="AV35" s="53">
        <f>AV34*ttokg/Drivers!AW4</f>
        <v>8.6482072312443794</v>
      </c>
      <c r="AW35" s="53">
        <f>AW34*ttokg/Drivers!AX4</f>
        <v>8.7931319578838458</v>
      </c>
      <c r="AX35" s="53">
        <f>AX34*ttokg/Drivers!AY4</f>
        <v>8.943783914723225</v>
      </c>
      <c r="AY35" s="53">
        <f>AY34*ttokg/Drivers!AZ4</f>
        <v>9.0947826877410893</v>
      </c>
      <c r="AZ35" s="53">
        <f>AZ34*ttokg/Drivers!BA4</f>
        <v>9.2514713995627993</v>
      </c>
      <c r="BA35" s="53">
        <f>BA34*ttokg/Drivers!BB4</f>
        <v>9.4181707485879969</v>
      </c>
      <c r="BB35" s="53">
        <f>BB34*ttokg/Drivers!BC4</f>
        <v>9.599003068172367</v>
      </c>
      <c r="BC35" s="53">
        <f>BC34*ttokg/Drivers!BD4</f>
        <v>9.7869674713716055</v>
      </c>
      <c r="BD35" s="53">
        <f>BD34*ttokg/Drivers!BE4</f>
        <v>9.9812277763470849</v>
      </c>
      <c r="BE35" s="53">
        <f>BE34*ttokg/Drivers!BF4</f>
        <v>10.183040951061837</v>
      </c>
      <c r="BF35" s="53">
        <f>BF34*ttokg/Drivers!BG4</f>
        <v>10.397348383979352</v>
      </c>
      <c r="BG35" s="53">
        <f>BG34*ttokg/Drivers!BH4</f>
        <v>10.631101310996474</v>
      </c>
      <c r="BH35" s="53">
        <f>BH34*ttokg/Drivers!BI4</f>
        <v>10.875225786808574</v>
      </c>
      <c r="BI35" s="53">
        <f>BI34*ttokg/Drivers!BJ4</f>
        <v>11.119927335949054</v>
      </c>
      <c r="BJ35" s="53">
        <f>BJ34*ttokg/Drivers!BK4</f>
        <v>11.376203443069503</v>
      </c>
      <c r="BK35" s="53">
        <f>BK34*ttokg/Drivers!BL4</f>
        <v>11.644739573179301</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0.12842132444874102</v>
      </c>
      <c r="AP36" s="53"/>
      <c r="AQ36" s="53">
        <f>(AQ37-AE37)/AE37</f>
        <v>0.15988557781208479</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450587.89399969432</v>
      </c>
      <c r="Z37" s="22">
        <f>((Data!$AJ$29*'Intermediate calculations'!Z34)+Data!$AK$29)</f>
        <v>460695.39774058375</v>
      </c>
      <c r="AA37" s="22">
        <f>((Data!$AJ$29*'Intermediate calculations'!AA34)+Data!$AK$29)</f>
        <v>469029.88954417646</v>
      </c>
      <c r="AB37" s="22">
        <f>((Data!$AJ$29*'Intermediate calculations'!AB34)+Data!$AK$29)</f>
        <v>475455.59697717987</v>
      </c>
      <c r="AC37" s="22">
        <f>((Data!$AJ$29*'Intermediate calculations'!AC34)+Data!$AK$29)</f>
        <v>480343.38413818361</v>
      </c>
      <c r="AD37" s="22">
        <f>((Data!$AJ$29*'Intermediate calculations'!AD34)+Data!$AK$29)</f>
        <v>486706.12604844815</v>
      </c>
      <c r="AE37" s="22">
        <f>((Data!$AJ$29*'Intermediate calculations'!AE34)+Data!$AK$29)</f>
        <v>492531.00323767122</v>
      </c>
      <c r="AF37" s="22">
        <f>((Data!$AJ$29*'Intermediate calculations'!AF34)+Data!$AK$29)</f>
        <v>497856.2401076284</v>
      </c>
      <c r="AG37" s="22">
        <f>((Data!$AJ$29*'Intermediate calculations'!AG34)+Data!$AK$29)</f>
        <v>473581.17104410694</v>
      </c>
      <c r="AH37" s="22">
        <f>((Data!$AJ$29*'Intermediate calculations'!AH34)+Data!$AK$29)</f>
        <v>482742.95012997236</v>
      </c>
      <c r="AI37" s="22">
        <f>((Data!$AJ$29*'Intermediate calculations'!AI34)+Data!$AK$29)</f>
        <v>491617.45401780901</v>
      </c>
      <c r="AJ37" s="22">
        <f>((Data!$AJ$29*'Intermediate calculations'!AJ34)+Data!$AK$29)</f>
        <v>500581.30315894127</v>
      </c>
      <c r="AK37" s="22">
        <f>((Data!$AJ$29*'Intermediate calculations'!AK34)+Data!$AK$29)</f>
        <v>509305.15668571071</v>
      </c>
      <c r="AL37" s="22">
        <f>((Data!$AJ$29*'Intermediate calculations'!AL34)+Data!$AK$29)</f>
        <v>518348.53208391526</v>
      </c>
      <c r="AM37" s="22">
        <f>((Data!$AJ$29*'Intermediate calculations'!AM34)+Data!$AK$29)</f>
        <v>528539.11519013299</v>
      </c>
      <c r="AN37" s="22">
        <f>((Data!$AJ$29*'Intermediate calculations'!AN34)+Data!$AK$29)</f>
        <v>538661.16450223466</v>
      </c>
      <c r="AO37" s="22">
        <f>((Data!$AJ$29*'Intermediate calculations'!AO34)+Data!$AK$29)</f>
        <v>549209.57137290575</v>
      </c>
      <c r="AP37" s="22">
        <f>((Data!$AJ$29*'Intermediate calculations'!AP34)+Data!$AK$29)</f>
        <v>560073.96881212853</v>
      </c>
      <c r="AQ37" s="22">
        <f>((Data!$AJ$29*'Intermediate calculations'!AQ34)+Data!$AK$29)</f>
        <v>571279.60728069209</v>
      </c>
      <c r="AR37" s="22">
        <f>((Data!$AJ$29*'Intermediate calculations'!AR34)+Data!$AK$29)</f>
        <v>584237.03657497396</v>
      </c>
      <c r="AS37" s="22">
        <f>((Data!$AJ$29*'Intermediate calculations'!AS34)+Data!$AK$29)</f>
        <v>596660.66379170376</v>
      </c>
      <c r="AT37" s="22">
        <f>((Data!$AJ$29*'Intermediate calculations'!AT34)+Data!$AK$29)</f>
        <v>610318.7629996899</v>
      </c>
      <c r="AU37" s="22">
        <f>((Data!$AJ$29*'Intermediate calculations'!AU34)+Data!$AK$29)</f>
        <v>624843.08260640735</v>
      </c>
      <c r="AV37" s="22">
        <f>((Data!$AJ$29*'Intermediate calculations'!AV34)+Data!$AK$29)</f>
        <v>640281.82099234103</v>
      </c>
      <c r="AW37" s="22">
        <f>((Data!$AJ$29*'Intermediate calculations'!AW34)+Data!$AK$29)</f>
        <v>655950.52552346513</v>
      </c>
      <c r="AX37" s="22">
        <f>((Data!$AJ$29*'Intermediate calculations'!AX34)+Data!$AK$29)</f>
        <v>672242.29989419505</v>
      </c>
      <c r="AY37" s="22">
        <f>((Data!$AJ$29*'Intermediate calculations'!AY34)+Data!$AK$29)</f>
        <v>688776.22853598837</v>
      </c>
      <c r="AZ37" s="22">
        <f>((Data!$AJ$29*'Intermediate calculations'!AZ34)+Data!$AK$29)</f>
        <v>705947.04226395045</v>
      </c>
      <c r="BA37" s="22">
        <f>((Data!$AJ$29*'Intermediate calculations'!BA34)+Data!$AK$29)</f>
        <v>724101.27351270081</v>
      </c>
      <c r="BB37" s="22">
        <f>((Data!$AJ$29*'Intermediate calculations'!BB34)+Data!$AK$29)</f>
        <v>742775.90104943258</v>
      </c>
      <c r="BC37" s="22">
        <f>((Data!$AJ$29*'Intermediate calculations'!BC34)+Data!$AK$29)</f>
        <v>762207.0683179691</v>
      </c>
      <c r="BD37" s="22">
        <f>((Data!$AJ$29*'Intermediate calculations'!BD34)+Data!$AK$29)</f>
        <v>782351.10452876985</v>
      </c>
      <c r="BE37" s="22">
        <f>((Data!$AJ$29*'Intermediate calculations'!BE34)+Data!$AK$29)</f>
        <v>803308.09272817359</v>
      </c>
      <c r="BF37" s="22">
        <f>((Data!$AJ$29*'Intermediate calculations'!BF34)+Data!$AK$29)</f>
        <v>825508.76308320975</v>
      </c>
      <c r="BG37" s="22">
        <f>((Data!$AJ$29*'Intermediate calculations'!BG34)+Data!$AK$29)</f>
        <v>848563.23323737504</v>
      </c>
      <c r="BH37" s="22">
        <f>((Data!$AJ$29*'Intermediate calculations'!BH34)+Data!$AK$29)</f>
        <v>872682.86112115881</v>
      </c>
      <c r="BI37" s="22">
        <f>((Data!$AJ$29*'Intermediate calculations'!BI34)+Data!$AK$29)</f>
        <v>897074.34383649845</v>
      </c>
      <c r="BJ37" s="22">
        <f>((Data!$AJ$29*'Intermediate calculations'!BJ34)+Data!$AK$29)</f>
        <v>922626.38475436531</v>
      </c>
      <c r="BK37" s="22">
        <f>((Data!$AJ$29*'Intermediate calculations'!BK34)+Data!$AK$29)</f>
        <v>949435.84558318392</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1795875.4853844312</v>
      </c>
      <c r="Z39" s="22">
        <f>((Data!$AJ$11*'Intermediate calculations'!Z4)+Data!$AK$11)*Drivers!AA4</f>
        <v>1861300.2831055901</v>
      </c>
      <c r="AA39" s="22">
        <f>((Data!$AJ$11*'Intermediate calculations'!AA4)+Data!$AK$11)*Drivers!AB4</f>
        <v>1903916.5198939468</v>
      </c>
      <c r="AB39" s="22">
        <f>((Data!$AJ$11*'Intermediate calculations'!AB4)+Data!$AK$11)*Drivers!AC4</f>
        <v>1922061.0892336927</v>
      </c>
      <c r="AC39" s="22">
        <f>((Data!$AJ$11*'Intermediate calculations'!AC4)+Data!$AK$11)*Drivers!AD4</f>
        <v>1919953.1039646287</v>
      </c>
      <c r="AD39" s="22">
        <f>((Data!$AJ$11*'Intermediate calculations'!AD4)+Data!$AK$11)*Drivers!AE4</f>
        <v>1932979.8719818797</v>
      </c>
      <c r="AE39" s="22">
        <f>((Data!$AJ$11*'Intermediate calculations'!AE4)+Data!$AK$11)*Drivers!AF4</f>
        <v>1938868.3025372436</v>
      </c>
      <c r="AF39" s="22">
        <f>((Data!$AJ$11*'Intermediate calculations'!AF4)+Data!$AK$11)*Drivers!AG4</f>
        <v>1937862.1246715407</v>
      </c>
      <c r="AG39" s="22">
        <f>((Data!$AJ$11*'Intermediate calculations'!AG4)+Data!$AK$11)*Drivers!AH4</f>
        <v>1588163.4852456551</v>
      </c>
      <c r="AH39" s="22">
        <f>((Data!$AJ$11*'Intermediate calculations'!AH4)+Data!$AK$11)*Drivers!AI4</f>
        <v>1649047.7771999862</v>
      </c>
      <c r="AI39" s="22">
        <f>((Data!$AJ$11*'Intermediate calculations'!AI4)+Data!$AK$11)*Drivers!AJ4</f>
        <v>1706079.0470238479</v>
      </c>
      <c r="AJ39" s="22">
        <f>((Data!$AJ$11*'Intermediate calculations'!AJ4)+Data!$AK$11)*Drivers!AK4</f>
        <v>1763544.0180039145</v>
      </c>
      <c r="AK39" s="22">
        <f>((Data!$AJ$11*'Intermediate calculations'!AK4)+Data!$AK$11)*Drivers!AL4</f>
        <v>1817642.8725483776</v>
      </c>
      <c r="AL39" s="22">
        <f>((Data!$AJ$11*'Intermediate calculations'!AL4)+Data!$AK$11)*Drivers!AM4</f>
        <v>1874947.3460936295</v>
      </c>
      <c r="AM39" s="22">
        <f>((Data!$AJ$11*'Intermediate calculations'!AM4)+Data!$AK$11)*Drivers!AN4</f>
        <v>1952361.9723258403</v>
      </c>
      <c r="AN39" s="22">
        <f>((Data!$AJ$11*'Intermediate calculations'!AN4)+Data!$AK$11)*Drivers!AO4</f>
        <v>2028492.7734088856</v>
      </c>
      <c r="AO39" s="22">
        <f>((Data!$AJ$11*'Intermediate calculations'!AO4)+Data!$AK$11)*Drivers!AP4</f>
        <v>2109289.2477131831</v>
      </c>
      <c r="AP39" s="22">
        <f>((Data!$AJ$11*'Intermediate calculations'!AP4)+Data!$AK$11)*Drivers!AQ4</f>
        <v>2193318.2747196606</v>
      </c>
      <c r="AQ39" s="22">
        <f>((Data!$AJ$11*'Intermediate calculations'!AQ4)+Data!$AK$11)*Drivers!AR4</f>
        <v>2280944.8403640944</v>
      </c>
      <c r="AR39" s="22">
        <f>((Data!$AJ$11*'Intermediate calculations'!AR4)+Data!$AK$11)*Drivers!AS4</f>
        <v>2394619.6340462831</v>
      </c>
      <c r="AS39" s="22">
        <f>((Data!$AJ$11*'Intermediate calculations'!AS4)+Data!$AK$11)*Drivers!AT4</f>
        <v>2501682.678410735</v>
      </c>
      <c r="AT39" s="22">
        <f>((Data!$AJ$11*'Intermediate calculations'!AT4)+Data!$AK$11)*Drivers!AU4</f>
        <v>2622971.4027074063</v>
      </c>
      <c r="AU39" s="22">
        <f>((Data!$AJ$11*'Intermediate calculations'!AU4)+Data!$AK$11)*Drivers!AV4</f>
        <v>2754023.7383971661</v>
      </c>
      <c r="AV39" s="22">
        <f>((Data!$AJ$11*'Intermediate calculations'!AV4)+Data!$AK$11)*Drivers!AW4</f>
        <v>2895542.6131728203</v>
      </c>
      <c r="AW39" s="22">
        <f>((Data!$AJ$11*'Intermediate calculations'!AW4)+Data!$AK$11)*Drivers!AX4</f>
        <v>3045098.5138930571</v>
      </c>
      <c r="AX39" s="22">
        <f>((Data!$AJ$11*'Intermediate calculations'!AX4)+Data!$AK$11)*Drivers!AY4</f>
        <v>3201767.3650567629</v>
      </c>
      <c r="AY39" s="22">
        <f>((Data!$AJ$11*'Intermediate calculations'!AY4)+Data!$AK$11)*Drivers!AZ4</f>
        <v>3360938.3551416672</v>
      </c>
      <c r="AZ39" s="22">
        <f>((Data!$AJ$11*'Intermediate calculations'!AZ4)+Data!$AK$11)*Drivers!BA4</f>
        <v>3527384.5607425459</v>
      </c>
      <c r="BA39" s="22">
        <f>((Data!$AJ$11*'Intermediate calculations'!BA4)+Data!$AK$11)*Drivers!BB4</f>
        <v>3705176.1307613538</v>
      </c>
      <c r="BB39" s="22">
        <f>((Data!$AJ$11*'Intermediate calculations'!BB4)+Data!$AK$11)*Drivers!BC4</f>
        <v>3894142.2933692313</v>
      </c>
      <c r="BC39" s="22">
        <f>((Data!$AJ$11*'Intermediate calculations'!BC4)+Data!$AK$11)*Drivers!BD4</f>
        <v>4091857.4687576303</v>
      </c>
      <c r="BD39" s="22">
        <f>((Data!$AJ$11*'Intermediate calculations'!BD4)+Data!$AK$11)*Drivers!BE4</f>
        <v>4297740.3175607687</v>
      </c>
      <c r="BE39" s="22">
        <f>((Data!$AJ$11*'Intermediate calculations'!BE4)+Data!$AK$11)*Drivers!BF4</f>
        <v>4513034.7615238177</v>
      </c>
      <c r="BF39" s="22">
        <f>((Data!$AJ$11*'Intermediate calculations'!BF4)+Data!$AK$11)*Drivers!BG4</f>
        <v>4742663.0621340927</v>
      </c>
      <c r="BG39" s="22">
        <f>((Data!$AJ$11*'Intermediate calculations'!BG4)+Data!$AK$11)*Drivers!BH4</f>
        <v>4987792.3610693933</v>
      </c>
      <c r="BH39" s="22">
        <f>((Data!$AJ$11*'Intermediate calculations'!BH4)+Data!$AK$11)*Drivers!BI4</f>
        <v>5245227.0927682724</v>
      </c>
      <c r="BI39" s="22">
        <f>((Data!$AJ$11*'Intermediate calculations'!BI4)+Data!$AK$11)*Drivers!BJ4</f>
        <v>5505718.0376206767</v>
      </c>
      <c r="BJ39" s="22">
        <f>((Data!$AJ$11*'Intermediate calculations'!BJ4)+Data!$AK$11)*Drivers!BK4</f>
        <v>5779771.7485938519</v>
      </c>
      <c r="BK39" s="22">
        <f>((Data!$AJ$11*'Intermediate calculations'!BK4)+Data!$AK$11)*Drivers!BL4</f>
        <v>6068389.0812562732</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34.321557293539058</v>
      </c>
      <c r="Z40" s="53">
        <f>Z39*ttokg/Drivers!AA4</f>
        <v>35.050095719825059</v>
      </c>
      <c r="AA40" s="53">
        <f>AA39*ttokg/Drivers!AB4</f>
        <v>35.315264132177383</v>
      </c>
      <c r="AB40" s="53">
        <f>AB39*ttokg/Drivers!AC4</f>
        <v>35.106138616140505</v>
      </c>
      <c r="AC40" s="53">
        <f>AC39*ttokg/Drivers!AD4</f>
        <v>34.51911369947193</v>
      </c>
      <c r="AD40" s="53">
        <f>AD39*ttokg/Drivers!AE4</f>
        <v>34.198716817909478</v>
      </c>
      <c r="AE40" s="53">
        <f>AE39*ttokg/Drivers!AF4</f>
        <v>33.757021772707773</v>
      </c>
      <c r="AF40" s="53">
        <f>AF39*ttokg/Drivers!AG4</f>
        <v>33.202469368140854</v>
      </c>
      <c r="AG40" s="53">
        <f>AG39*ttokg/Drivers!AH4</f>
        <v>26.777782212575747</v>
      </c>
      <c r="AH40" s="53">
        <f>AH39*ttokg/Drivers!AI4</f>
        <v>27.487794659287676</v>
      </c>
      <c r="AI40" s="53">
        <f>AI39*ttokg/Drivers!AJ4</f>
        <v>28.115076085558286</v>
      </c>
      <c r="AJ40" s="53">
        <f>AJ39*ttokg/Drivers!AK4</f>
        <v>28.73110601006687</v>
      </c>
      <c r="AK40" s="53">
        <f>AK39*ttokg/Drivers!AL4</f>
        <v>29.275268530929932</v>
      </c>
      <c r="AL40" s="53">
        <f>AL39*ttokg/Drivers!AM4</f>
        <v>29.854423293371806</v>
      </c>
      <c r="AM40" s="53">
        <f>AM39*ttokg/Drivers!AN4</f>
        <v>30.784156230993524</v>
      </c>
      <c r="AN40" s="53">
        <f>AN39*ttokg/Drivers!AO4</f>
        <v>31.672435021841888</v>
      </c>
      <c r="AO40" s="53">
        <f>AO39*ttokg/Drivers!AP4</f>
        <v>32.613167909474662</v>
      </c>
      <c r="AP40" s="53">
        <f>AP39*ttokg/Drivers!AQ4</f>
        <v>33.581649514180341</v>
      </c>
      <c r="AQ40" s="53">
        <f>AQ39*ttokg/Drivers!AR4</f>
        <v>34.582825525563926</v>
      </c>
      <c r="AR40" s="53">
        <f>AR39*ttokg/Drivers!AS4</f>
        <v>35.999032367388011</v>
      </c>
      <c r="AS40" s="53">
        <f>AS39*ttokg/Drivers!AT4</f>
        <v>37.290125932158766</v>
      </c>
      <c r="AT40" s="53">
        <f>AT39*ttokg/Drivers!AU4</f>
        <v>38.767516556665136</v>
      </c>
      <c r="AU40" s="53">
        <f>AU39*ttokg/Drivers!AV4</f>
        <v>40.359683725796359</v>
      </c>
      <c r="AV40" s="53">
        <f>AV39*ttokg/Drivers!AW4</f>
        <v>42.074755709510747</v>
      </c>
      <c r="AW40" s="53">
        <f>AW39*ttokg/Drivers!AX4</f>
        <v>43.92623680298108</v>
      </c>
      <c r="AX40" s="53">
        <f>AX39*ttokg/Drivers!AY4</f>
        <v>45.850885938089121</v>
      </c>
      <c r="AY40" s="53">
        <f>AY39*ttokg/Drivers!AZ4</f>
        <v>47.779965811914181</v>
      </c>
      <c r="AZ40" s="53">
        <f>AZ39*ttokg/Drivers!BA4</f>
        <v>49.781737312369224</v>
      </c>
      <c r="BA40" s="53">
        <f>BA39*ttokg/Drivers!BB4</f>
        <v>51.911399380194098</v>
      </c>
      <c r="BB40" s="53">
        <f>BB39*ttokg/Drivers!BC4</f>
        <v>54.221616750013659</v>
      </c>
      <c r="BC40" s="53">
        <f>BC39*ttokg/Drivers!BD4</f>
        <v>56.622949820212142</v>
      </c>
      <c r="BD40" s="53">
        <f>BD39*ttokg/Drivers!BE4</f>
        <v>59.104715977126403</v>
      </c>
      <c r="BE40" s="53">
        <f>BE39*ttokg/Drivers!BF4</f>
        <v>61.682973573755454</v>
      </c>
      <c r="BF40" s="53">
        <f>BF39*ttokg/Drivers!BG4</f>
        <v>64.420851156398967</v>
      </c>
      <c r="BG40" s="53">
        <f>BG39*ttokg/Drivers!BH4</f>
        <v>67.40715401134392</v>
      </c>
      <c r="BH40" s="53">
        <f>BH39*ttokg/Drivers!BI4</f>
        <v>70.525958247862434</v>
      </c>
      <c r="BI40" s="53">
        <f>BI39*ttokg/Drivers!BJ4</f>
        <v>73.652134865766953</v>
      </c>
      <c r="BJ40" s="53">
        <f>BJ39*ttokg/Drivers!BK4</f>
        <v>76.926181869644267</v>
      </c>
      <c r="BK40" s="53">
        <f>BK39*ttokg/Drivers!BL4</f>
        <v>80.356856395247135</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8.0851476707989395E-2</v>
      </c>
      <c r="AP41" s="53"/>
      <c r="AQ41" s="53">
        <f>(AQ42-AE42)/AE42</f>
        <v>0.15644608215434483</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1472985.9026003582</v>
      </c>
      <c r="Z42" s="22">
        <f>((Data!$AJ$33*'Intermediate calculations'!Z39)+Data!$AK$33)</f>
        <v>1520143.8678319359</v>
      </c>
      <c r="AA42" s="22">
        <f>((Data!$AJ$33*'Intermediate calculations'!AA39)+Data!$AK$33)</f>
        <v>1550861.5021658065</v>
      </c>
      <c r="AB42" s="22">
        <f>((Data!$AJ$33*'Intermediate calculations'!AB39)+Data!$AK$33)</f>
        <v>1563940.044245715</v>
      </c>
      <c r="AC42" s="22">
        <f>((Data!$AJ$33*'Intermediate calculations'!AC39)+Data!$AK$33)</f>
        <v>1562420.6158410469</v>
      </c>
      <c r="AD42" s="22">
        <f>((Data!$AJ$33*'Intermediate calculations'!AD39)+Data!$AK$33)</f>
        <v>1571810.2646383664</v>
      </c>
      <c r="AE42" s="22">
        <f>((Data!$AJ$33*'Intermediate calculations'!AE39)+Data!$AK$33)</f>
        <v>1576054.6247750521</v>
      </c>
      <c r="AF42" s="22">
        <f>((Data!$AJ$33*'Intermediate calculations'!AF39)+Data!$AK$33)</f>
        <v>1575329.3752907536</v>
      </c>
      <c r="AG42" s="22">
        <f>((Data!$AJ$33*'Intermediate calculations'!AG39)+Data!$AK$33)</f>
        <v>1323267.8198257901</v>
      </c>
      <c r="AH42" s="22">
        <f>((Data!$AJ$33*'Intermediate calculations'!AH39)+Data!$AK$33)</f>
        <v>1367153.0043909538</v>
      </c>
      <c r="AI42" s="22">
        <f>((Data!$AJ$33*'Intermediate calculations'!AI39)+Data!$AK$33)</f>
        <v>1408260.9440888185</v>
      </c>
      <c r="AJ42" s="22">
        <f>((Data!$AJ$33*'Intermediate calculations'!AJ39)+Data!$AK$33)</f>
        <v>1449681.4940622605</v>
      </c>
      <c r="AK42" s="22">
        <f>((Data!$AJ$33*'Intermediate calculations'!AK39)+Data!$AK$33)</f>
        <v>1488675.7590892487</v>
      </c>
      <c r="AL42" s="22">
        <f>((Data!$AJ$33*'Intermediate calculations'!AL39)+Data!$AK$33)</f>
        <v>1529980.623073366</v>
      </c>
      <c r="AM42" s="22">
        <f>((Data!$AJ$33*'Intermediate calculations'!AM39)+Data!$AK$33)</f>
        <v>1585780.8147351509</v>
      </c>
      <c r="AN42" s="22">
        <f>((Data!$AJ$33*'Intermediate calculations'!AN39)+Data!$AK$33)</f>
        <v>1640655.629722394</v>
      </c>
      <c r="AO42" s="22">
        <f>((Data!$AJ$33*'Intermediate calculations'!AO39)+Data!$AK$33)</f>
        <v>1698893.4456391539</v>
      </c>
      <c r="AP42" s="22">
        <f>((Data!$AJ$33*'Intermediate calculations'!AP39)+Data!$AK$33)</f>
        <v>1759461.2742307466</v>
      </c>
      <c r="AQ42" s="22">
        <f>((Data!$AJ$33*'Intermediate calculations'!AQ39)+Data!$AK$33)</f>
        <v>1822622.196082345</v>
      </c>
      <c r="AR42" s="22">
        <f>((Data!$AJ$33*'Intermediate calculations'!AR39)+Data!$AK$33)</f>
        <v>1904558.5895431037</v>
      </c>
      <c r="AS42" s="22">
        <f>((Data!$AJ$33*'Intermediate calculations'!AS39)+Data!$AK$33)</f>
        <v>1981729.257234642</v>
      </c>
      <c r="AT42" s="22">
        <f>((Data!$AJ$33*'Intermediate calculations'!AT39)+Data!$AK$33)</f>
        <v>2069153.7452360017</v>
      </c>
      <c r="AU42" s="22">
        <f>((Data!$AJ$33*'Intermediate calculations'!AU39)+Data!$AK$33)</f>
        <v>2163615.8101599868</v>
      </c>
      <c r="AV42" s="22">
        <f>((Data!$AJ$33*'Intermediate calculations'!AV39)+Data!$AK$33)</f>
        <v>2265622.1198275513</v>
      </c>
      <c r="AW42" s="22">
        <f>((Data!$AJ$33*'Intermediate calculations'!AW39)+Data!$AK$33)</f>
        <v>2373421.4896689546</v>
      </c>
      <c r="AX42" s="22">
        <f>((Data!$AJ$33*'Intermediate calculations'!AX39)+Data!$AK$33)</f>
        <v>2486347.8492969624</v>
      </c>
      <c r="AY42" s="22">
        <f>((Data!$AJ$33*'Intermediate calculations'!AY39)+Data!$AK$33)</f>
        <v>2601077.7419026853</v>
      </c>
      <c r="AZ42" s="22">
        <f>((Data!$AJ$33*'Intermediate calculations'!AZ39)+Data!$AK$33)</f>
        <v>2721051.5843913984</v>
      </c>
      <c r="BA42" s="22">
        <f>((Data!$AJ$33*'Intermediate calculations'!BA39)+Data!$AK$33)</f>
        <v>2849203.1258474141</v>
      </c>
      <c r="BB42" s="22">
        <f>((Data!$AJ$33*'Intermediate calculations'!BB39)+Data!$AK$33)</f>
        <v>2985409.274534137</v>
      </c>
      <c r="BC42" s="22">
        <f>((Data!$AJ$33*'Intermediate calculations'!BC39)+Data!$AK$33)</f>
        <v>3127921.6810143176</v>
      </c>
      <c r="BD42" s="22">
        <f>((Data!$AJ$33*'Intermediate calculations'!BD39)+Data!$AK$33)</f>
        <v>3276321.3179076021</v>
      </c>
      <c r="BE42" s="22">
        <f>((Data!$AJ$33*'Intermediate calculations'!BE39)+Data!$AK$33)</f>
        <v>3431504.7996545816</v>
      </c>
      <c r="BF42" s="22">
        <f>((Data!$AJ$33*'Intermediate calculations'!BF39)+Data!$AK$33)</f>
        <v>3597020.0751089752</v>
      </c>
      <c r="BG42" s="22">
        <f>((Data!$AJ$33*'Intermediate calculations'!BG39)+Data!$AK$33)</f>
        <v>3773708.4159075189</v>
      </c>
      <c r="BH42" s="22">
        <f>((Data!$AJ$33*'Intermediate calculations'!BH39)+Data!$AK$33)</f>
        <v>3959266.4695769772</v>
      </c>
      <c r="BI42" s="22">
        <f>((Data!$AJ$33*'Intermediate calculations'!BI39)+Data!$AK$33)</f>
        <v>4147027.4309917293</v>
      </c>
      <c r="BJ42" s="22">
        <f>((Data!$AJ$33*'Intermediate calculations'!BJ39)+Data!$AK$33)</f>
        <v>4344564.3867609967</v>
      </c>
      <c r="BK42" s="22">
        <f>((Data!$AJ$33*'Intermediate calculations'!BK39)+Data!$AK$33)</f>
        <v>4552598.7500758618</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8837496.8555662557</v>
      </c>
      <c r="Z44" s="22">
        <f>((Data!$AJ$40*'Intermediate calculations'!Z45)+Data!$AK$40)</f>
        <v>9069534.4624521136</v>
      </c>
      <c r="AA44" s="22">
        <f>((Data!$AJ$40*'Intermediate calculations'!AA45)+Data!$AK$40)</f>
        <v>9310210.1830731332</v>
      </c>
      <c r="AB44" s="22">
        <f>((Data!$AJ$40*'Intermediate calculations'!AB45)+Data!$AK$40)</f>
        <v>9559821.8834201805</v>
      </c>
      <c r="AC44" s="22">
        <f>((Data!$AJ$40*'Intermediate calculations'!AC45)+Data!$AK$40)</f>
        <v>9818965.2954749912</v>
      </c>
      <c r="AD44" s="22">
        <f>((Data!$AJ$40*'Intermediate calculations'!AD45)+Data!$AK$40)</f>
        <v>10087640.419237565</v>
      </c>
      <c r="AE44" s="22">
        <f>((Data!$AJ$40*'Intermediate calculations'!AE45)+Data!$AK$40)</f>
        <v>10359889.93489055</v>
      </c>
      <c r="AF44" s="22">
        <f>((Data!$AJ$40*'Intermediate calculations'!AF45)+Data!$AK$40)</f>
        <v>10636607.44040655</v>
      </c>
      <c r="AG44" s="22">
        <f>((Data!$AJ$40*'Intermediate calculations'!AG45)+Data!$AK$40)</f>
        <v>10917792.935785566</v>
      </c>
      <c r="AH44" s="22">
        <f>((Data!$AJ$40*'Intermediate calculations'!AH45)+Data!$AK$40)</f>
        <v>11121235.407548133</v>
      </c>
      <c r="AI44" s="22">
        <f>((Data!$AJ$40*'Intermediate calculations'!AI45)+Data!$AK$40)</f>
        <v>11326762.941246778</v>
      </c>
      <c r="AJ44" s="22">
        <f>((Data!$AJ$40*'Intermediate calculations'!AJ45)+Data!$AK$40)</f>
        <v>11534971.268863227</v>
      </c>
      <c r="AK44" s="22">
        <f>((Data!$AJ$40*'Intermediate calculations'!AK45)+Data!$AK$40)</f>
        <v>11745562.524406619</v>
      </c>
      <c r="AL44" s="22">
        <f>((Data!$AJ$40*'Intermediate calculations'!AL45)+Data!$AK$40)</f>
        <v>11958536.707876954</v>
      </c>
      <c r="AM44" s="22">
        <f>((Data!$AJ$40*'Intermediate calculations'!AM45)+Data!$AK$40)</f>
        <v>12142617.890233129</v>
      </c>
      <c r="AN44" s="22">
        <f>((Data!$AJ$40*'Intermediate calculations'!AN45)+Data!$AK$40)</f>
        <v>12328784.134525377</v>
      </c>
      <c r="AO44" s="22">
        <f>((Data!$AJ$40*'Intermediate calculations'!AO45)+Data!$AK$40)</f>
        <v>12516439.708771966</v>
      </c>
      <c r="AP44" s="22">
        <f>((Data!$AJ$40*'Intermediate calculations'!AP45)+Data!$AK$40)</f>
        <v>12706180.344954625</v>
      </c>
      <c r="AQ44" s="22">
        <f>((Data!$AJ$40*'Intermediate calculations'!AQ45)+Data!$AK$40)</f>
        <v>12897708.17708249</v>
      </c>
      <c r="AR44" s="22">
        <f>((Data!$AJ$40*'Intermediate calculations'!AR45)+Data!$AK$40)</f>
        <v>13065406.729940951</v>
      </c>
      <c r="AS44" s="22">
        <f>((Data!$AJ$40*'Intermediate calculations'!AS45)+Data!$AK$40)</f>
        <v>13234594.612753745</v>
      </c>
      <c r="AT44" s="22">
        <f>((Data!$AJ$40*'Intermediate calculations'!AT45)+Data!$AK$40)</f>
        <v>13404973.959530011</v>
      </c>
      <c r="AU44" s="22">
        <f>((Data!$AJ$40*'Intermediate calculations'!AU45)+Data!$AK$40)</f>
        <v>13577140.502251487</v>
      </c>
      <c r="AV44" s="22">
        <f>((Data!$AJ$40*'Intermediate calculations'!AV45)+Data!$AK$40)</f>
        <v>13750498.508936428</v>
      </c>
      <c r="AW44" s="22">
        <f>((Data!$AJ$40*'Intermediate calculations'!AW45)+Data!$AK$40)</f>
        <v>13900622.968333695</v>
      </c>
      <c r="AX44" s="22">
        <f>((Data!$AJ$40*'Intermediate calculations'!AX45)+Data!$AK$40)</f>
        <v>14051641.025703568</v>
      </c>
      <c r="AY44" s="22">
        <f>((Data!$AJ$40*'Intermediate calculations'!AY45)+Data!$AK$40)</f>
        <v>14204148.413027782</v>
      </c>
      <c r="AZ44" s="22">
        <f>((Data!$AJ$40*'Intermediate calculations'!AZ45)+Data!$AK$40)</f>
        <v>14357549.398324594</v>
      </c>
      <c r="BA44" s="22">
        <f>((Data!$AJ$40*'Intermediate calculations'!BA45)+Data!$AK$40)</f>
        <v>14511843.981594007</v>
      </c>
      <c r="BB44" s="22">
        <f>((Data!$AJ$40*'Intermediate calculations'!BB45)+Data!$AK$40)</f>
        <v>14644096.481539223</v>
      </c>
      <c r="BC44" s="22">
        <f>((Data!$AJ$40*'Intermediate calculations'!BC45)+Data!$AK$40)</f>
        <v>14776944.713466171</v>
      </c>
      <c r="BD44" s="22">
        <f>((Data!$AJ$40*'Intermediate calculations'!BD45)+Data!$AK$40)</f>
        <v>14910686.543365721</v>
      </c>
      <c r="BE44" s="22">
        <f>((Data!$AJ$40*'Intermediate calculations'!BE45)+Data!$AK$40)</f>
        <v>15045024.10524701</v>
      </c>
      <c r="BF44" s="22">
        <f>((Data!$AJ$40*'Intermediate calculations'!BF45)+Data!$AK$40)</f>
        <v>15180553.13109177</v>
      </c>
      <c r="BG44" s="22">
        <f>((Data!$AJ$40*'Intermediate calculations'!BG45)+Data!$AK$40)</f>
        <v>15292252.877667118</v>
      </c>
      <c r="BH44" s="22">
        <f>((Data!$AJ$40*'Intermediate calculations'!BH45)+Data!$AK$40)</f>
        <v>15404846.222215071</v>
      </c>
      <c r="BI44" s="22">
        <f>((Data!$AJ$40*'Intermediate calculations'!BI45)+Data!$AK$40)</f>
        <v>15518035.298744757</v>
      </c>
      <c r="BJ44" s="22">
        <f>((Data!$AJ$40*'Intermediate calculations'!BJ45)+Data!$AK$40)</f>
        <v>15631522.241265312</v>
      </c>
      <c r="BK44" s="22">
        <f>((Data!$AJ$40*'Intermediate calculations'!BK45)+Data!$AK$40)</f>
        <v>15745902.781758472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4413492.5805118149</v>
      </c>
      <c r="Z45" s="22">
        <f>((Data!$AJ$39*Drivers!AA4)+Data!$AK$39)</f>
        <v>4510851.5167678958</v>
      </c>
      <c r="AA45" s="22">
        <f>((Data!$AJ$39*Drivers!AB4)+Data!$AK$39)</f>
        <v>4611834.8550155386</v>
      </c>
      <c r="AB45" s="22">
        <f>((Data!$AJ$39*Drivers!AC4)+Data!$AK$39)</f>
        <v>4716567.5746337622</v>
      </c>
      <c r="AC45" s="22">
        <f>((Data!$AJ$39*Drivers!AD4)+Data!$AK$39)</f>
        <v>4825299.6343806051</v>
      </c>
      <c r="AD45" s="22">
        <f>((Data!$AJ$39*Drivers!AE4)+Data!$AK$39)</f>
        <v>4938031.0342560681</v>
      </c>
      <c r="AE45" s="22">
        <f>((Data!$AJ$39*Drivers!AF4)+Data!$AK$39)</f>
        <v>5052262.1866797628</v>
      </c>
      <c r="AF45" s="22">
        <f>((Data!$AJ$39*Drivers!AG4)+Data!$AK$39)</f>
        <v>5168368.0297887474</v>
      </c>
      <c r="AG45" s="22">
        <f>((Data!$AJ$39*Drivers!AH4)+Data!$AK$39)</f>
        <v>5286348.5635830238</v>
      </c>
      <c r="AH45" s="22">
        <f>((Data!$AJ$39*Drivers!AI4)+Data!$AK$39)</f>
        <v>5371709.4794532461</v>
      </c>
      <c r="AI45" s="22">
        <f>((Data!$AJ$39*Drivers!AJ4)+Data!$AK$39)</f>
        <v>5457945.2509766044</v>
      </c>
      <c r="AJ45" s="22">
        <f>((Data!$AJ$39*Drivers!AK4)+Data!$AK$39)</f>
        <v>5545305.8369111372</v>
      </c>
      <c r="AK45" s="22">
        <f>((Data!$AJ$39*Drivers!AL4)+Data!$AK$39)</f>
        <v>5633666.2578778239</v>
      </c>
      <c r="AL45" s="22">
        <f>((Data!$AJ$39*Drivers!AM4)+Data!$AK$39)</f>
        <v>5723026.5138766663</v>
      </c>
      <c r="AM45" s="22">
        <f>((Data!$AJ$39*Drivers!AN4)+Data!$AK$39)</f>
        <v>5800263.7701106304</v>
      </c>
      <c r="AN45" s="22">
        <f>((Data!$AJ$39*Drivers!AO4)+Data!$AK$39)</f>
        <v>5878375.8819977306</v>
      </c>
      <c r="AO45" s="22">
        <f>((Data!$AJ$39*Drivers!AP4)+Data!$AK$39)</f>
        <v>5957112.8907799274</v>
      </c>
      <c r="AP45" s="22">
        <f>((Data!$AJ$39*Drivers!AQ4)+Data!$AK$39)</f>
        <v>6036724.7552152593</v>
      </c>
      <c r="AQ45" s="22">
        <f>((Data!$AJ$39*Drivers!AR4)+Data!$AK$39)</f>
        <v>6117086.4959247075</v>
      </c>
      <c r="AR45" s="22">
        <f>((Data!$AJ$39*Drivers!AS4)+Data!$AK$39)</f>
        <v>6187449.8863126077</v>
      </c>
      <c r="AS45" s="22">
        <f>((Data!$AJ$39*Drivers!AT4)+Data!$AK$39)</f>
        <v>6258438.1735956036</v>
      </c>
      <c r="AT45" s="22">
        <f>((Data!$AJ$39*Drivers!AU4)+Data!$AK$39)</f>
        <v>6329926.3783946773</v>
      </c>
      <c r="AU45" s="22">
        <f>((Data!$AJ$39*Drivers!AV4)+Data!$AK$39)</f>
        <v>6402164.4594678683</v>
      </c>
      <c r="AV45" s="22">
        <f>((Data!$AJ$39*Drivers!AW4)+Data!$AK$39)</f>
        <v>6474902.4580571344</v>
      </c>
      <c r="AW45" s="22">
        <f>((Data!$AJ$39*Drivers!AX4)+Data!$AK$39)</f>
        <v>6537892.0650828918</v>
      </c>
      <c r="AX45" s="22">
        <f>((Data!$AJ$39*Drivers!AY4)+Data!$AK$39)</f>
        <v>6601256.6102457074</v>
      </c>
      <c r="AY45" s="22">
        <f>((Data!$AJ$39*Drivers!AZ4)+Data!$AK$39)</f>
        <v>6665246.0523036206</v>
      </c>
      <c r="AZ45" s="22">
        <f>((Data!$AJ$39*Drivers!BA4)+Data!$AK$39)</f>
        <v>6729610.4324985901</v>
      </c>
      <c r="BA45" s="22">
        <f>((Data!$AJ$39*Drivers!BB4)+Data!$AK$39)</f>
        <v>6794349.7508306177</v>
      </c>
      <c r="BB45" s="22">
        <f>((Data!$AJ$39*Drivers!BC4)+Data!$AK$39)</f>
        <v>6849840.5951152137</v>
      </c>
      <c r="BC45" s="22">
        <f>((Data!$AJ$39*Drivers!BD4)+Data!$AK$39)</f>
        <v>6905581.398157849</v>
      </c>
      <c r="BD45" s="22">
        <f>((Data!$AJ$39*Drivers!BE4)+Data!$AK$39)</f>
        <v>6961697.1393375406</v>
      </c>
      <c r="BE45" s="22">
        <f>((Data!$AJ$39*Drivers!BF4)+Data!$AK$39)</f>
        <v>7018062.8392752716</v>
      </c>
      <c r="BF45" s="22">
        <f>((Data!$AJ$39*Drivers!BG4)+Data!$AK$39)</f>
        <v>7074928.4567290815</v>
      </c>
      <c r="BG45" s="22">
        <f>((Data!$AJ$39*Drivers!BH4)+Data!$AK$39)</f>
        <v>7121795.7238613414</v>
      </c>
      <c r="BH45" s="22">
        <f>((Data!$AJ$39*Drivers!BI4)+Data!$AK$39)</f>
        <v>7169037.9291306594</v>
      </c>
      <c r="BI45" s="22">
        <f>((Data!$AJ$39*Drivers!BJ4)+Data!$AK$39)</f>
        <v>7216530.093158015</v>
      </c>
      <c r="BJ45" s="22">
        <f>((Data!$AJ$39*Drivers!BK4)+Data!$AK$39)</f>
        <v>7264147.2365643913</v>
      </c>
      <c r="BK45" s="22">
        <f>((Data!$AJ$39*Drivers!BL4)+Data!$AK$39)</f>
        <v>7312139.3181078257</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11669478.742456626</v>
      </c>
      <c r="Z46" s="22">
        <f>((Data!$AJ$41*'Intermediate calculations'!Z44)+Data!$AK$41)</f>
        <v>11888897.535928495</v>
      </c>
      <c r="AA46" s="22">
        <f>((Data!$AJ$41*'Intermediate calculations'!AA44)+Data!$AK$41)</f>
        <v>12116484.679863375</v>
      </c>
      <c r="AB46" s="22">
        <f>((Data!$AJ$41*'Intermediate calculations'!AB44)+Data!$AK$41)</f>
        <v>12352521.841518609</v>
      </c>
      <c r="AC46" s="22">
        <f>((Data!$AJ$41*'Intermediate calculations'!AC44)+Data!$AK$41)</f>
        <v>12597572.355408886</v>
      </c>
      <c r="AD46" s="22">
        <f>((Data!$AJ$41*'Intermediate calculations'!AD44)+Data!$AK$41)</f>
        <v>12851636.221534211</v>
      </c>
      <c r="AE46" s="22">
        <f>((Data!$AJ$41*'Intermediate calculations'!AE44)+Data!$AK$41)</f>
        <v>13109080.094747676</v>
      </c>
      <c r="AF46" s="22">
        <f>((Data!$AJ$41*'Intermediate calculations'!AF44)+Data!$AK$41)</f>
        <v>13370748.97682132</v>
      </c>
      <c r="AG46" s="22">
        <f>((Data!$AJ$41*'Intermediate calculations'!AG44)+Data!$AK$41)</f>
        <v>13636642.867755143</v>
      </c>
      <c r="AH46" s="22">
        <f>((Data!$AJ$41*'Intermediate calculations'!AH44)+Data!$AK$41)</f>
        <v>13829021.604521876</v>
      </c>
      <c r="AI46" s="22">
        <f>((Data!$AJ$41*'Intermediate calculations'!AI44)+Data!$AK$41)</f>
        <v>14023372.012090031</v>
      </c>
      <c r="AJ46" s="22">
        <f>((Data!$AJ$41*'Intermediate calculations'!AJ44)+Data!$AK$41)</f>
        <v>14220257.424974287</v>
      </c>
      <c r="AK46" s="22">
        <f>((Data!$AJ$41*'Intermediate calculations'!AK44)+Data!$AK$41)</f>
        <v>14419396.175917307</v>
      </c>
      <c r="AL46" s="22">
        <f>((Data!$AJ$41*'Intermediate calculations'!AL44)+Data!$AK$41)</f>
        <v>14620788.264919091</v>
      </c>
      <c r="AM46" s="22">
        <f>((Data!$AJ$41*'Intermediate calculations'!AM44)+Data!$AK$41)</f>
        <v>14794858.629958391</v>
      </c>
      <c r="AN46" s="22">
        <f>((Data!$AJ$41*'Intermediate calculations'!AN44)+Data!$AK$41)</f>
        <v>14970900.665799107</v>
      </c>
      <c r="AO46" s="22">
        <f>((Data!$AJ$41*'Intermediate calculations'!AO44)+Data!$AK$41)</f>
        <v>15148351.037926553</v>
      </c>
      <c r="AP46" s="22">
        <f>((Data!$AJ$41*'Intermediate calculations'!AP44)+Data!$AK$41)</f>
        <v>15327773.080855411</v>
      </c>
      <c r="AQ46" s="22">
        <f>((Data!$AJ$41*'Intermediate calculations'!AQ44)+Data!$AK$41)</f>
        <v>15508885.12732834</v>
      </c>
      <c r="AR46" s="22">
        <f>((Data!$AJ$41*'Intermediate calculations'!AR44)+Data!$AK$41)</f>
        <v>15667463.793213662</v>
      </c>
      <c r="AS46" s="22">
        <f>((Data!$AJ$41*'Intermediate calculations'!AS44)+Data!$AK$41)</f>
        <v>15827450.795385705</v>
      </c>
      <c r="AT46" s="22">
        <f>((Data!$AJ$41*'Intermediate calculations'!AT44)+Data!$AK$41)</f>
        <v>15988564.466587128</v>
      </c>
      <c r="AU46" s="22">
        <f>((Data!$AJ$41*'Intermediate calculations'!AU44)+Data!$AK$41)</f>
        <v>16151368.141332628</v>
      </c>
      <c r="AV46" s="22">
        <f>((Data!$AJ$41*'Intermediate calculations'!AV44)+Data!$AK$41)</f>
        <v>16315298.485107504</v>
      </c>
      <c r="AW46" s="22">
        <f>((Data!$AJ$41*'Intermediate calculations'!AW44)+Data!$AK$41)</f>
        <v>16457258.782809455</v>
      </c>
      <c r="AX46" s="22">
        <f>((Data!$AJ$41*'Intermediate calculations'!AX44)+Data!$AK$41)</f>
        <v>16600064.082283447</v>
      </c>
      <c r="AY46" s="22">
        <f>((Data!$AJ$41*'Intermediate calculations'!AY44)+Data!$AK$41)</f>
        <v>16744277.718044166</v>
      </c>
      <c r="AZ46" s="22">
        <f>((Data!$AJ$41*'Intermediate calculations'!AZ44)+Data!$AK$41)</f>
        <v>16889336.355576918</v>
      </c>
      <c r="BA46" s="22">
        <f>((Data!$AJ$41*'Intermediate calculations'!BA44)+Data!$AK$41)</f>
        <v>17035239.994881701</v>
      </c>
      <c r="BB46" s="22">
        <f>((Data!$AJ$41*'Intermediate calculations'!BB44)+Data!$AK$41)</f>
        <v>17160300.257142946</v>
      </c>
      <c r="BC46" s="22">
        <f>((Data!$AJ$41*'Intermediate calculations'!BC44)+Data!$AK$41)</f>
        <v>17285923.853918884</v>
      </c>
      <c r="BD46" s="22">
        <f>((Data!$AJ$41*'Intermediate calculations'!BD44)+Data!$AK$41)</f>
        <v>17412392.452466853</v>
      </c>
      <c r="BE46" s="22">
        <f>((Data!$AJ$41*'Intermediate calculations'!BE44)+Data!$AK$41)</f>
        <v>17539424.385529518</v>
      </c>
      <c r="BF46" s="22">
        <f>((Data!$AJ$41*'Intermediate calculations'!BF44)+Data!$AK$41)</f>
        <v>17667582.987621561</v>
      </c>
      <c r="BG46" s="22">
        <f>((Data!$AJ$41*'Intermediate calculations'!BG44)+Data!$AK$41)</f>
        <v>17773208.209125988</v>
      </c>
      <c r="BH46" s="22">
        <f>((Data!$AJ$41*'Intermediate calculations'!BH44)+Data!$AK$41)</f>
        <v>17879678.432402458</v>
      </c>
      <c r="BI46" s="22">
        <f>((Data!$AJ$41*'Intermediate calculations'!BI44)+Data!$AK$41)</f>
        <v>17986711.990193613</v>
      </c>
      <c r="BJ46" s="22">
        <f>((Data!$AJ$41*'Intermediate calculations'!BJ44)+Data!$AK$41)</f>
        <v>18094027.215242114</v>
      </c>
      <c r="BK46" s="22">
        <f>((Data!$AJ$41*'Intermediate calculations'!BK44)+Data!$AK$41)</f>
        <v>18202187.442062654</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170355.46503584122</v>
      </c>
      <c r="Z47" s="22">
        <f>((Data!$AJ$12*((Drivers!AA5*1000000)/Drivers!AA4))+Data!$AK$12)*Drivers!AA4</f>
        <v>169604.5269635671</v>
      </c>
      <c r="AA47" s="22">
        <f>((Data!$AJ$12*((Drivers!AB5*1000000)/Drivers!AB4))+Data!$AK$12)*Drivers!AB4</f>
        <v>170970.49630949137</v>
      </c>
      <c r="AB47" s="22">
        <f>((Data!$AJ$12*((Drivers!AC5*1000000)/Drivers!AC4))+Data!$AK$12)*Drivers!AC4</f>
        <v>174600.85036910532</v>
      </c>
      <c r="AC47" s="22">
        <f>((Data!$AJ$12*((Drivers!AD5*1000000)/Drivers!AD4))+Data!$AK$12)*Drivers!AD4</f>
        <v>180149.45689494262</v>
      </c>
      <c r="AD47" s="22">
        <f>((Data!$AJ$12*((Drivers!AE5*1000000)/Drivers!AE4))+Data!$AK$12)*Drivers!AE4</f>
        <v>184609.64159270137</v>
      </c>
      <c r="AE47" s="22">
        <f>((Data!$AJ$12*((Drivers!AF5*1000000)/Drivers!AF4))+Data!$AK$12)*Drivers!AF4</f>
        <v>189750.39555167785</v>
      </c>
      <c r="AF47" s="22">
        <f>((Data!$AJ$12*((Drivers!AG5*1000000)/Drivers!AG4))+Data!$AK$12)*Drivers!AG4</f>
        <v>195569.52591555082</v>
      </c>
      <c r="AG47" s="22">
        <f>((Data!$AJ$12*((Drivers!AH5*1000000)/Drivers!AH4))+Data!$AK$12)*Drivers!AH4</f>
        <v>231107.80690559209</v>
      </c>
      <c r="AH47" s="22">
        <f>((Data!$AJ$12*((Drivers!AI5*1000000)/Drivers!AI4))+Data!$AK$12)*Drivers!AI4</f>
        <v>230150.15505986146</v>
      </c>
      <c r="AI47" s="22">
        <f>((Data!$AJ$12*((Drivers!AJ5*1000000)/Drivers!AJ4))+Data!$AK$12)*Drivers!AJ4</f>
        <v>229563.07722352538</v>
      </c>
      <c r="AJ47" s="22">
        <f>((Data!$AJ$12*((Drivers!AK5*1000000)/Drivers!AK4))+Data!$AK$12)*Drivers!AK4</f>
        <v>228994.69664339657</v>
      </c>
      <c r="AK47" s="22">
        <f>((Data!$AJ$12*((Drivers!AL5*1000000)/Drivers!AL4))+Data!$AK$12)*Drivers!AL4</f>
        <v>228761.69208622989</v>
      </c>
      <c r="AL47" s="22">
        <f>((Data!$AJ$12*((Drivers!AM5*1000000)/Drivers!AM4))+Data!$AK$12)*Drivers!AM4</f>
        <v>228305.69759595662</v>
      </c>
      <c r="AM47" s="22">
        <f>((Data!$AJ$12*((Drivers!AN5*1000000)/Drivers!AN4))+Data!$AK$12)*Drivers!AN4</f>
        <v>225542.38009164127</v>
      </c>
      <c r="AN47" s="22">
        <f>((Data!$AJ$12*((Drivers!AO5*1000000)/Drivers!AO4))+Data!$AK$12)*Drivers!AO4</f>
        <v>222931.34537932739</v>
      </c>
      <c r="AO47" s="22">
        <f>((Data!$AJ$12*((Drivers!AP5*1000000)/Drivers!AP4))+Data!$AK$12)*Drivers!AP4</f>
        <v>219954.75204606281</v>
      </c>
      <c r="AP47" s="22">
        <f>((Data!$AJ$12*((Drivers!AQ5*1000000)/Drivers!AQ4))+Data!$AK$12)*Drivers!AQ4</f>
        <v>216746.70852264593</v>
      </c>
      <c r="AQ47" s="22">
        <f>((Data!$AJ$12*((Drivers!AR5*1000000)/Drivers!AR4))+Data!$AK$12)*Drivers!AR4</f>
        <v>213270.03202342615</v>
      </c>
      <c r="AR47" s="22">
        <f>((Data!$AJ$12*((Drivers!AS5*1000000)/Drivers!AS4))+Data!$AK$12)*Drivers!AS4</f>
        <v>207086.42663875528</v>
      </c>
      <c r="AS47" s="22">
        <f>((Data!$AJ$12*((Drivers!AT5*1000000)/Drivers!AT4))+Data!$AK$12)*Drivers!AT4</f>
        <v>201495.44618737447</v>
      </c>
      <c r="AT47" s="22">
        <f>((Data!$AJ$12*((Drivers!AU5*1000000)/Drivers!AU4))+Data!$AK$12)*Drivers!AU4</f>
        <v>194720.47155135483</v>
      </c>
      <c r="AU47" s="22">
        <f>((Data!$AJ$12*((Drivers!AV5*1000000)/Drivers!AV4))+Data!$AK$12)*Drivers!AV4</f>
        <v>187152.9650177891</v>
      </c>
      <c r="AV47" s="22">
        <f>((Data!$AJ$12*((Drivers!AW5*1000000)/Drivers!AW4))+Data!$AK$12)*Drivers!AW4</f>
        <v>178720.85881766453</v>
      </c>
      <c r="AW47" s="22">
        <f>((Data!$AJ$12*((Drivers!AX5*1000000)/Drivers!AX4))+Data!$AK$12)*Drivers!AX4</f>
        <v>169124.48496564364</v>
      </c>
      <c r="AX47" s="22">
        <f>((Data!$AJ$12*((Drivers!AY5*1000000)/Drivers!AY4))+Data!$AK$12)*Drivers!AY4</f>
        <v>158942.276476061</v>
      </c>
      <c r="AY47" s="22">
        <f>((Data!$AJ$12*((Drivers!AZ5*1000000)/Drivers!AZ4))+Data!$AK$12)*Drivers!AZ4</f>
        <v>148578.33354859601</v>
      </c>
      <c r="AZ47" s="22">
        <f>((Data!$AJ$12*((Drivers!BA5*1000000)/Drivers!BA4))+Data!$AK$12)*Drivers!BA4</f>
        <v>137614.76916983892</v>
      </c>
      <c r="BA47" s="22">
        <f>((Data!$AJ$12*((Drivers!BB5*1000000)/Drivers!BB4))+Data!$AK$12)*Drivers!BB4</f>
        <v>125705.76409539413</v>
      </c>
      <c r="BB47" s="22">
        <f>((Data!$AJ$12*((Drivers!BC5*1000000)/Drivers!BC4))+Data!$AK$12)*Drivers!BC4</f>
        <v>112390.59612263636</v>
      </c>
      <c r="BC47" s="22">
        <f>((Data!$AJ$12*((Drivers!BD5*1000000)/Drivers!BD4))+Data!$AK$12)*Drivers!BD4</f>
        <v>98344.414019114003</v>
      </c>
      <c r="BD47" s="22">
        <f>((Data!$AJ$12*((Drivers!BE5*1000000)/Drivers!BE4))+Data!$AK$12)*Drivers!BE4</f>
        <v>83622.782988784413</v>
      </c>
      <c r="BE47" s="22">
        <f>((Data!$AJ$12*((Drivers!BF5*1000000)/Drivers!BF4))+Data!$AK$12)*Drivers!BF4</f>
        <v>68113.84167162588</v>
      </c>
      <c r="BF47" s="22">
        <f>((Data!$AJ$12*((Drivers!BG5*1000000)/Drivers!BG4))+Data!$AK$12)*Drivers!BG4</f>
        <v>51411.71496067477</v>
      </c>
      <c r="BG47" s="22">
        <f>((Data!$AJ$12*((Drivers!BH5*1000000)/Drivers!BH4))+Data!$AK$12)*Drivers!BH4</f>
        <v>32898.80225672837</v>
      </c>
      <c r="BH47" s="22">
        <f>((Data!$AJ$12*((Drivers!BI5*1000000)/Drivers!BI4))+Data!$AK$12)*Drivers!BI4</f>
        <v>13358.876875857532</v>
      </c>
      <c r="BI47" s="22">
        <f>((Data!$AJ$12*((Drivers!BJ5*1000000)/Drivers!BJ4))+Data!$AK$12)*Drivers!BJ4</f>
        <v>-6428.3752540808091</v>
      </c>
      <c r="BJ47" s="22">
        <f>((Data!$AJ$12*((Drivers!BK5*1000000)/Drivers!BK4))+Data!$AK$12)*Drivers!BK4</f>
        <v>-27361.812776867413</v>
      </c>
      <c r="BK47" s="22">
        <f>((Data!$AJ$12*((Drivers!BL5*1000000)/Drivers!BL4))+Data!$AK$12)*Drivers!BL4</f>
        <v>-49514.129467654922</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178074.17303765906</v>
      </c>
      <c r="Z49" s="22">
        <f>((Data!$AJ$44*'Intermediate calculations'!Z47)+Data!$AK$44)</f>
        <v>177330.23797466728</v>
      </c>
      <c r="AA49" s="22">
        <f>((Data!$AJ$44*'Intermediate calculations'!AA47)+Data!$AK$44)</f>
        <v>178683.46872554347</v>
      </c>
      <c r="AB49" s="22">
        <f>((Data!$AJ$44*'Intermediate calculations'!AB47)+Data!$AK$44)</f>
        <v>182279.96725949389</v>
      </c>
      <c r="AC49" s="22">
        <f>((Data!$AJ$44*'Intermediate calculations'!AC47)+Data!$AK$44)</f>
        <v>187776.82924814618</v>
      </c>
      <c r="AD49" s="22">
        <f>((Data!$AJ$44*'Intermediate calculations'!AD47)+Data!$AK$44)</f>
        <v>192195.41968401766</v>
      </c>
      <c r="AE49" s="22">
        <f>((Data!$AJ$44*'Intermediate calculations'!AE47)+Data!$AK$44)</f>
        <v>197288.23260894342</v>
      </c>
      <c r="AF49" s="22">
        <f>((Data!$AJ$44*'Intermediate calculations'!AF47)+Data!$AK$44)</f>
        <v>203053.09561648185</v>
      </c>
      <c r="AG49" s="22">
        <f>((Data!$AJ$44*'Intermediate calculations'!AG47)+Data!$AK$44)</f>
        <v>238259.95791723294</v>
      </c>
      <c r="AH49" s="22">
        <f>((Data!$AJ$44*'Intermediate calculations'!AH47)+Data!$AK$44)</f>
        <v>237311.23682759592</v>
      </c>
      <c r="AI49" s="22">
        <f>((Data!$AJ$44*'Intermediate calculations'!AI47)+Data!$AK$44)</f>
        <v>236729.63389217257</v>
      </c>
      <c r="AJ49" s="22">
        <f>((Data!$AJ$44*'Intermediate calculations'!AJ47)+Data!$AK$44)</f>
        <v>236166.55384830036</v>
      </c>
      <c r="AK49" s="22">
        <f>((Data!$AJ$44*'Intermediate calculations'!AK47)+Data!$AK$44)</f>
        <v>235935.72221742</v>
      </c>
      <c r="AL49" s="22">
        <f>((Data!$AJ$44*'Intermediate calculations'!AL47)+Data!$AK$44)</f>
        <v>235483.98018652518</v>
      </c>
      <c r="AM49" s="22">
        <f>((Data!$AJ$44*'Intermediate calculations'!AM47)+Data!$AK$44)</f>
        <v>232746.43250111665</v>
      </c>
      <c r="AN49" s="22">
        <f>((Data!$AJ$44*'Intermediate calculations'!AN47)+Data!$AK$44)</f>
        <v>230159.74746689465</v>
      </c>
      <c r="AO49" s="22">
        <f>((Data!$AJ$44*'Intermediate calculations'!AO47)+Data!$AK$44)</f>
        <v>227210.91289498765</v>
      </c>
      <c r="AP49" s="22">
        <f>((Data!$AJ$44*'Intermediate calculations'!AP47)+Data!$AK$44)</f>
        <v>224032.78656368295</v>
      </c>
      <c r="AQ49" s="22">
        <f>((Data!$AJ$44*'Intermediate calculations'!AQ47)+Data!$AK$44)</f>
        <v>220588.53244214601</v>
      </c>
      <c r="AR49" s="22">
        <f>((Data!$AJ$44*'Intermediate calculations'!AR47)+Data!$AK$44)</f>
        <v>214462.59339176546</v>
      </c>
      <c r="AS49" s="22">
        <f>((Data!$AJ$44*'Intermediate calculations'!AS47)+Data!$AK$44)</f>
        <v>208923.75264330284</v>
      </c>
      <c r="AT49" s="22">
        <f>((Data!$AJ$44*'Intermediate calculations'!AT47)+Data!$AK$44)</f>
        <v>202211.95926285585</v>
      </c>
      <c r="AU49" s="22">
        <f>((Data!$AJ$44*'Intermediate calculations'!AU47)+Data!$AK$44)</f>
        <v>194715.0248849116</v>
      </c>
      <c r="AV49" s="22">
        <f>((Data!$AJ$44*'Intermediate calculations'!AV47)+Data!$AK$44)</f>
        <v>186361.55382151704</v>
      </c>
      <c r="AW49" s="22">
        <f>((Data!$AJ$44*'Intermediate calculations'!AW47)+Data!$AK$44)</f>
        <v>176854.67269551929</v>
      </c>
      <c r="AX49" s="22">
        <f>((Data!$AJ$44*'Intermediate calculations'!AX47)+Data!$AK$44)</f>
        <v>166767.42023919674</v>
      </c>
      <c r="AY49" s="22">
        <f>((Data!$AJ$44*'Intermediate calculations'!AY47)+Data!$AK$44)</f>
        <v>156500.1281424757</v>
      </c>
      <c r="AZ49" s="22">
        <f>((Data!$AJ$44*'Intermediate calculations'!AZ47)+Data!$AK$44)</f>
        <v>145638.80647313313</v>
      </c>
      <c r="BA49" s="22">
        <f>((Data!$AJ$44*'Intermediate calculations'!BA47)+Data!$AK$44)</f>
        <v>133840.86098690052</v>
      </c>
      <c r="BB49" s="22">
        <f>((Data!$AJ$44*'Intermediate calculations'!BB47)+Data!$AK$44)</f>
        <v>120649.86602967061</v>
      </c>
      <c r="BC49" s="22">
        <f>((Data!$AJ$44*'Intermediate calculations'!BC47)+Data!$AK$44)</f>
        <v>106734.67414662587</v>
      </c>
      <c r="BD49" s="22">
        <f>((Data!$AJ$44*'Intermediate calculations'!BD47)+Data!$AK$44)</f>
        <v>92150.33235832947</v>
      </c>
      <c r="BE49" s="22">
        <f>((Data!$AJ$44*'Intermediate calculations'!BE47)+Data!$AK$44)</f>
        <v>76786.022488174567</v>
      </c>
      <c r="BF49" s="22">
        <f>((Data!$AJ$44*'Intermediate calculations'!BF47)+Data!$AK$44)</f>
        <v>60239.654491170637</v>
      </c>
      <c r="BG49" s="22">
        <f>((Data!$AJ$44*'Intermediate calculations'!BG47)+Data!$AK$44)</f>
        <v>41899.387314592459</v>
      </c>
      <c r="BH49" s="22">
        <f>((Data!$AJ$44*'Intermediate calculations'!BH47)+Data!$AK$44)</f>
        <v>22541.685054203197</v>
      </c>
      <c r="BI49" s="22">
        <f>((Data!$AJ$44*'Intermediate calculations'!BI47)+Data!$AK$44)</f>
        <v>2938.9625352327193</v>
      </c>
      <c r="BJ49" s="22">
        <f>((Data!$AJ$44*'Intermediate calculations'!BJ47)+Data!$AK$44)</f>
        <v>-17799.256416681415</v>
      </c>
      <c r="BK49" s="22">
        <f>((Data!$AJ$44*'Intermediate calculations'!BK47)+Data!$AK$44)</f>
        <v>-39744.987657698308</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2573066.7570764874</v>
      </c>
      <c r="Z50" s="22">
        <f>Z15*Constants!$H$29*Constants!$H$35</f>
        <v>2612398.3179467544</v>
      </c>
      <c r="AA50" s="22">
        <f>AA15*Constants!$H$29*Constants!$H$35</f>
        <v>2646234.4434359292</v>
      </c>
      <c r="AB50" s="22">
        <f>AB15*Constants!$H$29*Constants!$H$35</f>
        <v>2674143.9618607722</v>
      </c>
      <c r="AC50" s="22">
        <f>AC15*Constants!$H$29*Constants!$H$35</f>
        <v>2697344.7251928584</v>
      </c>
      <c r="AD50" s="22">
        <f>AD15*Constants!$H$29*Constants!$H$35</f>
        <v>2725592.7750086826</v>
      </c>
      <c r="AE50" s="22">
        <f>AE15*Constants!$H$29*Constants!$H$35</f>
        <v>2752200.8599311365</v>
      </c>
      <c r="AF50" s="22">
        <f>AF15*Constants!$H$29*Constants!$H$35</f>
        <v>2777318.1810320546</v>
      </c>
      <c r="AG50" s="22">
        <f>AG15*Constants!$H$29*Constants!$H$35</f>
        <v>2706713.3806770723</v>
      </c>
      <c r="AH50" s="22">
        <f>AH15*Constants!$H$29*Constants!$H$35</f>
        <v>2742168.9428695929</v>
      </c>
      <c r="AI50" s="22">
        <f>AI15*Constants!$H$29*Constants!$H$35</f>
        <v>2776753.601692908</v>
      </c>
      <c r="AJ50" s="22">
        <f>AJ15*Constants!$H$29*Constants!$H$35</f>
        <v>2811703.8488617637</v>
      </c>
      <c r="AK50" s="22">
        <f>AK15*Constants!$H$29*Constants!$H$35</f>
        <v>2845944.7648110585</v>
      </c>
      <c r="AL50" s="22">
        <f>AL15*Constants!$H$29*Constants!$H$35</f>
        <v>2881288.1325771655</v>
      </c>
      <c r="AM50" s="22">
        <f>AM15*Constants!$H$29*Constants!$H$35</f>
        <v>2919524.186027423</v>
      </c>
      <c r="AN50" s="22">
        <f>AN15*Constants!$H$29*Constants!$H$35</f>
        <v>2957597.6463490291</v>
      </c>
      <c r="AO50" s="22">
        <f>AO15*Constants!$H$29*Constants!$H$35</f>
        <v>2997094.0789435608</v>
      </c>
      <c r="AP50" s="22">
        <f>AP15*Constants!$H$29*Constants!$H$35</f>
        <v>3037673.0532533671</v>
      </c>
      <c r="AQ50" s="22">
        <f>AQ15*Constants!$H$29*Constants!$H$35</f>
        <v>3079407.857892775</v>
      </c>
      <c r="AR50" s="22">
        <f>AR15*Constants!$H$29*Constants!$H$35</f>
        <v>3126137.1396465492</v>
      </c>
      <c r="AS50" s="22">
        <f>AS15*Constants!$H$29*Constants!$H$35</f>
        <v>3171180.2845120733</v>
      </c>
      <c r="AT50" s="22">
        <f>AT15*Constants!$H$29*Constants!$H$35</f>
        <v>3220254.6953363107</v>
      </c>
      <c r="AU50" s="22">
        <f>AU15*Constants!$H$29*Constants!$H$35</f>
        <v>3272184.8810674846</v>
      </c>
      <c r="AV50" s="22">
        <f>AV15*Constants!$H$29*Constants!$H$35</f>
        <v>3327109.9630369809</v>
      </c>
      <c r="AW50" s="22">
        <f>AW15*Constants!$H$29*Constants!$H$35</f>
        <v>3382118.6265372923</v>
      </c>
      <c r="AX50" s="22">
        <f>AX15*Constants!$H$29*Constants!$H$35</f>
        <v>3439170.2890157662</v>
      </c>
      <c r="AY50" s="22">
        <f>AY15*Constants!$H$29*Constants!$H$35</f>
        <v>3497048.4519856409</v>
      </c>
      <c r="AZ50" s="22">
        <f>AZ15*Constants!$H$29*Constants!$H$35</f>
        <v>3557014.3493172927</v>
      </c>
      <c r="BA50" s="22">
        <f>BA15*Constants!$H$29*Constants!$H$35</f>
        <v>3620190.0935497046</v>
      </c>
      <c r="BB50" s="22">
        <f>BB15*Constants!$H$29*Constants!$H$35</f>
        <v>3684423.7673913548</v>
      </c>
      <c r="BC50" s="22">
        <f>BC15*Constants!$H$29*Constants!$H$35</f>
        <v>3751124.1559971357</v>
      </c>
      <c r="BD50" s="22">
        <f>BD15*Constants!$H$29*Constants!$H$35</f>
        <v>3820158.3235745709</v>
      </c>
      <c r="BE50" s="22">
        <f>BE15*Constants!$H$29*Constants!$H$35</f>
        <v>3891841.8753992277</v>
      </c>
      <c r="BF50" s="22">
        <f>BF15*Constants!$H$29*Constants!$H$35</f>
        <v>3967586.516771676</v>
      </c>
      <c r="BG50" s="22">
        <f>BG15*Constants!$H$29*Constants!$H$35</f>
        <v>4045417.8353235759</v>
      </c>
      <c r="BH50" s="22">
        <f>BH15*Constants!$H$29*Constants!$H$35</f>
        <v>4126723.6851292886</v>
      </c>
      <c r="BI50" s="22">
        <f>BI15*Constants!$H$29*Constants!$H$35</f>
        <v>4208926.7833240069</v>
      </c>
      <c r="BJ50" s="22">
        <f>BJ15*Constants!$H$29*Constants!$H$35</f>
        <v>4294896.3799979379</v>
      </c>
      <c r="BK50" s="22">
        <f>BK15*Constants!$H$29*Constants!$H$35</f>
        <v>4384963.0753476406</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3554076.8175921007</v>
      </c>
      <c r="Z51" s="22">
        <f>Z8*Constants!$H$30*Constants!$H$36</f>
        <v>3660236.0331717092</v>
      </c>
      <c r="AA51" s="22">
        <f>AA8*Constants!$H$30*Constants!$H$36</f>
        <v>3740530.436708549</v>
      </c>
      <c r="AB51" s="22">
        <f>AB8*Constants!$H$30*Constants!$H$36</f>
        <v>3793032.7471290431</v>
      </c>
      <c r="AC51" s="22">
        <f>AC8*Constants!$H$30*Constants!$H$36</f>
        <v>3822800.4752715398</v>
      </c>
      <c r="AD51" s="22">
        <f>AD8*Constants!$H$30*Constants!$H$36</f>
        <v>3871630.9240088877</v>
      </c>
      <c r="AE51" s="22">
        <f>AE8*Constants!$H$30*Constants!$H$36</f>
        <v>3912474.9410644989</v>
      </c>
      <c r="AF51" s="22">
        <f>AF8*Constants!$H$30*Constants!$H$36</f>
        <v>3945731.6370624248</v>
      </c>
      <c r="AG51" s="22">
        <f>AG8*Constants!$H$30*Constants!$H$36</f>
        <v>3567690.4943423416</v>
      </c>
      <c r="AH51" s="22">
        <f>AH8*Constants!$H$30*Constants!$H$36</f>
        <v>3664927.2910803626</v>
      </c>
      <c r="AI51" s="22">
        <f>AI8*Constants!$H$30*Constants!$H$36</f>
        <v>3757872.6795141879</v>
      </c>
      <c r="AJ51" s="22">
        <f>AJ8*Constants!$H$30*Constants!$H$36</f>
        <v>3851664.0277669849</v>
      </c>
      <c r="AK51" s="22">
        <f>AK8*Constants!$H$30*Constants!$H$36</f>
        <v>3941776.1482991702</v>
      </c>
      <c r="AL51" s="22">
        <f>AL8*Constants!$H$30*Constants!$H$36</f>
        <v>4035971.1691948934</v>
      </c>
      <c r="AM51" s="22">
        <f>AM8*Constants!$H$30*Constants!$H$36</f>
        <v>4150322.5291601429</v>
      </c>
      <c r="AN51" s="22">
        <f>AN8*Constants!$H$30*Constants!$H$36</f>
        <v>4263417.0576442182</v>
      </c>
      <c r="AO51" s="22">
        <f>AO8*Constants!$H$30*Constants!$H$36</f>
        <v>4382207.7794451453</v>
      </c>
      <c r="AP51" s="22">
        <f>AP8*Constants!$H$30*Constants!$H$36</f>
        <v>4505076.1363906255</v>
      </c>
      <c r="AQ51" s="22">
        <f>AQ8*Constants!$H$30*Constants!$H$36</f>
        <v>4632416.1496857656</v>
      </c>
      <c r="AR51" s="22">
        <f>AR8*Constants!$H$30*Constants!$H$36</f>
        <v>4787556.509916693</v>
      </c>
      <c r="AS51" s="22">
        <f>AS8*Constants!$H$30*Constants!$H$36</f>
        <v>4935072.8683571154</v>
      </c>
      <c r="AT51" s="22">
        <f>AT8*Constants!$H$30*Constants!$H$36</f>
        <v>5099540.0320545025</v>
      </c>
      <c r="AU51" s="22">
        <f>AU8*Constants!$H$30*Constants!$H$36</f>
        <v>5275761.8364767972</v>
      </c>
      <c r="AV51" s="22">
        <f>AV8*Constants!$H$30*Constants!$H$36</f>
        <v>5464494.3811202757</v>
      </c>
      <c r="AW51" s="22">
        <f>AW8*Constants!$H$30*Constants!$H$36</f>
        <v>5659827.7082902901</v>
      </c>
      <c r="AX51" s="22">
        <f>AX8*Constants!$H$30*Constants!$H$36</f>
        <v>5863673.6462217001</v>
      </c>
      <c r="AY51" s="22">
        <f>AY8*Constants!$H$30*Constants!$H$36</f>
        <v>6070660.34435583</v>
      </c>
      <c r="AZ51" s="22">
        <f>AZ8*Constants!$H$30*Constants!$H$36</f>
        <v>6286351.3107349128</v>
      </c>
      <c r="BA51" s="22">
        <f>BA8*Constants!$H$30*Constants!$H$36</f>
        <v>6515553.9539048867</v>
      </c>
      <c r="BB51" s="22">
        <f>BB8*Constants!$H$30*Constants!$H$36</f>
        <v>6755211.5901484918</v>
      </c>
      <c r="BC51" s="22">
        <f>BC8*Constants!$H$30*Constants!$H$36</f>
        <v>7005277.1753131375</v>
      </c>
      <c r="BD51" s="22">
        <f>BD8*Constants!$H$30*Constants!$H$36</f>
        <v>7265101.1448823083</v>
      </c>
      <c r="BE51" s="22">
        <f>BE8*Constants!$H$30*Constants!$H$36</f>
        <v>7536115.664763717</v>
      </c>
      <c r="BF51" s="22">
        <f>BF8*Constants!$H$30*Constants!$H$36</f>
        <v>7824208.7615578063</v>
      </c>
      <c r="BG51" s="22">
        <f>BG8*Constants!$H$30*Constants!$H$36</f>
        <v>8127644.4688563375</v>
      </c>
      <c r="BH51" s="22">
        <f>BH8*Constants!$H$30*Constants!$H$36</f>
        <v>8445725.8263901491</v>
      </c>
      <c r="BI51" s="22">
        <f>BI8*Constants!$H$30*Constants!$H$36</f>
        <v>8767491.1494634692</v>
      </c>
      <c r="BJ51" s="22">
        <f>BJ8*Constants!$H$30*Constants!$H$36</f>
        <v>9105313.0520038474</v>
      </c>
      <c r="BK51" s="22">
        <f>BK8*Constants!$H$30*Constants!$H$36</f>
        <v>9460447.8380923681</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629390.94996436778</v>
      </c>
      <c r="Z52" s="22">
        <f>Z18*Constants!$H$31*Constants!$H$37</f>
        <v>635565.50225613336</v>
      </c>
      <c r="AA52" s="22">
        <f>AA18*Constants!$H$31*Constants!$H$37</f>
        <v>641939.95893641363</v>
      </c>
      <c r="AB52" s="22">
        <f>AB18*Constants!$H$31*Constants!$H$37</f>
        <v>648520.17300159018</v>
      </c>
      <c r="AC52" s="22">
        <f>AC18*Constants!$H$31*Constants!$H$37</f>
        <v>655326.80441322492</v>
      </c>
      <c r="AD52" s="22">
        <f>AD18*Constants!$H$31*Constants!$H$37</f>
        <v>662401.84696405032</v>
      </c>
      <c r="AE52" s="22">
        <f>AE18*Constants!$H$31*Constants!$H$37</f>
        <v>669562.3375904907</v>
      </c>
      <c r="AF52" s="22">
        <f>AF18*Constants!$H$31*Constants!$H$37</f>
        <v>676832.04529231007</v>
      </c>
      <c r="AG52" s="22">
        <f>AG18*Constants!$H$31*Constants!$H$37</f>
        <v>683805.36170156975</v>
      </c>
      <c r="AH52" s="22">
        <f>AH18*Constants!$H$31*Constants!$H$37</f>
        <v>689223.17321681743</v>
      </c>
      <c r="AI52" s="22">
        <f>AI18*Constants!$H$31*Constants!$H$37</f>
        <v>694691.19851323916</v>
      </c>
      <c r="AJ52" s="22">
        <f>AJ18*Constants!$H$31*Constants!$H$37</f>
        <v>700230.17778509192</v>
      </c>
      <c r="AK52" s="22">
        <f>AK18*Constants!$H$31*Constants!$H$37</f>
        <v>705827.77523421182</v>
      </c>
      <c r="AL52" s="22">
        <f>AL18*Constants!$H$31*Constants!$H$37</f>
        <v>711491.78947858431</v>
      </c>
      <c r="AM52" s="22">
        <f>AM18*Constants!$H$31*Constants!$H$37</f>
        <v>716420.48906646715</v>
      </c>
      <c r="AN52" s="22">
        <f>AN18*Constants!$H$31*Constants!$H$37</f>
        <v>721402.45127794635</v>
      </c>
      <c r="AO52" s="22">
        <f>AO18*Constants!$H$31*Constants!$H$37</f>
        <v>726429.08314883662</v>
      </c>
      <c r="AP52" s="22">
        <f>AP18*Constants!$H$31*Constants!$H$37</f>
        <v>731514.33718737098</v>
      </c>
      <c r="AQ52" s="22">
        <f>AQ18*Constants!$H$31*Constants!$H$37</f>
        <v>736650.81992941734</v>
      </c>
      <c r="AR52" s="22">
        <f>AR18*Constants!$H$31*Constants!$H$37</f>
        <v>741192.08669729845</v>
      </c>
      <c r="AS52" s="22">
        <f>AS18*Constants!$H$31*Constants!$H$37</f>
        <v>745764.64031101088</v>
      </c>
      <c r="AT52" s="22">
        <f>AT18*Constants!$H$31*Constants!$H$37</f>
        <v>750385.38176656642</v>
      </c>
      <c r="AU52" s="22">
        <f>AU18*Constants!$H$31*Constants!$H$37</f>
        <v>755064.66914744745</v>
      </c>
      <c r="AV52" s="22">
        <f>AV18*Constants!$H$31*Constants!$H$37</f>
        <v>759787.68343231175</v>
      </c>
      <c r="AW52" s="22">
        <f>AW18*Constants!$H$31*Constants!$H$37</f>
        <v>763909.76119435031</v>
      </c>
      <c r="AX52" s="22">
        <f>AX18*Constants!$H$31*Constants!$H$37</f>
        <v>768063.7595979973</v>
      </c>
      <c r="AY52" s="22">
        <f>AY18*Constants!$H$31*Constants!$H$37</f>
        <v>772259.86021480523</v>
      </c>
      <c r="AZ52" s="22">
        <f>AZ18*Constants!$H$31*Constants!$H$37</f>
        <v>776488.07403169037</v>
      </c>
      <c r="BA52" s="22">
        <f>BA18*Constants!$H$31*Constants!$H$37</f>
        <v>780753.23105691094</v>
      </c>
      <c r="BB52" s="22">
        <f>BB18*Constants!$H$31*Constants!$H$37</f>
        <v>784452.48123911605</v>
      </c>
      <c r="BC52" s="22">
        <f>BC18*Constants!$H$31*Constants!$H$37</f>
        <v>788177.76697346964</v>
      </c>
      <c r="BD52" s="22">
        <f>BD18*Constants!$H$31*Constants!$H$37</f>
        <v>791936.22497947863</v>
      </c>
      <c r="BE52" s="22">
        <f>BE18*Constants!$H$31*Constants!$H$37</f>
        <v>795721.50481805031</v>
      </c>
      <c r="BF52" s="22">
        <f>BF18*Constants!$H$31*Constants!$H$37</f>
        <v>799555.1008707775</v>
      </c>
      <c r="BG52" s="22">
        <f>BG18*Constants!$H$31*Constants!$H$37</f>
        <v>802780.96464886924</v>
      </c>
      <c r="BH52" s="22">
        <f>BH18*Constants!$H$31*Constants!$H$37</f>
        <v>806044.91093957028</v>
      </c>
      <c r="BI52" s="22">
        <f>BI18*Constants!$H$31*Constants!$H$37</f>
        <v>809328.13718947337</v>
      </c>
      <c r="BJ52" s="22">
        <f>BJ18*Constants!$H$31*Constants!$H$37</f>
        <v>812635.28483874537</v>
      </c>
      <c r="BK52" s="22">
        <f>BK18*Constants!$H$31*Constants!$H$37</f>
        <v>815983.19477265037</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105647.27681539069</v>
      </c>
      <c r="Z53" s="22">
        <f>Z32*Constants!$H$32*Constants!$H$38</f>
        <v>108520.06876326553</v>
      </c>
      <c r="AA53" s="22">
        <f>AA32*Constants!$H$32*Constants!$H$38</f>
        <v>110589.26471934155</v>
      </c>
      <c r="AB53" s="22">
        <f>AB32*Constants!$H$32*Constants!$H$38</f>
        <v>111795.53585015119</v>
      </c>
      <c r="AC53" s="22">
        <f>AC32*Constants!$H$32*Constants!$H$38</f>
        <v>112292.38013756099</v>
      </c>
      <c r="AD53" s="22">
        <f>AD32*Constants!$H$32*Constants!$H$38</f>
        <v>113356.19781976711</v>
      </c>
      <c r="AE53" s="22">
        <f>AE32*Constants!$H$32*Constants!$H$38</f>
        <v>114170.44146284364</v>
      </c>
      <c r="AF53" s="22">
        <f>AF32*Constants!$H$32*Constants!$H$38</f>
        <v>114745.87767765355</v>
      </c>
      <c r="AG53" s="22">
        <f>AG32*Constants!$H$32*Constants!$H$38</f>
        <v>102754.05066714513</v>
      </c>
      <c r="AH53" s="22">
        <f>AH32*Constants!$H$32*Constants!$H$38</f>
        <v>105399.85499457015</v>
      </c>
      <c r="AI53" s="22">
        <f>AI32*Constants!$H$32*Constants!$H$38</f>
        <v>107911.29235100179</v>
      </c>
      <c r="AJ53" s="22">
        <f>AJ32*Constants!$H$32*Constants!$H$38</f>
        <v>110444.29938899481</v>
      </c>
      <c r="AK53" s="22">
        <f>AK32*Constants!$H$32*Constants!$H$38</f>
        <v>112861.16035041132</v>
      </c>
      <c r="AL53" s="22">
        <f>AL32*Constants!$H$32*Constants!$H$38</f>
        <v>115398.91402614306</v>
      </c>
      <c r="AM53" s="22">
        <f>AM32*Constants!$H$32*Constants!$H$38</f>
        <v>118598.15694887524</v>
      </c>
      <c r="AN53" s="22">
        <f>AN32*Constants!$H$32*Constants!$H$38</f>
        <v>121755.70238676513</v>
      </c>
      <c r="AO53" s="22">
        <f>AO32*Constants!$H$32*Constants!$H$38</f>
        <v>125084.82842944931</v>
      </c>
      <c r="AP53" s="22">
        <f>AP32*Constants!$H$32*Constants!$H$38</f>
        <v>128535.16018926195</v>
      </c>
      <c r="AQ53" s="22">
        <f>AQ32*Constants!$H$32*Constants!$H$38</f>
        <v>132119.20402245736</v>
      </c>
      <c r="AR53" s="22">
        <f>AR32*Constants!$H$32*Constants!$H$38</f>
        <v>136590.1143019282</v>
      </c>
      <c r="AS53" s="22">
        <f>AS32*Constants!$H$32*Constants!$H$38</f>
        <v>140825.83491540403</v>
      </c>
      <c r="AT53" s="22">
        <f>AT32*Constants!$H$32*Constants!$H$38</f>
        <v>145577.30170352146</v>
      </c>
      <c r="AU53" s="22">
        <f>AU32*Constants!$H$32*Constants!$H$38</f>
        <v>150684.88733178424</v>
      </c>
      <c r="AV53" s="22">
        <f>AV32*Constants!$H$32*Constants!$H$38</f>
        <v>156172.62904442567</v>
      </c>
      <c r="AW53" s="22">
        <f>AW32*Constants!$H$32*Constants!$H$38</f>
        <v>161898.90026293375</v>
      </c>
      <c r="AX53" s="22">
        <f>AX32*Constants!$H$32*Constants!$H$38</f>
        <v>167883.70703422459</v>
      </c>
      <c r="AY53" s="22">
        <f>AY32*Constants!$H$32*Constants!$H$38</f>
        <v>173962.05694828759</v>
      </c>
      <c r="AZ53" s="22">
        <f>AZ32*Constants!$H$32*Constants!$H$38</f>
        <v>180304.79522478516</v>
      </c>
      <c r="BA53" s="22">
        <f>BA32*Constants!$H$32*Constants!$H$38</f>
        <v>187058.72983914579</v>
      </c>
      <c r="BB53" s="22">
        <f>BB32*Constants!$H$32*Constants!$H$38</f>
        <v>194166.99814115238</v>
      </c>
      <c r="BC53" s="22">
        <f>BC32*Constants!$H$32*Constants!$H$38</f>
        <v>201592.15536113392</v>
      </c>
      <c r="BD53" s="22">
        <f>BD32*Constants!$H$32*Constants!$H$38</f>
        <v>209313.89139663399</v>
      </c>
      <c r="BE53" s="22">
        <f>BE32*Constants!$H$32*Constants!$H$38</f>
        <v>217376.41532285314</v>
      </c>
      <c r="BF53" s="22">
        <f>BF32*Constants!$H$32*Constants!$H$38</f>
        <v>225958.5872968153</v>
      </c>
      <c r="BG53" s="22">
        <f>BG32*Constants!$H$32*Constants!$H$38</f>
        <v>235047.19308969571</v>
      </c>
      <c r="BH53" s="22">
        <f>BH32*Constants!$H$32*Constants!$H$38</f>
        <v>244581.6243442116</v>
      </c>
      <c r="BI53" s="22">
        <f>BI32*Constants!$H$32*Constants!$H$38</f>
        <v>254227.60844475724</v>
      </c>
      <c r="BJ53" s="22">
        <f>BJ32*Constants!$H$32*Constants!$H$38</f>
        <v>264363.45235081488</v>
      </c>
      <c r="BK53" s="22">
        <f>BK32*Constants!$H$32*Constants!$H$38</f>
        <v>275026.57331949304</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540705.47279963316</v>
      </c>
      <c r="Z54" s="22">
        <f>Z37*Constants!$H$33*Constants!$H$39</f>
        <v>552834.47728870052</v>
      </c>
      <c r="AA54" s="22">
        <f>AA37*Constants!$H$33*Constants!$H$39</f>
        <v>562835.86745301168</v>
      </c>
      <c r="AB54" s="22">
        <f>AB37*Constants!$H$33*Constants!$H$39</f>
        <v>570546.71637261577</v>
      </c>
      <c r="AC54" s="22">
        <f>AC37*Constants!$H$33*Constants!$H$39</f>
        <v>576412.06096582033</v>
      </c>
      <c r="AD54" s="22">
        <f>AD37*Constants!$H$33*Constants!$H$39</f>
        <v>584047.35125813773</v>
      </c>
      <c r="AE54" s="22">
        <f>AE37*Constants!$H$33*Constants!$H$39</f>
        <v>591037.20388520544</v>
      </c>
      <c r="AF54" s="22">
        <f>AF37*Constants!$H$33*Constants!$H$39</f>
        <v>597427.48812915408</v>
      </c>
      <c r="AG54" s="22">
        <f>AG37*Constants!$H$33*Constants!$H$39</f>
        <v>568297.40525292826</v>
      </c>
      <c r="AH54" s="22">
        <f>AH37*Constants!$H$33*Constants!$H$39</f>
        <v>579291.54015596677</v>
      </c>
      <c r="AI54" s="22">
        <f>AI37*Constants!$H$33*Constants!$H$39</f>
        <v>589940.94482137077</v>
      </c>
      <c r="AJ54" s="22">
        <f>AJ37*Constants!$H$33*Constants!$H$39</f>
        <v>600697.5637907295</v>
      </c>
      <c r="AK54" s="22">
        <f>AK37*Constants!$H$33*Constants!$H$39</f>
        <v>611166.18802285288</v>
      </c>
      <c r="AL54" s="22">
        <f>AL37*Constants!$H$33*Constants!$H$39</f>
        <v>622018.23850069824</v>
      </c>
      <c r="AM54" s="22">
        <f>AM37*Constants!$H$33*Constants!$H$39</f>
        <v>634246.93822815956</v>
      </c>
      <c r="AN54" s="22">
        <f>AN37*Constants!$H$33*Constants!$H$39</f>
        <v>646393.39740268153</v>
      </c>
      <c r="AO54" s="22">
        <f>AO37*Constants!$H$33*Constants!$H$39</f>
        <v>659051.48564748687</v>
      </c>
      <c r="AP54" s="22">
        <f>AP37*Constants!$H$33*Constants!$H$39</f>
        <v>672088.76257455419</v>
      </c>
      <c r="AQ54" s="22">
        <f>AQ37*Constants!$H$33*Constants!$H$39</f>
        <v>685535.52873683046</v>
      </c>
      <c r="AR54" s="22">
        <f>AR37*Constants!$H$33*Constants!$H$39</f>
        <v>701084.44388996868</v>
      </c>
      <c r="AS54" s="22">
        <f>AS37*Constants!$H$33*Constants!$H$39</f>
        <v>715992.79655004444</v>
      </c>
      <c r="AT54" s="22">
        <f>AT37*Constants!$H$33*Constants!$H$39</f>
        <v>732382.51559962786</v>
      </c>
      <c r="AU54" s="22">
        <f>AU37*Constants!$H$33*Constants!$H$39</f>
        <v>749811.69912768877</v>
      </c>
      <c r="AV54" s="22">
        <f>AV37*Constants!$H$33*Constants!$H$39</f>
        <v>768338.18519080919</v>
      </c>
      <c r="AW54" s="22">
        <f>AW37*Constants!$H$33*Constants!$H$39</f>
        <v>787140.63062815811</v>
      </c>
      <c r="AX54" s="22">
        <f>AX37*Constants!$H$33*Constants!$H$39</f>
        <v>806690.75987303408</v>
      </c>
      <c r="AY54" s="22">
        <f>AY37*Constants!$H$33*Constants!$H$39</f>
        <v>826531.47424318606</v>
      </c>
      <c r="AZ54" s="22">
        <f>AZ37*Constants!$H$33*Constants!$H$39</f>
        <v>847136.45071674057</v>
      </c>
      <c r="BA54" s="22">
        <f>BA37*Constants!$H$33*Constants!$H$39</f>
        <v>868921.52821524092</v>
      </c>
      <c r="BB54" s="22">
        <f>BB37*Constants!$H$33*Constants!$H$39</f>
        <v>891331.08125931909</v>
      </c>
      <c r="BC54" s="22">
        <f>BC37*Constants!$H$33*Constants!$H$39</f>
        <v>914648.48198156292</v>
      </c>
      <c r="BD54" s="22">
        <f>BD37*Constants!$H$33*Constants!$H$39</f>
        <v>938821.32543452375</v>
      </c>
      <c r="BE54" s="22">
        <f>BE37*Constants!$H$33*Constants!$H$39</f>
        <v>963969.71127380827</v>
      </c>
      <c r="BF54" s="22">
        <f>BF37*Constants!$H$33*Constants!$H$39</f>
        <v>990610.51569985168</v>
      </c>
      <c r="BG54" s="22">
        <f>BG37*Constants!$H$33*Constants!$H$39</f>
        <v>1018275.87988485</v>
      </c>
      <c r="BH54" s="22">
        <f>BH37*Constants!$H$33*Constants!$H$39</f>
        <v>1047219.4333453905</v>
      </c>
      <c r="BI54" s="22">
        <f>BI37*Constants!$H$33*Constants!$H$39</f>
        <v>1076489.2126037981</v>
      </c>
      <c r="BJ54" s="22">
        <f>BJ37*Constants!$H$33*Constants!$H$39</f>
        <v>1107151.6617052383</v>
      </c>
      <c r="BK54" s="22">
        <f>BK37*Constants!$H$33*Constants!$H$39</f>
        <v>1139323.0146998207</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1531905.3387043725</v>
      </c>
      <c r="Z55" s="22">
        <f>Z42*Constants!$H$34*Constants!$H$40</f>
        <v>1580949.6225452134</v>
      </c>
      <c r="AA55" s="22">
        <f>AA42*Constants!$H$34*Constants!$H$40</f>
        <v>1612895.962252439</v>
      </c>
      <c r="AB55" s="22">
        <f>AB42*Constants!$H$34*Constants!$H$40</f>
        <v>1626497.6460155437</v>
      </c>
      <c r="AC55" s="22">
        <f>AC42*Constants!$H$34*Constants!$H$40</f>
        <v>1624917.440474689</v>
      </c>
      <c r="AD55" s="22">
        <f>AD42*Constants!$H$34*Constants!$H$40</f>
        <v>1634682.6752239014</v>
      </c>
      <c r="AE55" s="22">
        <f>AE42*Constants!$H$34*Constants!$H$40</f>
        <v>1639096.8097660542</v>
      </c>
      <c r="AF55" s="22">
        <f>AF42*Constants!$H$34*Constants!$H$40</f>
        <v>1638342.550302384</v>
      </c>
      <c r="AG55" s="22">
        <f>AG42*Constants!$H$34*Constants!$H$40</f>
        <v>1376198.5326188218</v>
      </c>
      <c r="AH55" s="22">
        <f>AH42*Constants!$H$34*Constants!$H$40</f>
        <v>1421839.124566592</v>
      </c>
      <c r="AI55" s="22">
        <f>AI42*Constants!$H$34*Constants!$H$40</f>
        <v>1464591.3818523714</v>
      </c>
      <c r="AJ55" s="22">
        <f>AJ42*Constants!$H$34*Constants!$H$40</f>
        <v>1507668.7538247511</v>
      </c>
      <c r="AK55" s="22">
        <f>AK42*Constants!$H$34*Constants!$H$40</f>
        <v>1548222.7894528189</v>
      </c>
      <c r="AL55" s="22">
        <f>AL42*Constants!$H$34*Constants!$H$40</f>
        <v>1591179.8479963008</v>
      </c>
      <c r="AM55" s="22">
        <f>AM42*Constants!$H$34*Constants!$H$40</f>
        <v>1649212.0473245571</v>
      </c>
      <c r="AN55" s="22">
        <f>AN42*Constants!$H$34*Constants!$H$40</f>
        <v>1706281.8549112901</v>
      </c>
      <c r="AO55" s="22">
        <f>AO42*Constants!$H$34*Constants!$H$40</f>
        <v>1766849.1834647201</v>
      </c>
      <c r="AP55" s="22">
        <f>AP42*Constants!$H$34*Constants!$H$40</f>
        <v>1829839.7251999767</v>
      </c>
      <c r="AQ55" s="22">
        <f>AQ42*Constants!$H$34*Constants!$H$40</f>
        <v>1895527.0839256388</v>
      </c>
      <c r="AR55" s="22">
        <f>AR42*Constants!$H$34*Constants!$H$40</f>
        <v>1980740.9331248282</v>
      </c>
      <c r="AS55" s="22">
        <f>AS42*Constants!$H$34*Constants!$H$40</f>
        <v>2060998.4275240281</v>
      </c>
      <c r="AT55" s="22">
        <f>AT42*Constants!$H$34*Constants!$H$40</f>
        <v>2151919.895045442</v>
      </c>
      <c r="AU55" s="22">
        <f>AU42*Constants!$H$34*Constants!$H$40</f>
        <v>2250160.4425663864</v>
      </c>
      <c r="AV55" s="22">
        <f>AV42*Constants!$H$34*Constants!$H$40</f>
        <v>2356247.0046206536</v>
      </c>
      <c r="AW55" s="22">
        <f>AW42*Constants!$H$34*Constants!$H$40</f>
        <v>2468358.3492557132</v>
      </c>
      <c r="AX55" s="22">
        <f>AX42*Constants!$H$34*Constants!$H$40</f>
        <v>2585801.763268841</v>
      </c>
      <c r="AY55" s="22">
        <f>AY42*Constants!$H$34*Constants!$H$40</f>
        <v>2705120.851578793</v>
      </c>
      <c r="AZ55" s="22">
        <f>AZ42*Constants!$H$34*Constants!$H$40</f>
        <v>2829893.6477670544</v>
      </c>
      <c r="BA55" s="22">
        <f>BA42*Constants!$H$34*Constants!$H$40</f>
        <v>2963171.250881311</v>
      </c>
      <c r="BB55" s="22">
        <f>BB42*Constants!$H$34*Constants!$H$40</f>
        <v>3104825.6455155029</v>
      </c>
      <c r="BC55" s="22">
        <f>BC42*Constants!$H$34*Constants!$H$40</f>
        <v>3253038.5482548904</v>
      </c>
      <c r="BD55" s="22">
        <f>BD42*Constants!$H$34*Constants!$H$40</f>
        <v>3407374.1706239064</v>
      </c>
      <c r="BE55" s="22">
        <f>BE42*Constants!$H$34*Constants!$H$40</f>
        <v>3568764.9916407648</v>
      </c>
      <c r="BF55" s="22">
        <f>BF42*Constants!$H$34*Constants!$H$40</f>
        <v>3740900.8781133345</v>
      </c>
      <c r="BG55" s="22">
        <f>BG42*Constants!$H$34*Constants!$H$40</f>
        <v>3924656.7525438196</v>
      </c>
      <c r="BH55" s="22">
        <f>BH42*Constants!$H$34*Constants!$H$40</f>
        <v>4117637.1283600568</v>
      </c>
      <c r="BI55" s="22">
        <f>BI42*Constants!$H$34*Constants!$H$40</f>
        <v>4312908.5282313991</v>
      </c>
      <c r="BJ55" s="22">
        <f>BJ42*Constants!$H$34*Constants!$H$40</f>
        <v>4518346.9622314367</v>
      </c>
      <c r="BK55" s="22">
        <f>BK42*Constants!$H$34*Constants!$H$40</f>
        <v>4734702.7000788962</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8934792.6129523516</v>
      </c>
      <c r="Z56" s="22">
        <f t="shared" si="48"/>
        <v>9150504.0219717771</v>
      </c>
      <c r="AA56" s="22">
        <f t="shared" si="48"/>
        <v>9315025.9335056841</v>
      </c>
      <c r="AB56" s="22">
        <f t="shared" si="48"/>
        <v>9424536.7802297175</v>
      </c>
      <c r="AC56" s="22">
        <f t="shared" si="48"/>
        <v>9489093.8864556924</v>
      </c>
      <c r="AD56" s="22">
        <f t="shared" si="48"/>
        <v>9591711.7702834271</v>
      </c>
      <c r="AE56" s="22">
        <f t="shared" si="48"/>
        <v>9678542.5937002283</v>
      </c>
      <c r="AF56" s="22">
        <f t="shared" si="48"/>
        <v>9750397.7794959806</v>
      </c>
      <c r="AG56" s="22">
        <f t="shared" si="48"/>
        <v>9005459.2252598796</v>
      </c>
      <c r="AH56" s="22">
        <f t="shared" si="48"/>
        <v>9202849.9268839024</v>
      </c>
      <c r="AI56" s="22">
        <f t="shared" si="48"/>
        <v>9391761.0987450797</v>
      </c>
      <c r="AJ56" s="22">
        <f t="shared" si="48"/>
        <v>9582408.6714183167</v>
      </c>
      <c r="AK56" s="22">
        <f t="shared" si="48"/>
        <v>9765798.8261705227</v>
      </c>
      <c r="AL56" s="22">
        <f t="shared" si="48"/>
        <v>9957348.0917737857</v>
      </c>
      <c r="AM56" s="22">
        <f t="shared" si="48"/>
        <v>10188324.346755626</v>
      </c>
      <c r="AN56" s="22">
        <f t="shared" si="48"/>
        <v>10416848.109971931</v>
      </c>
      <c r="AO56" s="22">
        <f t="shared" si="48"/>
        <v>10656716.439079199</v>
      </c>
      <c r="AP56" s="22">
        <f t="shared" si="48"/>
        <v>10904727.174795156</v>
      </c>
      <c r="AQ56" s="22">
        <f t="shared" si="48"/>
        <v>11161656.644192884</v>
      </c>
      <c r="AR56" s="22">
        <f t="shared" si="48"/>
        <v>11473301.227577265</v>
      </c>
      <c r="AS56" s="22">
        <f t="shared" si="48"/>
        <v>11769834.852169676</v>
      </c>
      <c r="AT56" s="22">
        <f t="shared" si="48"/>
        <v>12100059.821505971</v>
      </c>
      <c r="AU56" s="22">
        <f t="shared" si="48"/>
        <v>12453668.415717587</v>
      </c>
      <c r="AV56" s="22">
        <f t="shared" si="48"/>
        <v>12832149.846445456</v>
      </c>
      <c r="AW56" s="22">
        <f t="shared" si="48"/>
        <v>13223253.976168737</v>
      </c>
      <c r="AX56" s="22">
        <f t="shared" si="48"/>
        <v>13631283.925011566</v>
      </c>
      <c r="AY56" s="22">
        <f t="shared" si="48"/>
        <v>14045583.039326543</v>
      </c>
      <c r="AZ56" s="22">
        <f t="shared" si="48"/>
        <v>14477188.627792478</v>
      </c>
      <c r="BA56" s="22">
        <f t="shared" si="48"/>
        <v>14935648.787447199</v>
      </c>
      <c r="BB56" s="22">
        <f t="shared" si="48"/>
        <v>15414411.563694939</v>
      </c>
      <c r="BC56" s="22">
        <f t="shared" si="48"/>
        <v>15913858.283881329</v>
      </c>
      <c r="BD56" s="22">
        <f t="shared" si="48"/>
        <v>16432705.080891423</v>
      </c>
      <c r="BE56" s="22">
        <f t="shared" si="48"/>
        <v>16973790.16321842</v>
      </c>
      <c r="BF56" s="22">
        <f t="shared" si="48"/>
        <v>17548820.36031026</v>
      </c>
      <c r="BG56" s="22">
        <f t="shared" si="48"/>
        <v>18153823.094347149</v>
      </c>
      <c r="BH56" s="22">
        <f t="shared" si="48"/>
        <v>18787932.608508665</v>
      </c>
      <c r="BI56" s="22">
        <f t="shared" si="48"/>
        <v>19429371.419256903</v>
      </c>
      <c r="BJ56" s="22">
        <f t="shared" si="48"/>
        <v>20102706.793128021</v>
      </c>
      <c r="BK56" s="22">
        <f t="shared" si="48"/>
        <v>20810446.396310866</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7132779.0802076962</v>
      </c>
      <c r="Z58" s="22">
        <f>((Data!$AJ$37*'Intermediate calculations'!Z56)+Data!$AK$37)</f>
        <v>7265142.0929803159</v>
      </c>
      <c r="AA58" s="22">
        <f>((Data!$AJ$37*'Intermediate calculations'!AA56)+Data!$AK$37)</f>
        <v>7366094.6386835296</v>
      </c>
      <c r="AB58" s="22">
        <f>((Data!$AJ$37*'Intermediate calculations'!AB56)+Data!$AK$37)</f>
        <v>7433291.7594550531</v>
      </c>
      <c r="AC58" s="22">
        <f>((Data!$AJ$37*'Intermediate calculations'!AC56)+Data!$AK$37)</f>
        <v>7472904.7456888147</v>
      </c>
      <c r="AD58" s="22">
        <f>((Data!$AJ$37*'Intermediate calculations'!AD56)+Data!$AK$37)</f>
        <v>7535872.2647900712</v>
      </c>
      <c r="AE58" s="22">
        <f>((Data!$AJ$37*'Intermediate calculations'!AE56)+Data!$AK$37)</f>
        <v>7589152.6612290945</v>
      </c>
      <c r="AF58" s="22">
        <f>((Data!$AJ$37*'Intermediate calculations'!AF56)+Data!$AK$37)</f>
        <v>7633243.8334044404</v>
      </c>
      <c r="AG58" s="22">
        <f>((Data!$AJ$37*'Intermediate calculations'!AG56)+Data!$AK$37)</f>
        <v>7176140.9299586136</v>
      </c>
      <c r="AH58" s="22">
        <f>((Data!$AJ$37*'Intermediate calculations'!AH56)+Data!$AK$37)</f>
        <v>7297262.1450071149</v>
      </c>
      <c r="AI58" s="22">
        <f>((Data!$AJ$37*'Intermediate calculations'!AI56)+Data!$AK$37)</f>
        <v>7413180.2226258088</v>
      </c>
      <c r="AJ58" s="22">
        <f>((Data!$AJ$37*'Intermediate calculations'!AJ56)+Data!$AK$37)</f>
        <v>7530163.775844099</v>
      </c>
      <c r="AK58" s="22">
        <f>((Data!$AJ$37*'Intermediate calculations'!AK56)+Data!$AK$37)</f>
        <v>7642694.0935782567</v>
      </c>
      <c r="AL58" s="22">
        <f>((Data!$AJ$37*'Intermediate calculations'!AL56)+Data!$AK$37)</f>
        <v>7760230.9359960239</v>
      </c>
      <c r="AM58" s="22">
        <f>((Data!$AJ$37*'Intermediate calculations'!AM56)+Data!$AK$37)</f>
        <v>7901960.6346119177</v>
      </c>
      <c r="AN58" s="22">
        <f>((Data!$AJ$37*'Intermediate calculations'!AN56)+Data!$AK$37)</f>
        <v>8042185.4559458829</v>
      </c>
      <c r="AO58" s="22">
        <f>((Data!$AJ$37*'Intermediate calculations'!AO56)+Data!$AK$37)</f>
        <v>8189371.4339787513</v>
      </c>
      <c r="AP58" s="22">
        <f>((Data!$AJ$37*'Intermediate calculations'!AP56)+Data!$AK$37)</f>
        <v>8341553.6867791209</v>
      </c>
      <c r="AQ58" s="22">
        <f>((Data!$AJ$37*'Intermediate calculations'!AQ56)+Data!$AK$37)</f>
        <v>8499208.5776082426</v>
      </c>
      <c r="AR58" s="22">
        <f>((Data!$AJ$37*'Intermediate calculations'!AR56)+Data!$AK$37)</f>
        <v>8690437.2945246939</v>
      </c>
      <c r="AS58" s="22">
        <f>((Data!$AJ$37*'Intermediate calculations'!AS56)+Data!$AK$37)</f>
        <v>8872393.7525435723</v>
      </c>
      <c r="AT58" s="22">
        <f>((Data!$AJ$37*'Intermediate calculations'!AT56)+Data!$AK$37)</f>
        <v>9075023.608946586</v>
      </c>
      <c r="AU58" s="22">
        <f>((Data!$AJ$37*'Intermediate calculations'!AU56)+Data!$AK$37)</f>
        <v>9292001.927733263</v>
      </c>
      <c r="AV58" s="22">
        <f>((Data!$AJ$37*'Intermediate calculations'!AV56)+Data!$AK$37)</f>
        <v>9524242.5063719247</v>
      </c>
      <c r="AW58" s="22">
        <f>((Data!$AJ$37*'Intermediate calculations'!AW56)+Data!$AK$37)</f>
        <v>9764228.5189491492</v>
      </c>
      <c r="AX58" s="22">
        <f>((Data!$AJ$37*'Intermediate calculations'!AX56)+Data!$AK$37)</f>
        <v>10014600.409688739</v>
      </c>
      <c r="AY58" s="22">
        <f>((Data!$AJ$37*'Intermediate calculations'!AY56)+Data!$AK$37)</f>
        <v>10268819.13279216</v>
      </c>
      <c r="AZ58" s="22">
        <f>((Data!$AJ$37*'Intermediate calculations'!AZ56)+Data!$AK$37)</f>
        <v>10533657.308383076</v>
      </c>
      <c r="BA58" s="22">
        <f>((Data!$AJ$37*'Intermediate calculations'!BA56)+Data!$AK$37)</f>
        <v>10814973.759116797</v>
      </c>
      <c r="BB58" s="22">
        <f>((Data!$AJ$37*'Intermediate calculations'!BB56)+Data!$AK$37)</f>
        <v>11108748.129956068</v>
      </c>
      <c r="BC58" s="22">
        <f>((Data!$AJ$37*'Intermediate calculations'!BC56)+Data!$AK$37)</f>
        <v>11415214.407765791</v>
      </c>
      <c r="BD58" s="22">
        <f>((Data!$AJ$37*'Intermediate calculations'!BD56)+Data!$AK$37)</f>
        <v>11733584.796851216</v>
      </c>
      <c r="BE58" s="22">
        <f>((Data!$AJ$37*'Intermediate calculations'!BE56)+Data!$AK$37)</f>
        <v>12065600.854734702</v>
      </c>
      <c r="BF58" s="22">
        <f>((Data!$AJ$37*'Intermediate calculations'!BF56)+Data!$AK$37)</f>
        <v>12418446.027219089</v>
      </c>
      <c r="BG58" s="22">
        <f>((Data!$AJ$37*'Intermediate calculations'!BG56)+Data!$AK$37)</f>
        <v>12789682.694657402</v>
      </c>
      <c r="BH58" s="22">
        <f>((Data!$AJ$37*'Intermediate calculations'!BH56)+Data!$AK$37)</f>
        <v>13178779.618662203</v>
      </c>
      <c r="BI58" s="22">
        <f>((Data!$AJ$37*'Intermediate calculations'!BI56)+Data!$AK$37)</f>
        <v>13572373.883730849</v>
      </c>
      <c r="BJ58" s="22">
        <f>((Data!$AJ$37*'Intermediate calculations'!BJ56)+Data!$AK$37)</f>
        <v>13985540.248445166</v>
      </c>
      <c r="BK58" s="22">
        <f>((Data!$AJ$37*'Intermediate calculations'!BK56)+Data!$AK$37)</f>
        <v>14419817.44575068</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16067571.693160048</v>
      </c>
      <c r="Z59" s="22">
        <f t="shared" si="49"/>
        <v>16415646.114952093</v>
      </c>
      <c r="AA59" s="22">
        <f t="shared" si="49"/>
        <v>16681120.572189214</v>
      </c>
      <c r="AB59" s="22">
        <f t="shared" si="49"/>
        <v>16857828.539684772</v>
      </c>
      <c r="AC59" s="22">
        <f t="shared" si="49"/>
        <v>16961998.632144507</v>
      </c>
      <c r="AD59" s="22">
        <f t="shared" si="49"/>
        <v>17127584.035073496</v>
      </c>
      <c r="AE59" s="22">
        <f t="shared" si="49"/>
        <v>17267695.254929323</v>
      </c>
      <c r="AF59" s="22">
        <f t="shared" si="49"/>
        <v>17383641.612900421</v>
      </c>
      <c r="AG59" s="22">
        <f t="shared" si="49"/>
        <v>16181600.155218493</v>
      </c>
      <c r="AH59" s="22">
        <f t="shared" si="49"/>
        <v>16500112.071891017</v>
      </c>
      <c r="AI59" s="22">
        <f t="shared" si="49"/>
        <v>16804941.321370889</v>
      </c>
      <c r="AJ59" s="22">
        <f t="shared" si="49"/>
        <v>17112572.447262414</v>
      </c>
      <c r="AK59" s="22">
        <f t="shared" si="49"/>
        <v>17408492.919748779</v>
      </c>
      <c r="AL59" s="22">
        <f t="shared" si="49"/>
        <v>17717579.027769811</v>
      </c>
      <c r="AM59" s="22">
        <f t="shared" si="49"/>
        <v>18090284.981367543</v>
      </c>
      <c r="AN59" s="22">
        <f t="shared" si="49"/>
        <v>18459033.565917812</v>
      </c>
      <c r="AO59" s="22">
        <f t="shared" si="49"/>
        <v>18846087.87305795</v>
      </c>
      <c r="AP59" s="22">
        <f t="shared" si="49"/>
        <v>19246280.861574277</v>
      </c>
      <c r="AQ59" s="22">
        <f t="shared" si="49"/>
        <v>19660865.221801125</v>
      </c>
      <c r="AR59" s="22">
        <f t="shared" si="49"/>
        <v>20163738.522101961</v>
      </c>
      <c r="AS59" s="22">
        <f t="shared" si="49"/>
        <v>20642228.604713246</v>
      </c>
      <c r="AT59" s="22">
        <f t="shared" si="49"/>
        <v>21175083.430452555</v>
      </c>
      <c r="AU59" s="22">
        <f t="shared" si="49"/>
        <v>21745670.343450852</v>
      </c>
      <c r="AV59" s="22">
        <f t="shared" si="49"/>
        <v>22356392.352817379</v>
      </c>
      <c r="AW59" s="22">
        <f t="shared" si="49"/>
        <v>22987482.495117888</v>
      </c>
      <c r="AX59" s="22">
        <f t="shared" si="49"/>
        <v>23645884.334700305</v>
      </c>
      <c r="AY59" s="22">
        <f t="shared" si="49"/>
        <v>24314402.172118701</v>
      </c>
      <c r="AZ59" s="22">
        <f t="shared" si="49"/>
        <v>25010845.936175555</v>
      </c>
      <c r="BA59" s="22">
        <f t="shared" si="49"/>
        <v>25750622.546563998</v>
      </c>
      <c r="BB59" s="22">
        <f t="shared" si="49"/>
        <v>26523159.693651006</v>
      </c>
      <c r="BC59" s="22">
        <f t="shared" si="49"/>
        <v>27329072.69164712</v>
      </c>
      <c r="BD59" s="22">
        <f t="shared" si="49"/>
        <v>28166289.877742641</v>
      </c>
      <c r="BE59" s="22">
        <f t="shared" si="49"/>
        <v>29039391.01795312</v>
      </c>
      <c r="BF59" s="22">
        <f t="shared" si="49"/>
        <v>29967266.387529351</v>
      </c>
      <c r="BG59" s="22">
        <f t="shared" si="49"/>
        <v>30943505.789004549</v>
      </c>
      <c r="BH59" s="22">
        <f t="shared" si="49"/>
        <v>31966712.22717087</v>
      </c>
      <c r="BI59" s="22">
        <f t="shared" si="49"/>
        <v>33001745.302987754</v>
      </c>
      <c r="BJ59" s="22">
        <f t="shared" si="49"/>
        <v>34088247.041573189</v>
      </c>
      <c r="BK59" s="22">
        <f t="shared" si="49"/>
        <v>35230263.842061549</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18506363.154717125</v>
      </c>
      <c r="Z60" s="22">
        <f>((Data!$AJ$41*'Intermediate calculations'!Z59)+Data!$AK$41)</f>
        <v>18835508.376877591</v>
      </c>
      <c r="AA60" s="22">
        <f>((Data!$AJ$41*'Intermediate calculations'!AA59)+Data!$AK$41)</f>
        <v>19086545.637114558</v>
      </c>
      <c r="AB60" s="22">
        <f>((Data!$AJ$41*'Intermediate calculations'!AB59)+Data!$AK$41)</f>
        <v>19253643.762048312</v>
      </c>
      <c r="AC60" s="22">
        <f>((Data!$AJ$41*'Intermediate calculations'!AC59)+Data!$AK$41)</f>
        <v>19352148.811769031</v>
      </c>
      <c r="AD60" s="22">
        <f>((Data!$AJ$41*'Intermediate calculations'!AD59)+Data!$AK$41)</f>
        <v>19508729.246358257</v>
      </c>
      <c r="AE60" s="22">
        <f>((Data!$AJ$41*'Intermediate calculations'!AE59)+Data!$AK$41)</f>
        <v>19641220.850737542</v>
      </c>
      <c r="AF60" s="22">
        <f>((Data!$AJ$41*'Intermediate calculations'!AF59)+Data!$AK$41)</f>
        <v>19750861.74177634</v>
      </c>
      <c r="AG60" s="22">
        <f>((Data!$AJ$41*'Intermediate calculations'!AG59)+Data!$AK$41)</f>
        <v>18614190.4500513</v>
      </c>
      <c r="AH60" s="22">
        <f>((Data!$AJ$41*'Intermediate calculations'!AH59)+Data!$AK$41)</f>
        <v>18915380.853627026</v>
      </c>
      <c r="AI60" s="22">
        <f>((Data!$AJ$41*'Intermediate calculations'!AI59)+Data!$AK$41)</f>
        <v>19203632.689324982</v>
      </c>
      <c r="AJ60" s="22">
        <f>((Data!$AJ$41*'Intermediate calculations'!AJ59)+Data!$AK$41)</f>
        <v>19494534.028049421</v>
      </c>
      <c r="AK60" s="22">
        <f>((Data!$AJ$41*'Intermediate calculations'!AK59)+Data!$AK$41)</f>
        <v>19774361.569403626</v>
      </c>
      <c r="AL60" s="22">
        <f>((Data!$AJ$41*'Intermediate calculations'!AL59)+Data!$AK$41)</f>
        <v>20066638.764514729</v>
      </c>
      <c r="AM60" s="22">
        <f>((Data!$AJ$41*'Intermediate calculations'!AM59)+Data!$AK$41)</f>
        <v>20419075.991202839</v>
      </c>
      <c r="AN60" s="22">
        <f>((Data!$AJ$41*'Intermediate calculations'!AN59)+Data!$AK$41)</f>
        <v>20767771.060947627</v>
      </c>
      <c r="AO60" s="22">
        <f>((Data!$AJ$41*'Intermediate calculations'!AO59)+Data!$AK$41)</f>
        <v>21133776.340094283</v>
      </c>
      <c r="AP60" s="22">
        <f>((Data!$AJ$41*'Intermediate calculations'!AP59)+Data!$AK$41)</f>
        <v>21512205.784677155</v>
      </c>
      <c r="AQ60" s="22">
        <f>((Data!$AJ$41*'Intermediate calculations'!AQ59)+Data!$AK$41)</f>
        <v>21904243.960445918</v>
      </c>
      <c r="AR60" s="22">
        <f>((Data!$AJ$41*'Intermediate calculations'!AR59)+Data!$AK$41)</f>
        <v>22379769.692253284</v>
      </c>
      <c r="AS60" s="22">
        <f>((Data!$AJ$41*'Intermediate calculations'!AS59)+Data!$AK$41)</f>
        <v>22832238.229676478</v>
      </c>
      <c r="AT60" s="22">
        <f>((Data!$AJ$41*'Intermediate calculations'!AT59)+Data!$AK$41)</f>
        <v>23336115.01296401</v>
      </c>
      <c r="AU60" s="22">
        <f>((Data!$AJ$41*'Intermediate calculations'!AU59)+Data!$AK$41)</f>
        <v>23875671.913680151</v>
      </c>
      <c r="AV60" s="22">
        <f>((Data!$AJ$41*'Intermediate calculations'!AV59)+Data!$AK$41)</f>
        <v>24453181.258998632</v>
      </c>
      <c r="AW60" s="22">
        <f>((Data!$AJ$41*'Intermediate calculations'!AW59)+Data!$AK$41)</f>
        <v>25049951.06478139</v>
      </c>
      <c r="AX60" s="22">
        <f>((Data!$AJ$41*'Intermediate calculations'!AX59)+Data!$AK$41)</f>
        <v>25672547.286142595</v>
      </c>
      <c r="AY60" s="22">
        <f>((Data!$AJ$41*'Intermediate calculations'!AY59)+Data!$AK$41)</f>
        <v>26304709.370855547</v>
      </c>
      <c r="AZ60" s="22">
        <f>((Data!$AJ$41*'Intermediate calculations'!AZ59)+Data!$AK$41)</f>
        <v>26963278.697100721</v>
      </c>
      <c r="BA60" s="22">
        <f>((Data!$AJ$41*'Intermediate calculations'!BA59)+Data!$AK$41)</f>
        <v>27662824.315884784</v>
      </c>
      <c r="BB60" s="22">
        <f>((Data!$AJ$41*'Intermediate calculations'!BB59)+Data!$AK$41)</f>
        <v>28393348.867490835</v>
      </c>
      <c r="BC60" s="22">
        <f>((Data!$AJ$41*'Intermediate calculations'!BC59)+Data!$AK$41)</f>
        <v>29155434.203729413</v>
      </c>
      <c r="BD60" s="22">
        <f>((Data!$AJ$41*'Intermediate calculations'!BD59)+Data!$AK$41)</f>
        <v>29947121.324245863</v>
      </c>
      <c r="BE60" s="22">
        <f>((Data!$AJ$41*'Intermediate calculations'!BE59)+Data!$AK$41)</f>
        <v>30772740.935372666</v>
      </c>
      <c r="BF60" s="22">
        <f>((Data!$AJ$41*'Intermediate calculations'!BF59)+Data!$AK$41)</f>
        <v>31650156.009666339</v>
      </c>
      <c r="BG60" s="22">
        <f>((Data!$AJ$41*'Intermediate calculations'!BG59)+Data!$AK$41)</f>
        <v>32573304.953004472</v>
      </c>
      <c r="BH60" s="22">
        <f>((Data!$AJ$41*'Intermediate calculations'!BH59)+Data!$AK$41)</f>
        <v>33540866.742441222</v>
      </c>
      <c r="BI60" s="22">
        <f>((Data!$AJ$41*'Intermediate calculations'!BI59)+Data!$AK$41)</f>
        <v>34519612.005966268</v>
      </c>
      <c r="BJ60" s="22">
        <f>((Data!$AJ$41*'Intermediate calculations'!BJ59)+Data!$AK$41)</f>
        <v>35547026.931438997</v>
      </c>
      <c r="BK60" s="22">
        <f>((Data!$AJ$41*'Intermediate calculations'!BK59)+Data!$AK$41)</f>
        <v>36626937.864200093</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3515690.6251861751</v>
      </c>
      <c r="Z61" s="22">
        <f>((Data!$AJ$42*LN('Intermediate calculations'!Z60))+Data!$AK$42)</f>
        <v>3529274.3591442443</v>
      </c>
      <c r="AA61" s="22">
        <f>((Data!$AJ$42*LN('Intermediate calculations'!AA60))+Data!$AK$42)</f>
        <v>3539475.9786817431</v>
      </c>
      <c r="AB61" s="22">
        <f>((Data!$AJ$42*LN('Intermediate calculations'!AB60))+Data!$AK$42)</f>
        <v>3546192.3781282958</v>
      </c>
      <c r="AC61" s="22">
        <f>((Data!$AJ$42*LN('Intermediate calculations'!AC60))+Data!$AK$42)</f>
        <v>3550124.4677591659</v>
      </c>
      <c r="AD61" s="22">
        <f>((Data!$AJ$42*LN('Intermediate calculations'!AD60))+Data!$AK$42)</f>
        <v>3556333.7825826108</v>
      </c>
      <c r="AE61" s="22">
        <f>((Data!$AJ$42*LN('Intermediate calculations'!AE60))+Data!$AK$42)</f>
        <v>3561549.0339912158</v>
      </c>
      <c r="AF61" s="22">
        <f>((Data!$AJ$42*LN('Intermediate calculations'!AF60))+Data!$AK$42)</f>
        <v>3565838.2822215576</v>
      </c>
      <c r="AG61" s="22">
        <f>((Data!$AJ$42*LN('Intermediate calculations'!AG60))+Data!$AK$42)</f>
        <v>3520167.0565870609</v>
      </c>
      <c r="AH61" s="22">
        <f>((Data!$AJ$42*LN('Intermediate calculations'!AH60))+Data!$AK$42)</f>
        <v>3532534.8805699274</v>
      </c>
      <c r="AI61" s="22">
        <f>((Data!$AJ$42*LN('Intermediate calculations'!AI60))+Data!$AK$42)</f>
        <v>3544188.3475886378</v>
      </c>
      <c r="AJ61" s="22">
        <f>((Data!$AJ$42*LN('Intermediate calculations'!AJ60))+Data!$AK$42)</f>
        <v>3555772.9185433928</v>
      </c>
      <c r="AK61" s="22">
        <f>((Data!$AJ$42*LN('Intermediate calculations'!AK60))+Data!$AK$42)</f>
        <v>3566754.5171426833</v>
      </c>
      <c r="AL61" s="22">
        <f>((Data!$AJ$42*LN('Intermediate calculations'!AL60))+Data!$AK$42)</f>
        <v>3578059.9952314757</v>
      </c>
      <c r="AM61" s="22">
        <f>((Data!$AJ$42*LN('Intermediate calculations'!AM60))+Data!$AK$42)</f>
        <v>3591475.5111749955</v>
      </c>
      <c r="AN61" s="22">
        <f>((Data!$AJ$42*LN('Intermediate calculations'!AN60))+Data!$AK$42)</f>
        <v>3604522.6138810068</v>
      </c>
      <c r="AO61" s="22">
        <f>((Data!$AJ$42*LN('Intermediate calculations'!AO60))+Data!$AK$42)</f>
        <v>3617983.8449275028</v>
      </c>
      <c r="AP61" s="22">
        <f>((Data!$AJ$42*LN('Intermediate calculations'!AP60))+Data!$AK$42)</f>
        <v>3631659.0750805214</v>
      </c>
      <c r="AQ61" s="22">
        <f>((Data!$AJ$42*LN('Intermediate calculations'!AQ60))+Data!$AK$42)</f>
        <v>3645574.6867560353</v>
      </c>
      <c r="AR61" s="22">
        <f>((Data!$AJ$42*LN('Intermediate calculations'!AR60))+Data!$AK$42)</f>
        <v>3662123.2458274774</v>
      </c>
      <c r="AS61" s="22">
        <f>((Data!$AJ$42*LN('Intermediate calculations'!AS60))+Data!$AK$42)</f>
        <v>3677546.1277955491</v>
      </c>
      <c r="AT61" s="22">
        <f>((Data!$AJ$42*LN('Intermediate calculations'!AT60))+Data!$AK$42)</f>
        <v>3694365.6499426011</v>
      </c>
      <c r="AU61" s="22">
        <f>((Data!$AJ$42*LN('Intermediate calculations'!AU60))+Data!$AK$42)</f>
        <v>3711978.1969962977</v>
      </c>
      <c r="AV61" s="22">
        <f>((Data!$AJ$42*LN('Intermediate calculations'!AV60))+Data!$AK$42)</f>
        <v>3730393.956899507</v>
      </c>
      <c r="AW61" s="22">
        <f>((Data!$AJ$42*LN('Intermediate calculations'!AW60))+Data!$AK$42)</f>
        <v>3748972.499641642</v>
      </c>
      <c r="AX61" s="22">
        <f>((Data!$AJ$42*LN('Intermediate calculations'!AX60))+Data!$AK$42)</f>
        <v>3767889.1440876424</v>
      </c>
      <c r="AY61" s="22">
        <f>((Data!$AJ$42*LN('Intermediate calculations'!AY60))+Data!$AK$42)</f>
        <v>3786632.7416285872</v>
      </c>
      <c r="AZ61" s="22">
        <f>((Data!$AJ$42*LN('Intermediate calculations'!AZ60))+Data!$AK$42)</f>
        <v>3805686.1983999126</v>
      </c>
      <c r="BA61" s="22">
        <f>((Data!$AJ$42*LN('Intermediate calculations'!BA60))+Data!$AK$42)</f>
        <v>3825422.0562676787</v>
      </c>
      <c r="BB61" s="22">
        <f>((Data!$AJ$42*LN('Intermediate calculations'!BB60))+Data!$AK$42)</f>
        <v>3845506.1575398222</v>
      </c>
      <c r="BC61" s="22">
        <f>((Data!$AJ$42*LN('Intermediate calculations'!BC60))+Data!$AK$42)</f>
        <v>3865914.5733230058</v>
      </c>
      <c r="BD61" s="22">
        <f>((Data!$AJ$42*LN('Intermediate calculations'!BD60))+Data!$AK$42)</f>
        <v>3886558.3780300766</v>
      </c>
      <c r="BE61" s="22">
        <f>((Data!$AJ$42*LN('Intermediate calculations'!BE60))+Data!$AK$42)</f>
        <v>3907513.6081374064</v>
      </c>
      <c r="BF61" s="22">
        <f>((Data!$AJ$42*LN('Intermediate calculations'!BF60))+Data!$AK$42)</f>
        <v>3929175.9906474296</v>
      </c>
      <c r="BG61" s="22">
        <f>((Data!$AJ$42*LN('Intermediate calculations'!BG60))+Data!$AK$42)</f>
        <v>3951328.5765247643</v>
      </c>
      <c r="BH61" s="22">
        <f>((Data!$AJ$42*LN('Intermediate calculations'!BH60))+Data!$AK$42)</f>
        <v>3973882.9932488687</v>
      </c>
      <c r="BI61" s="22">
        <f>((Data!$AJ$42*LN('Intermediate calculations'!BI60))+Data!$AK$42)</f>
        <v>3996045.6111220792</v>
      </c>
      <c r="BJ61" s="22">
        <f>((Data!$AJ$42*LN('Intermediate calculations'!BJ60))+Data!$AK$42)</f>
        <v>4018644.2436237261</v>
      </c>
      <c r="BK61" s="22">
        <f>((Data!$AJ$42*LN('Intermediate calculations'!BK60))+Data!$AK$42)</f>
        <v>4041704.0805781614</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38.966888066021262</v>
      </c>
      <c r="D4">
        <f>'Intermediate calculations'!D4</f>
        <v>39.158602093241633</v>
      </c>
      <c r="E4">
        <f>'Intermediate calculations'!E4</f>
        <v>39.338749390689451</v>
      </c>
      <c r="F4">
        <f>'Intermediate calculations'!F4</f>
        <v>39.536303148436659</v>
      </c>
      <c r="G4">
        <f>'Intermediate calculations'!G4</f>
        <v>39.788451978058511</v>
      </c>
      <c r="H4">
        <f>'Intermediate calculations'!H4</f>
        <v>40.119950188031581</v>
      </c>
      <c r="I4">
        <f>'Intermediate calculations'!I4</f>
        <v>41.008047130685178</v>
      </c>
      <c r="J4">
        <f>'Intermediate calculations'!J4</f>
        <v>41.343663575620845</v>
      </c>
      <c r="K4">
        <f>'Intermediate calculations'!K4</f>
        <v>40.970864131869561</v>
      </c>
      <c r="L4">
        <f>'Intermediate calculations'!L4</f>
        <v>41.45426785444193</v>
      </c>
      <c r="M4">
        <f>'Intermediate calculations'!M4</f>
        <v>42.67272858694043</v>
      </c>
      <c r="N4">
        <f>'Intermediate calculations'!N4</f>
        <v>43.32867121120978</v>
      </c>
      <c r="O4">
        <f>'Intermediate calculations'!O4</f>
        <v>44.410468563502604</v>
      </c>
      <c r="P4">
        <f>'Intermediate calculations'!P4</f>
        <v>45.178247190102006</v>
      </c>
      <c r="Q4">
        <f>'Intermediate calculations'!Q4</f>
        <v>46.638790163097042</v>
      </c>
      <c r="R4">
        <f>'Intermediate calculations'!R4</f>
        <v>48.512249573798137</v>
      </c>
      <c r="S4">
        <f>'Intermediate calculations'!S4</f>
        <v>50.550314146375932</v>
      </c>
      <c r="T4">
        <f>'Intermediate calculations'!T4</f>
        <v>52.68900873422038</v>
      </c>
      <c r="U4">
        <f>'Intermediate calculations'!U4</f>
        <v>53.946579623197437</v>
      </c>
      <c r="V4">
        <f>'Intermediate calculations'!V4</f>
        <v>52.4869954758082</v>
      </c>
      <c r="W4">
        <f>'Intermediate calculations'!W4</f>
        <v>53.321785243355158</v>
      </c>
      <c r="X4">
        <f>'Intermediate calculations'!X4</f>
        <v>54.316664267734303</v>
      </c>
      <c r="Y4">
        <f>'Intermediate calculations'!Y4</f>
        <v>55.300143334925941</v>
      </c>
      <c r="Z4">
        <f>'Intermediate calculations'!Z4</f>
        <v>55.838919855378116</v>
      </c>
      <c r="AA4">
        <f>'Intermediate calculations'!AA4</f>
        <v>56.035020032645797</v>
      </c>
      <c r="AB4">
        <f>'Intermediate calculations'!AB4</f>
        <v>55.88036529680366</v>
      </c>
      <c r="AC4">
        <f>'Intermediate calculations'!AC4</f>
        <v>55.446242358863721</v>
      </c>
      <c r="AD4">
        <f>'Intermediate calculations'!AD4</f>
        <v>55.209299034004452</v>
      </c>
      <c r="AE4">
        <f>'Intermediate calculations'!AG4</f>
        <v>49.721290192045046</v>
      </c>
      <c r="AF4">
        <f>'Intermediate calculations'!AQ4</f>
        <v>55.493359209169739</v>
      </c>
      <c r="AG4">
        <f>'Intermediate calculations'!BA4</f>
        <v>68.30837127845885</v>
      </c>
      <c r="AH4">
        <f>'Intermediate calculations'!BK4</f>
        <v>89.344659551365254</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1.6531294792164357E-2</v>
      </c>
      <c r="Z5">
        <f>Z13/Drivers!AA4</f>
        <v>1.7136185598071708E-2</v>
      </c>
      <c r="AA5">
        <f>AA13/Drivers!AB4</f>
        <v>1.8196319928772815E-2</v>
      </c>
      <c r="AB5">
        <f>AB13/Drivers!AC4</f>
        <v>1.8684931506849314E-2</v>
      </c>
      <c r="AC5">
        <f>AC13/Drivers!AD4</f>
        <v>1.9273642574613448E-2</v>
      </c>
      <c r="AD5">
        <f>AD13/Drivers!AE4</f>
        <v>1.8134531686776829E-2</v>
      </c>
      <c r="AJ5" s="23">
        <f>SLOPE(M5:AD5,$M$4:$AD$4)</f>
        <v>3.6307990360776721E-4</v>
      </c>
      <c r="AK5" s="23">
        <f>INTERCEPT(M5:AD5,$M$4:$AD$4)</f>
        <v>-2.4338542591273889E-3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3.6617295747730531E-2</v>
      </c>
      <c r="Z6">
        <f>Z16/Drivers!AA4</f>
        <v>3.6362609219644473E-2</v>
      </c>
      <c r="AA6">
        <f>AA16/Drivers!AB4</f>
        <v>3.6652322303012318E-2</v>
      </c>
      <c r="AB6">
        <f>AB16/Drivers!AC4</f>
        <v>3.873972602739726E-2</v>
      </c>
      <c r="AC6">
        <f>AC16/Drivers!AD4</f>
        <v>3.8223660553757643E-2</v>
      </c>
      <c r="AD6">
        <f>AD16/Drivers!AE4</f>
        <v>3.9046742861186798E-2</v>
      </c>
      <c r="AJ6" s="23">
        <f>SLOPE(M6:AD6,$M$4:$AD$4)</f>
        <v>3.7857294396493349E-4</v>
      </c>
      <c r="AK6" s="23">
        <f>INTERCEPT(M6:AD6,$M$4:$AD$4)</f>
        <v>1.6432965858328298E-2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2.8204491161012901E-3</v>
      </c>
      <c r="Z7">
        <f>Z22/Drivers!AA4</f>
        <v>3.0268906297077434E-3</v>
      </c>
      <c r="AA7">
        <f>AA22/Drivers!AB4</f>
        <v>3.2779344116337737E-3</v>
      </c>
      <c r="AB7">
        <f>AB22/Drivers!AC4</f>
        <v>3.313607305936073E-3</v>
      </c>
      <c r="AC7">
        <f>AC22/Drivers!AD4</f>
        <v>3.2279755483638978E-3</v>
      </c>
      <c r="AD7">
        <f>AD22/Drivers!AE4</f>
        <v>3.0933088001132304E-3</v>
      </c>
      <c r="AJ7" s="23">
        <f>SLOPE(M7:AD7,$M$4:$AD$4)</f>
        <v>6.5675409064178333E-7</v>
      </c>
      <c r="AK7" s="23">
        <f>INTERCEPT(M7:AD7,$M$4:$AD$4)</f>
        <v>3.1836241548688173E-3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1.8002866698518872E-4</v>
      </c>
      <c r="Z8">
        <f>Z20/Drivers!AA4</f>
        <v>1.9320578487496234E-4</v>
      </c>
      <c r="AA8">
        <f>AA20/Drivers!AB4</f>
        <v>2.0922985606173022E-4</v>
      </c>
      <c r="AB8">
        <f>AB20/Drivers!AC4</f>
        <v>2.115068493150685E-4</v>
      </c>
      <c r="AC8">
        <f>AC20/Drivers!AD4</f>
        <v>2.0604099244875943E-4</v>
      </c>
      <c r="AD8">
        <f>AD20/Drivers!AE4</f>
        <v>1.9744524256041894E-4</v>
      </c>
      <c r="AJ8" s="23">
        <f>SLOPE(M8:AD8,$M$4:$AD$4)</f>
        <v>4.1920473870752645E-8</v>
      </c>
      <c r="AK8" s="23">
        <f>INTERCEPT(M8:AD8,$M$4:$AD$4)</f>
        <v>2.0321005243843519E-4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4.5293836598184426E-3</v>
      </c>
      <c r="Z9">
        <f>Z25/Drivers!AA4</f>
        <v>4.6135884302500752E-3</v>
      </c>
      <c r="AA9">
        <f>AA25/Drivers!AB4</f>
        <v>4.3775040807241435E-3</v>
      </c>
      <c r="AB9">
        <f>AB25/Drivers!AC4</f>
        <v>4.6392694063926944E-3</v>
      </c>
      <c r="AC9">
        <f>AC25/Drivers!AD4</f>
        <v>4.7285149226896804E-3</v>
      </c>
      <c r="AD9">
        <f>AD25/Drivers!AE4</f>
        <v>4.4938254131134782E-3</v>
      </c>
      <c r="AJ9" s="23">
        <f>SLOPE(R9:AD9,$R$4:$AD$4)</f>
        <v>1.1503040429186754E-4</v>
      </c>
      <c r="AK9" s="23">
        <f>INTERCEPT(R9:AD9,$R$4:$AD$4)</f>
        <v>-1.8885103194457653E-3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8.5427615862398477E-3</v>
      </c>
      <c r="Z10">
        <f>Z28/Drivers!AA4</f>
        <v>8.153811388972582E-3</v>
      </c>
      <c r="AA10">
        <f>AA28/Drivers!AB4</f>
        <v>7.7533758717910671E-3</v>
      </c>
      <c r="AB10">
        <f>AB28/Drivers!AC4</f>
        <v>8.0000000000000002E-3</v>
      </c>
      <c r="AC10">
        <f>AC28/Drivers!AD4</f>
        <v>7.9288025889967632E-3</v>
      </c>
      <c r="AD10">
        <f>AD28/Drivers!AE4</f>
        <v>7.2891971267824915E-3</v>
      </c>
      <c r="AJ10" s="23">
        <f>SLOPE(M10:AD10,$M$4:$AD$4)</f>
        <v>1.0584418675508468E-4</v>
      </c>
      <c r="AK10" s="23">
        <f>INTERCEPT(M10:AD10,$M$4:$AD$4)</f>
        <v>2.1881267420551355E-3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3.4610606784519826E-2</v>
      </c>
      <c r="Z11">
        <f>Z31/Drivers!AA4</f>
        <v>3.4197047303404643E-2</v>
      </c>
      <c r="AA11">
        <f>AA31/Drivers!AB4</f>
        <v>3.2998219320373945E-2</v>
      </c>
      <c r="AB11">
        <f>AB31/Drivers!AC4</f>
        <v>3.3278538812785391E-2</v>
      </c>
      <c r="AC11">
        <f>AC31/Drivers!AD4</f>
        <v>3.4825602301330458E-2</v>
      </c>
      <c r="AD11">
        <f>AD31/Drivers!AE4</f>
        <v>3.3632921694207563E-2</v>
      </c>
      <c r="AJ11" s="23">
        <f>SLOPE(M11:AD11,$M$4:$AD$4)</f>
        <v>1.3522089375286436E-3</v>
      </c>
      <c r="AK11" s="23">
        <f>INTERCEPT(M11:AD11,$M$4:$AD$4)</f>
        <v>-4.0455790770562855E-2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3.4973721930243668E-3</v>
      </c>
      <c r="Z12">
        <f>Z43/Drivers!AA4</f>
        <v>2.9941247363663753E-3</v>
      </c>
      <c r="AA12">
        <f>AA43/Drivers!AB4</f>
        <v>3.0605431072859473E-3</v>
      </c>
      <c r="AB12">
        <f>AB43/Drivers!AC4</f>
        <v>2.7945205479452057E-3</v>
      </c>
      <c r="AC12">
        <f>AC43/Drivers!AD4</f>
        <v>2.6788924847177273E-3</v>
      </c>
      <c r="AD12">
        <f>AD43/Drivers!AE4</f>
        <v>2.8484483917766532E-3</v>
      </c>
      <c r="AJ12" s="23">
        <f>SLOPE(R12:AB12,$R$4:$AB$4)</f>
        <v>-1.1489011441734378E-4</v>
      </c>
      <c r="AK12" s="23">
        <f>INTERCEPT(R12:AB12,$R$4:$AB$4)</f>
        <v>9.6091581903789552E-3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42.447178931073189</v>
      </c>
      <c r="Z15">
        <f>SUM(Z54:Z55)/'Intermediate calculations'!Z10</f>
        <v>41.276209406674433</v>
      </c>
      <c r="AA15">
        <f>SUM(AA54:AA55)/'Intermediate calculations'!AA10</f>
        <v>41.496571520933102</v>
      </c>
      <c r="AB15">
        <f>SUM(AB54:AB55)/'Intermediate calculations'!AB10</f>
        <v>40.862382351768268</v>
      </c>
      <c r="AC15">
        <f>SUM(AC54:AC55)/'Intermediate calculations'!AC10</f>
        <v>39.893137501288869</v>
      </c>
      <c r="AD15">
        <f>SUM(AD54:AD55)/'Intermediate calculations'!AD10</f>
        <v>38.042352923323705</v>
      </c>
      <c r="AJ15" s="23">
        <f>SLOPE(K15:AD15,LN(K2:AD2))</f>
        <v>-11.152766066814225</v>
      </c>
      <c r="AK15" s="23">
        <f>INTERCEPT(K15:AD15,LN(K2:AD2))</f>
        <v>71.001606461812429</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948</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949</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0.12497937901935977</v>
      </c>
      <c r="AK39">
        <f>INTERCEPT(M39:AD39,Drivers!N4:AE4)</f>
        <v>-2126053.4266761849</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942</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2.3332122210631485E-2</v>
      </c>
      <c r="AK55">
        <f>INTERCEPT(M55:AD55,Drivers!N4:AE4)</f>
        <v>4229077.996524103</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-7.5958823191040414E-2</v>
      </c>
      <c r="AK60">
        <f>INTERCEPT(M60:AD60,Drivers!N4:AE4)</f>
        <v>7965886.1510962853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3830.6948323431998</v>
      </c>
      <c r="AK61">
        <f>INTERCEPT(M61:AD61,M4:AD4)</f>
        <v>97248.065699839528</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1472.9859026003583</v>
      </c>
      <c r="P6" s="35">
        <f>'Intermediate calculations'!Z42/1000</f>
        <v>1520.1438678319359</v>
      </c>
      <c r="Q6" s="35">
        <f>'Intermediate calculations'!AA42/1000</f>
        <v>1550.8615021658065</v>
      </c>
      <c r="R6" s="35">
        <f>'Intermediate calculations'!AB42/1000</f>
        <v>1563.9400442457149</v>
      </c>
      <c r="S6" s="35">
        <f>'Intermediate calculations'!AC42/1000</f>
        <v>1562.4206158410468</v>
      </c>
      <c r="T6" s="35">
        <f>'Intermediate calculations'!AD42/1000</f>
        <v>1571.8102646383663</v>
      </c>
      <c r="U6" s="35">
        <f>'Intermediate calculations'!AE42/1000</f>
        <v>1576.0546247750522</v>
      </c>
      <c r="V6" s="35">
        <f>'Intermediate calculations'!AF42/1000</f>
        <v>1575.3293752907537</v>
      </c>
      <c r="W6" s="35">
        <f>'Intermediate calculations'!AG42/1000</f>
        <v>1323.2678198257902</v>
      </c>
      <c r="X6" s="35">
        <f>'Intermediate calculations'!AH42/1000</f>
        <v>1367.1530043909538</v>
      </c>
      <c r="Y6" s="35">
        <f>'Intermediate calculations'!AI42/1000</f>
        <v>1408.2609440888184</v>
      </c>
      <c r="Z6" s="35">
        <f>'Intermediate calculations'!AJ42/1000</f>
        <v>1449.6814940622605</v>
      </c>
      <c r="AA6" s="35">
        <f>'Intermediate calculations'!AK42/1000</f>
        <v>1488.6757590892487</v>
      </c>
      <c r="AB6" s="35">
        <f>'Intermediate calculations'!AL42/1000</f>
        <v>1529.9806230733659</v>
      </c>
      <c r="AC6" s="35">
        <f>'Intermediate calculations'!AM42/1000</f>
        <v>1585.7808147351509</v>
      </c>
      <c r="AD6" s="35">
        <f>'Intermediate calculations'!AN42/1000</f>
        <v>1640.655629722394</v>
      </c>
      <c r="AE6" s="35">
        <f>'Intermediate calculations'!AO42/1000</f>
        <v>1698.8934456391539</v>
      </c>
      <c r="AF6" s="35">
        <f>'Intermediate calculations'!AP42/1000</f>
        <v>1759.4612742307465</v>
      </c>
      <c r="AG6" s="35">
        <f>'Intermediate calculations'!AQ42/1000</f>
        <v>1822.622196082345</v>
      </c>
      <c r="AH6" s="35">
        <f>'Intermediate calculations'!AR42/1000</f>
        <v>1904.5585895431036</v>
      </c>
      <c r="AI6" s="35">
        <f>'Intermediate calculations'!AS42/1000</f>
        <v>1981.7292572346421</v>
      </c>
      <c r="AJ6" s="35">
        <f>'Intermediate calculations'!AT42/1000</f>
        <v>2069.1537452360017</v>
      </c>
      <c r="AK6" s="35">
        <f>'Intermediate calculations'!AU42/1000</f>
        <v>2163.6158101599867</v>
      </c>
      <c r="AL6" s="35">
        <f>'Intermediate calculations'!AV42/1000</f>
        <v>2265.6221198275512</v>
      </c>
      <c r="AM6" s="35">
        <f>'Intermediate calculations'!AW42/1000</f>
        <v>2373.4214896689546</v>
      </c>
      <c r="AN6" s="35">
        <f>'Intermediate calculations'!AX42/1000</f>
        <v>2486.3478492969625</v>
      </c>
      <c r="AO6" s="35">
        <f>'Intermediate calculations'!AY42/1000</f>
        <v>2601.0777419026854</v>
      </c>
      <c r="AP6" s="35">
        <f>'Intermediate calculations'!AZ42/1000</f>
        <v>2721.0515843913981</v>
      </c>
      <c r="AQ6" s="35">
        <f>'Intermediate calculations'!BA42/1000</f>
        <v>2849.203125847414</v>
      </c>
      <c r="AR6" s="35">
        <f>'Intermediate calculations'!BB42/1000</f>
        <v>2985.4092745341368</v>
      </c>
      <c r="AS6" s="35">
        <f>'Intermediate calculations'!BC42/1000</f>
        <v>3127.9216810143175</v>
      </c>
      <c r="AT6" s="35">
        <f>'Intermediate calculations'!BD42/1000</f>
        <v>3276.321317907602</v>
      </c>
      <c r="AU6" s="35">
        <f>'Intermediate calculations'!BE42/1000</f>
        <v>3431.5047996545818</v>
      </c>
      <c r="AV6" s="35">
        <f>'Intermediate calculations'!BF42/1000</f>
        <v>3597.0200751089751</v>
      </c>
      <c r="AW6" s="35">
        <f>'Intermediate calculations'!BG42/1000</f>
        <v>3773.7084159075189</v>
      </c>
      <c r="AX6" s="35">
        <f>'Intermediate calculations'!BH42/1000</f>
        <v>3959.2664695769772</v>
      </c>
      <c r="AY6" s="35">
        <f>'Intermediate calculations'!BI42/1000</f>
        <v>4147.0274309917295</v>
      </c>
      <c r="AZ6" s="35">
        <f>'Intermediate calculations'!BJ42/1000</f>
        <v>4344.564386760997</v>
      </c>
      <c r="BA6" s="35">
        <f>'Intermediate calculations'!BK42/1000</f>
        <v>4552.598750075862</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1795.8754853844312</v>
      </c>
      <c r="P7" s="35">
        <f>'Intermediate calculations'!Z39/1000</f>
        <v>1861.3002831055901</v>
      </c>
      <c r="Q7" s="35">
        <f>'Intermediate calculations'!AA39/1000</f>
        <v>1903.9165198939468</v>
      </c>
      <c r="R7" s="35">
        <f>'Intermediate calculations'!AB39/1000</f>
        <v>1922.0610892336927</v>
      </c>
      <c r="S7" s="35">
        <f>'Intermediate calculations'!AC39/1000</f>
        <v>1919.9531039646286</v>
      </c>
      <c r="T7" s="35">
        <f>'Intermediate calculations'!AD39/1000</f>
        <v>1932.9798719818798</v>
      </c>
      <c r="U7" s="35">
        <f>'Intermediate calculations'!AE39/1000</f>
        <v>1938.8683025372436</v>
      </c>
      <c r="V7" s="35">
        <f>'Intermediate calculations'!AF39/1000</f>
        <v>1937.8621246715406</v>
      </c>
      <c r="W7" s="35">
        <f>'Intermediate calculations'!AG39/1000</f>
        <v>1588.163485245655</v>
      </c>
      <c r="X7" s="35">
        <f>'Intermediate calculations'!AH39/1000</f>
        <v>1649.0477771999861</v>
      </c>
      <c r="Y7" s="35">
        <f>'Intermediate calculations'!AI39/1000</f>
        <v>1706.079047023848</v>
      </c>
      <c r="Z7" s="35">
        <f>'Intermediate calculations'!AJ39/1000</f>
        <v>1763.5440180039145</v>
      </c>
      <c r="AA7" s="35">
        <f>'Intermediate calculations'!AK39/1000</f>
        <v>1817.6428725483777</v>
      </c>
      <c r="AB7" s="35">
        <f>'Intermediate calculations'!AL39/1000</f>
        <v>1874.9473460936294</v>
      </c>
      <c r="AC7" s="35">
        <f>'Intermediate calculations'!AM39/1000</f>
        <v>1952.3619723258403</v>
      </c>
      <c r="AD7" s="35">
        <f>'Intermediate calculations'!AN39/1000</f>
        <v>2028.4927734088856</v>
      </c>
      <c r="AE7" s="35">
        <f>'Intermediate calculations'!AO39/1000</f>
        <v>2109.2892477131832</v>
      </c>
      <c r="AF7" s="35">
        <f>'Intermediate calculations'!AP39/1000</f>
        <v>2193.3182747196606</v>
      </c>
      <c r="AG7" s="35">
        <f>'Intermediate calculations'!AQ39/1000</f>
        <v>2280.9448403640945</v>
      </c>
      <c r="AH7" s="35">
        <f>'Intermediate calculations'!AR39/1000</f>
        <v>2394.619634046283</v>
      </c>
      <c r="AI7" s="35">
        <f>'Intermediate calculations'!AS39/1000</f>
        <v>2501.6826784107352</v>
      </c>
      <c r="AJ7" s="35">
        <f>'Intermediate calculations'!AT39/1000</f>
        <v>2622.9714027074065</v>
      </c>
      <c r="AK7" s="35">
        <f>'Intermediate calculations'!AU39/1000</f>
        <v>2754.0237383971662</v>
      </c>
      <c r="AL7" s="35">
        <f>'Intermediate calculations'!AV39/1000</f>
        <v>2895.5426131728204</v>
      </c>
      <c r="AM7" s="35">
        <f>'Intermediate calculations'!AW39/1000</f>
        <v>3045.0985138930573</v>
      </c>
      <c r="AN7" s="35">
        <f>'Intermediate calculations'!AX39/1000</f>
        <v>3201.7673650567631</v>
      </c>
      <c r="AO7" s="35">
        <f>'Intermediate calculations'!AY39/1000</f>
        <v>3360.9383551416672</v>
      </c>
      <c r="AP7" s="35">
        <f>'Intermediate calculations'!AZ39/1000</f>
        <v>3527.384560742546</v>
      </c>
      <c r="AQ7" s="35">
        <f>'Intermediate calculations'!BA39/1000</f>
        <v>3705.1761307613538</v>
      </c>
      <c r="AR7" s="35">
        <f>'Intermediate calculations'!BB39/1000</f>
        <v>3894.1422933692311</v>
      </c>
      <c r="AS7" s="35">
        <f>'Intermediate calculations'!BC39/1000</f>
        <v>4091.8574687576302</v>
      </c>
      <c r="AT7" s="35">
        <f>'Intermediate calculations'!BD39/1000</f>
        <v>4297.7403175607687</v>
      </c>
      <c r="AU7" s="35">
        <f>'Intermediate calculations'!BE39/1000</f>
        <v>4513.0347615238179</v>
      </c>
      <c r="AV7" s="35">
        <f>'Intermediate calculations'!BF39/1000</f>
        <v>4742.6630621340928</v>
      </c>
      <c r="AW7" s="35">
        <f>'Intermediate calculations'!BG39/1000</f>
        <v>4987.7923610693933</v>
      </c>
      <c r="AX7" s="35">
        <f>'Intermediate calculations'!BH39/1000</f>
        <v>5245.2270927682721</v>
      </c>
      <c r="AY7" s="35">
        <f>'Intermediate calculations'!BI39/1000</f>
        <v>5505.718037620677</v>
      </c>
      <c r="AZ7" s="35">
        <f>'Intermediate calculations'!BJ39/1000</f>
        <v>5779.771748593852</v>
      </c>
      <c r="BA7" s="35">
        <f>'Intermediate calculations'!BK39/1000</f>
        <v>6068.3890812562731</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450.5878939996943</v>
      </c>
      <c r="P12" s="35">
        <f>'Intermediate calculations'!Z37/1000</f>
        <v>460.69539774058376</v>
      </c>
      <c r="Q12" s="35">
        <f>'Intermediate calculations'!AA37/1000</f>
        <v>469.02988954417646</v>
      </c>
      <c r="R12" s="35">
        <f>'Intermediate calculations'!AB37/1000</f>
        <v>475.45559697717988</v>
      </c>
      <c r="S12" s="35">
        <f>'Intermediate calculations'!AC37/1000</f>
        <v>480.34338413818364</v>
      </c>
      <c r="T12" s="35">
        <f>'Intermediate calculations'!AD37/1000</f>
        <v>486.70612604844814</v>
      </c>
      <c r="U12" s="35">
        <f>'Intermediate calculations'!AE37/1000</f>
        <v>492.5310032376712</v>
      </c>
      <c r="V12" s="35">
        <f>'Intermediate calculations'!AF37/1000</f>
        <v>497.85624010762842</v>
      </c>
      <c r="W12" s="35">
        <f>'Intermediate calculations'!AG37/1000</f>
        <v>473.58117104410695</v>
      </c>
      <c r="X12" s="35">
        <f>'Intermediate calculations'!AH37/1000</f>
        <v>482.74295012997237</v>
      </c>
      <c r="Y12" s="35">
        <f>'Intermediate calculations'!AI37/1000</f>
        <v>491.617454017809</v>
      </c>
      <c r="Z12" s="35">
        <f>'Intermediate calculations'!AJ37/1000</f>
        <v>500.5813031589413</v>
      </c>
      <c r="AA12" s="35">
        <f>'Intermediate calculations'!AK37/1000</f>
        <v>509.3051566857107</v>
      </c>
      <c r="AB12" s="35">
        <f>'Intermediate calculations'!AL37/1000</f>
        <v>518.3485320839153</v>
      </c>
      <c r="AC12" s="35">
        <f>'Intermediate calculations'!AM37/1000</f>
        <v>528.53911519013297</v>
      </c>
      <c r="AD12" s="35">
        <f>'Intermediate calculations'!AN37/1000</f>
        <v>538.66116450223467</v>
      </c>
      <c r="AE12" s="35">
        <f>'Intermediate calculations'!AO37/1000</f>
        <v>549.20957137290577</v>
      </c>
      <c r="AF12" s="35">
        <f>'Intermediate calculations'!AP37/1000</f>
        <v>560.07396881212856</v>
      </c>
      <c r="AG12" s="35">
        <f>'Intermediate calculations'!AQ37/1000</f>
        <v>571.27960728069206</v>
      </c>
      <c r="AH12" s="35">
        <f>'Intermediate calculations'!AR37/1000</f>
        <v>584.23703657497401</v>
      </c>
      <c r="AI12" s="35">
        <f>'Intermediate calculations'!AS37/1000</f>
        <v>596.66066379170377</v>
      </c>
      <c r="AJ12" s="35">
        <f>'Intermediate calculations'!AT37/1000</f>
        <v>610.31876299968985</v>
      </c>
      <c r="AK12" s="35">
        <f>'Intermediate calculations'!AU37/1000</f>
        <v>624.84308260640739</v>
      </c>
      <c r="AL12" s="35">
        <f>'Intermediate calculations'!AV37/1000</f>
        <v>640.28182099234107</v>
      </c>
      <c r="AM12" s="35">
        <f>'Intermediate calculations'!AW37/1000</f>
        <v>655.9505255234651</v>
      </c>
      <c r="AN12" s="35">
        <f>'Intermediate calculations'!AX37/1000</f>
        <v>672.24229989419507</v>
      </c>
      <c r="AO12" s="35">
        <f>'Intermediate calculations'!AY37/1000</f>
        <v>688.77622853598837</v>
      </c>
      <c r="AP12" s="35">
        <f>'Intermediate calculations'!AZ37/1000</f>
        <v>705.94704226395049</v>
      </c>
      <c r="AQ12" s="35">
        <f>'Intermediate calculations'!BA37/1000</f>
        <v>724.1012735127008</v>
      </c>
      <c r="AR12" s="35">
        <f>'Intermediate calculations'!BB37/1000</f>
        <v>742.7759010494326</v>
      </c>
      <c r="AS12" s="35">
        <f>'Intermediate calculations'!BC37/1000</f>
        <v>762.20706831796906</v>
      </c>
      <c r="AT12" s="35">
        <f>'Intermediate calculations'!BD37/1000</f>
        <v>782.35110452876984</v>
      </c>
      <c r="AU12" s="35">
        <f>'Intermediate calculations'!BE37/1000</f>
        <v>803.30809272817362</v>
      </c>
      <c r="AV12" s="35">
        <f>'Intermediate calculations'!BF37/1000</f>
        <v>825.50876308320971</v>
      </c>
      <c r="AW12" s="35">
        <f>'Intermediate calculations'!BG37/1000</f>
        <v>848.56323323737502</v>
      </c>
      <c r="AX12" s="35">
        <f>'Intermediate calculations'!BH37/1000</f>
        <v>872.68286112115879</v>
      </c>
      <c r="AY12" s="35">
        <f>'Intermediate calculations'!BI37/1000</f>
        <v>897.07434383649843</v>
      </c>
      <c r="AZ12" s="35">
        <f>'Intermediate calculations'!BJ37/1000</f>
        <v>922.62638475436529</v>
      </c>
      <c r="BA12" s="35">
        <f>'Intermediate calculations'!BK37/1000</f>
        <v>949.43584558318389</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420.76235368881282</v>
      </c>
      <c r="P13" s="35">
        <f>'Intermediate calculations'!Z34/1000</f>
        <v>430.05487416934579</v>
      </c>
      <c r="Q13" s="35">
        <f>'Intermediate calculations'!AA34/1000</f>
        <v>437.71734333731706</v>
      </c>
      <c r="R13" s="35">
        <f>'Intermediate calculations'!AB34/1000</f>
        <v>443.6249362953626</v>
      </c>
      <c r="S13" s="35">
        <f>'Intermediate calculations'!AC34/1000</f>
        <v>448.11861381084742</v>
      </c>
      <c r="T13" s="35">
        <f>'Intermediate calculations'!AD34/1000</f>
        <v>453.96831825115231</v>
      </c>
      <c r="U13" s="35">
        <f>'Intermediate calculations'!AE34/1000</f>
        <v>459.32352681352694</v>
      </c>
      <c r="V13" s="35">
        <f>'Intermediate calculations'!AF34/1000</f>
        <v>464.21938180862111</v>
      </c>
      <c r="W13" s="35">
        <f>'Intermediate calculations'!AG34/1000</f>
        <v>441.90164815035229</v>
      </c>
      <c r="X13" s="35">
        <f>'Intermediate calculations'!AH34/1000</f>
        <v>450.32469918016386</v>
      </c>
      <c r="Y13" s="35">
        <f>'Intermediate calculations'!AI34/1000</f>
        <v>458.48363844413637</v>
      </c>
      <c r="Z13" s="35">
        <f>'Intermediate calculations'!AJ34/1000</f>
        <v>466.72471891897277</v>
      </c>
      <c r="AA13" s="35">
        <f>'Intermediate calculations'!AK34/1000</f>
        <v>474.74515498754664</v>
      </c>
      <c r="AB13" s="35">
        <f>'Intermediate calculations'!AL34/1000</f>
        <v>483.05934939748801</v>
      </c>
      <c r="AC13" s="35">
        <f>'Intermediate calculations'!AM34/1000</f>
        <v>492.42825042890809</v>
      </c>
      <c r="AD13" s="35">
        <f>'Intermediate calculations'!AN34/1000</f>
        <v>501.73414364932381</v>
      </c>
      <c r="AE13" s="35">
        <f>'Intermediate calculations'!AO34/1000</f>
        <v>511.43201657576816</v>
      </c>
      <c r="AF13" s="35">
        <f>'Intermediate calculations'!AP34/1000</f>
        <v>521.42040127497035</v>
      </c>
      <c r="AG13" s="35">
        <f>'Intermediate calculations'!AQ34/1000</f>
        <v>531.72251222500904</v>
      </c>
      <c r="AH13" s="35">
        <f>'Intermediate calculations'!AR34/1000</f>
        <v>543.63516446624158</v>
      </c>
      <c r="AI13" s="35">
        <f>'Intermediate calculations'!AS34/1000</f>
        <v>555.0570558959655</v>
      </c>
      <c r="AJ13" s="35">
        <f>'Intermediate calculations'!AT34/1000</f>
        <v>567.61388197973156</v>
      </c>
      <c r="AK13" s="35">
        <f>'Intermediate calculations'!AU34/1000</f>
        <v>580.96708380593759</v>
      </c>
      <c r="AL13" s="35">
        <f>'Intermediate calculations'!AV34/1000</f>
        <v>595.16097344700688</v>
      </c>
      <c r="AM13" s="35">
        <f>'Intermediate calculations'!AW34/1000</f>
        <v>609.5662867163818</v>
      </c>
      <c r="AN13" s="35">
        <f>'Intermediate calculations'!AX34/1000</f>
        <v>624.5444307651228</v>
      </c>
      <c r="AO13" s="35">
        <f>'Intermediate calculations'!AY34/1000</f>
        <v>639.74520382108369</v>
      </c>
      <c r="AP13" s="35">
        <f>'Intermediate calculations'!AZ34/1000</f>
        <v>655.53150895882129</v>
      </c>
      <c r="AQ13" s="35">
        <f>'Intermediate calculations'!BA34/1000</f>
        <v>672.22193718046833</v>
      </c>
      <c r="AR13" s="35">
        <f>'Intermediate calculations'!BB34/1000</f>
        <v>689.3908013530712</v>
      </c>
      <c r="AS13" s="35">
        <f>'Intermediate calculations'!BC34/1000</f>
        <v>707.25520431866903</v>
      </c>
      <c r="AT13" s="35">
        <f>'Intermediate calculations'!BD34/1000</f>
        <v>725.77499652930192</v>
      </c>
      <c r="AU13" s="35">
        <f>'Intermediate calculations'!BE34/1000</f>
        <v>745.04219118443939</v>
      </c>
      <c r="AV13" s="35">
        <f>'Intermediate calculations'!BF34/1000</f>
        <v>765.45278802855989</v>
      </c>
      <c r="AW13" s="35">
        <f>'Intermediate calculations'!BG34/1000</f>
        <v>786.64834150718423</v>
      </c>
      <c r="AX13" s="35">
        <f>'Intermediate calculations'!BH34/1000</f>
        <v>808.823167442314</v>
      </c>
      <c r="AY13" s="35">
        <f>'Intermediate calculations'!BI34/1000</f>
        <v>831.2479281441997</v>
      </c>
      <c r="AZ13" s="35">
        <f>'Intermediate calculations'!BJ34/1000</f>
        <v>854.7396694915841</v>
      </c>
      <c r="BA13" s="35">
        <f>'Intermediate calculations'!BK34/1000</f>
        <v>879.38744308735443</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923.13683573820788</v>
      </c>
      <c r="P18" s="38">
        <f>'Intermediate calculations'!Z8/1000</f>
        <v>950.71065796667779</v>
      </c>
      <c r="Q18" s="38">
        <f>'Intermediate calculations'!AA8/1000</f>
        <v>971.56634719702583</v>
      </c>
      <c r="R18" s="38">
        <f>'Intermediate calculations'!AB8/1000</f>
        <v>985.2033109426086</v>
      </c>
      <c r="S18" s="38">
        <f>'Intermediate calculations'!AC8/1000</f>
        <v>992.93518838221814</v>
      </c>
      <c r="T18" s="38">
        <f>'Intermediate calculations'!AD8/1000</f>
        <v>1005.6184218204904</v>
      </c>
      <c r="U18" s="38">
        <f>'Intermediate calculations'!AE8/1000</f>
        <v>1016.2272574193505</v>
      </c>
      <c r="V18" s="38">
        <f>'Intermediate calculations'!AF8/1000</f>
        <v>1024.8653602759546</v>
      </c>
      <c r="W18" s="38">
        <f>'Intermediate calculations'!AG8/1000</f>
        <v>926.67285567333545</v>
      </c>
      <c r="X18" s="38">
        <f>'Intermediate calculations'!AH8/1000</f>
        <v>951.92916651437986</v>
      </c>
      <c r="Y18" s="38">
        <f>'Intermediate calculations'!AI8/1000</f>
        <v>976.07082584784109</v>
      </c>
      <c r="Z18" s="38">
        <f>'Intermediate calculations'!AJ8/1000</f>
        <v>1000.4322150044118</v>
      </c>
      <c r="AA18" s="38">
        <f>'Intermediate calculations'!AK8/1000</f>
        <v>1023.837960597187</v>
      </c>
      <c r="AB18" s="38">
        <f>'Intermediate calculations'!AL8/1000</f>
        <v>1048.3041997908815</v>
      </c>
      <c r="AC18" s="38">
        <f>'Intermediate calculations'!AM8/1000</f>
        <v>1078.0058517299074</v>
      </c>
      <c r="AD18" s="38">
        <f>'Intermediate calculations'!AN8/1000</f>
        <v>1107.3810539335632</v>
      </c>
      <c r="AE18" s="38">
        <f>'Intermediate calculations'!AO8/1000</f>
        <v>1138.2357868688689</v>
      </c>
      <c r="AF18" s="38">
        <f>'Intermediate calculations'!AP8/1000</f>
        <v>1170.1496458157471</v>
      </c>
      <c r="AG18" s="38">
        <f>'Intermediate calculations'!AQ8/1000</f>
        <v>1203.2249739443548</v>
      </c>
      <c r="AH18" s="38">
        <f>'Intermediate calculations'!AR8/1000</f>
        <v>1243.5211714069333</v>
      </c>
      <c r="AI18" s="38">
        <f>'Intermediate calculations'!AS8/1000</f>
        <v>1281.8371086641857</v>
      </c>
      <c r="AJ18" s="38">
        <f>'Intermediate calculations'!AT8/1000</f>
        <v>1324.555852481689</v>
      </c>
      <c r="AK18" s="38">
        <f>'Intermediate calculations'!AU8/1000</f>
        <v>1370.3277497342331</v>
      </c>
      <c r="AL18" s="38">
        <f>'Intermediate calculations'!AV8/1000</f>
        <v>1419.3491899013702</v>
      </c>
      <c r="AM18" s="38">
        <f>'Intermediate calculations'!AW8/1000</f>
        <v>1470.0851190364392</v>
      </c>
      <c r="AN18" s="38">
        <f>'Intermediate calculations'!AX8/1000</f>
        <v>1523.0321159017403</v>
      </c>
      <c r="AO18" s="38">
        <f>'Intermediate calculations'!AY8/1000</f>
        <v>1576.7948946378779</v>
      </c>
      <c r="AP18" s="38">
        <f>'Intermediate calculations'!AZ8/1000</f>
        <v>1632.8185222688087</v>
      </c>
      <c r="AQ18" s="38">
        <f>'Intermediate calculations'!BA8/1000</f>
        <v>1692.3516763389318</v>
      </c>
      <c r="AR18" s="38">
        <f>'Intermediate calculations'!BB8/1000</f>
        <v>1754.6004130255824</v>
      </c>
      <c r="AS18" s="38">
        <f>'Intermediate calculations'!BC8/1000</f>
        <v>1819.5525130683475</v>
      </c>
      <c r="AT18" s="38">
        <f>'Intermediate calculations'!BD8/1000</f>
        <v>1887.0392584109893</v>
      </c>
      <c r="AU18" s="38">
        <f>'Intermediate calculations'!BE8/1000</f>
        <v>1957.4326401983683</v>
      </c>
      <c r="AV18" s="38">
        <f>'Intermediate calculations'!BF8/1000</f>
        <v>2032.2620159890409</v>
      </c>
      <c r="AW18" s="38">
        <f>'Intermediate calculations'!BG8/1000</f>
        <v>2111.0764854172307</v>
      </c>
      <c r="AX18" s="38">
        <f>'Intermediate calculations'!BH8/1000</f>
        <v>2193.6950198415975</v>
      </c>
      <c r="AY18" s="38">
        <f>'Intermediate calculations'!BI8/1000</f>
        <v>2277.2704284320703</v>
      </c>
      <c r="AZ18" s="38">
        <f>'Intermediate calculations'!BJ8/1000</f>
        <v>2365.0163771438565</v>
      </c>
      <c r="BA18" s="38">
        <f>'Intermediate calculations'!BK8/1000</f>
        <v>2457.2591787252904</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923.24932337252221</v>
      </c>
      <c r="P19" s="38">
        <f>'Intermediate calculations'!Z5/1000</f>
        <v>947.3825491943029</v>
      </c>
      <c r="Q19" s="38">
        <f>'Intermediate calculations'!AA5/1000</f>
        <v>965.63591478484477</v>
      </c>
      <c r="R19" s="38">
        <f>'Intermediate calculations'!AB5/1000</f>
        <v>977.5712904055589</v>
      </c>
      <c r="S19" s="38">
        <f>'Intermediate calculations'!AC5/1000</f>
        <v>984.33840244140026</v>
      </c>
      <c r="T19" s="38">
        <f>'Intermediate calculations'!AD5/1000</f>
        <v>995.43905196978346</v>
      </c>
      <c r="U19" s="38">
        <f>'Intermediate calculations'!AE5/1000</f>
        <v>1004.7241421213074</v>
      </c>
      <c r="V19" s="38">
        <f>'Intermediate calculations'!AF5/1000</f>
        <v>1012.284402907168</v>
      </c>
      <c r="W19" s="38">
        <f>'Intermediate calculations'!AG5/1000</f>
        <v>926.34412709243031</v>
      </c>
      <c r="X19" s="38">
        <f>'Intermediate calculations'!AH5/1000</f>
        <v>948.44901512361116</v>
      </c>
      <c r="Y19" s="38">
        <f>'Intermediate calculations'!AI5/1000</f>
        <v>969.57833522945316</v>
      </c>
      <c r="Z19" s="38">
        <f>'Intermediate calculations'!AJ5/1000</f>
        <v>990.89996779009152</v>
      </c>
      <c r="AA19" s="38">
        <f>'Intermediate calculations'!AK5/1000</f>
        <v>1011.3851997335391</v>
      </c>
      <c r="AB19" s="38">
        <f>'Intermediate calculations'!AL5/1000</f>
        <v>1032.798599391331</v>
      </c>
      <c r="AC19" s="38">
        <f>'Intermediate calculations'!AM5/1000</f>
        <v>1058.7941493584426</v>
      </c>
      <c r="AD19" s="38">
        <f>'Intermediate calculations'!AN5/1000</f>
        <v>1084.5039832170701</v>
      </c>
      <c r="AE19" s="38">
        <f>'Intermediate calculations'!AO5/1000</f>
        <v>1111.5087354573905</v>
      </c>
      <c r="AF19" s="38">
        <f>'Intermediate calculations'!AP5/1000</f>
        <v>1139.440458467277</v>
      </c>
      <c r="AG19" s="38">
        <f>'Intermediate calculations'!AQ5/1000</f>
        <v>1168.3887252778545</v>
      </c>
      <c r="AH19" s="38">
        <f>'Intermediate calculations'!AR5/1000</f>
        <v>1203.6568584030256</v>
      </c>
      <c r="AI19" s="38">
        <f>'Intermediate calculations'!AS5/1000</f>
        <v>1237.1918235138007</v>
      </c>
      <c r="AJ19" s="38">
        <f>'Intermediate calculations'!AT5/1000</f>
        <v>1274.5802233819252</v>
      </c>
      <c r="AK19" s="38">
        <f>'Intermediate calculations'!AU5/1000</f>
        <v>1314.6408114111923</v>
      </c>
      <c r="AL19" s="38">
        <f>'Intermediate calculations'!AV5/1000</f>
        <v>1357.5454720657804</v>
      </c>
      <c r="AM19" s="38">
        <f>'Intermediate calculations'!AW5/1000</f>
        <v>1401.9506918046045</v>
      </c>
      <c r="AN19" s="38">
        <f>'Intermediate calculations'!AX5/1000</f>
        <v>1448.2910874649538</v>
      </c>
      <c r="AO19" s="38">
        <f>'Intermediate calculations'!AY5/1000</f>
        <v>1495.3454736612209</v>
      </c>
      <c r="AP19" s="38">
        <f>'Intermediate calculations'!AZ5/1000</f>
        <v>1544.3786053674464</v>
      </c>
      <c r="AQ19" s="38">
        <f>'Intermediate calculations'!BA5/1000</f>
        <v>1596.4833530934879</v>
      </c>
      <c r="AR19" s="38">
        <f>'Intermediate calculations'!BB5/1000</f>
        <v>1650.9648394515316</v>
      </c>
      <c r="AS19" s="38">
        <f>'Intermediate calculations'!BC5/1000</f>
        <v>1707.8123698716161</v>
      </c>
      <c r="AT19" s="38">
        <f>'Intermediate calculations'!BD5/1000</f>
        <v>1766.878278538039</v>
      </c>
      <c r="AU19" s="38">
        <f>'Intermediate calculations'!BE5/1000</f>
        <v>1828.4881404192699</v>
      </c>
      <c r="AV19" s="38">
        <f>'Intermediate calculations'!BF5/1000</f>
        <v>1893.9804834501404</v>
      </c>
      <c r="AW19" s="38">
        <f>'Intermediate calculations'!BG5/1000</f>
        <v>1962.9606695474624</v>
      </c>
      <c r="AX19" s="38">
        <f>'Intermediate calculations'!BH5/1000</f>
        <v>2035.2702583961627</v>
      </c>
      <c r="AY19" s="38">
        <f>'Intermediate calculations'!BI5/1000</f>
        <v>2108.4173249127148</v>
      </c>
      <c r="AZ19" s="38">
        <f>'Intermediate calculations'!BJ5/1000</f>
        <v>2185.2145414053025</v>
      </c>
      <c r="BA19" s="38">
        <f>'Intermediate calculations'!BK5/1000</f>
        <v>2265.9475040882926</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211.29455363078139</v>
      </c>
      <c r="P24" s="35">
        <f>'Intermediate calculations'!Z32/1000</f>
        <v>217.04013752653105</v>
      </c>
      <c r="Q24" s="35">
        <f>'Intermediate calculations'!AA32/1000</f>
        <v>221.17852943868309</v>
      </c>
      <c r="R24" s="35">
        <f>'Intermediate calculations'!AB32/1000</f>
        <v>223.59107170030239</v>
      </c>
      <c r="S24" s="35">
        <f>'Intermediate calculations'!AC32/1000</f>
        <v>224.58476027512199</v>
      </c>
      <c r="T24" s="35">
        <f>'Intermediate calculations'!AD32/1000</f>
        <v>226.71239563953424</v>
      </c>
      <c r="U24" s="35">
        <f>'Intermediate calculations'!AE32/1000</f>
        <v>228.34088292568728</v>
      </c>
      <c r="V24" s="35">
        <f>'Intermediate calculations'!AF32/1000</f>
        <v>229.49175535530711</v>
      </c>
      <c r="W24" s="35">
        <f>'Intermediate calculations'!AG32/1000</f>
        <v>205.50810133429025</v>
      </c>
      <c r="X24" s="35">
        <f>'Intermediate calculations'!AH32/1000</f>
        <v>210.7997099891403</v>
      </c>
      <c r="Y24" s="35">
        <f>'Intermediate calculations'!AI32/1000</f>
        <v>215.82258470200358</v>
      </c>
      <c r="Z24" s="35">
        <f>'Intermediate calculations'!AJ32/1000</f>
        <v>220.88859877798961</v>
      </c>
      <c r="AA24" s="35">
        <f>'Intermediate calculations'!AK32/1000</f>
        <v>225.72232070082262</v>
      </c>
      <c r="AB24" s="35">
        <f>'Intermediate calculations'!AL32/1000</f>
        <v>230.79782805228612</v>
      </c>
      <c r="AC24" s="35">
        <f>'Intermediate calculations'!AM32/1000</f>
        <v>237.19631389775049</v>
      </c>
      <c r="AD24" s="35">
        <f>'Intermediate calculations'!AN32/1000</f>
        <v>243.51140477353027</v>
      </c>
      <c r="AE24" s="35">
        <f>'Intermediate calculations'!AO32/1000</f>
        <v>250.16965685889861</v>
      </c>
      <c r="AF24" s="35">
        <f>'Intermediate calculations'!AP32/1000</f>
        <v>257.07032037852389</v>
      </c>
      <c r="AG24" s="35">
        <f>'Intermediate calculations'!AQ32/1000</f>
        <v>264.23840804491471</v>
      </c>
      <c r="AH24" s="35">
        <f>'Intermediate calculations'!AR32/1000</f>
        <v>273.18022860385639</v>
      </c>
      <c r="AI24" s="35">
        <f>'Intermediate calculations'!AS32/1000</f>
        <v>281.65166983080809</v>
      </c>
      <c r="AJ24" s="35">
        <f>'Intermediate calculations'!AT32/1000</f>
        <v>291.15460340704294</v>
      </c>
      <c r="AK24" s="35">
        <f>'Intermediate calculations'!AU32/1000</f>
        <v>301.36977466356848</v>
      </c>
      <c r="AL24" s="35">
        <f>'Intermediate calculations'!AV32/1000</f>
        <v>312.34525808885132</v>
      </c>
      <c r="AM24" s="35">
        <f>'Intermediate calculations'!AW32/1000</f>
        <v>323.7978005258675</v>
      </c>
      <c r="AN24" s="35">
        <f>'Intermediate calculations'!AX32/1000</f>
        <v>335.76741406844917</v>
      </c>
      <c r="AO24" s="35">
        <f>'Intermediate calculations'!AY32/1000</f>
        <v>347.92411389657519</v>
      </c>
      <c r="AP24" s="35">
        <f>'Intermediate calculations'!AZ32/1000</f>
        <v>360.60959044957031</v>
      </c>
      <c r="AQ24" s="35">
        <f>'Intermediate calculations'!BA32/1000</f>
        <v>374.1174596782916</v>
      </c>
      <c r="AR24" s="35">
        <f>'Intermediate calculations'!BB32/1000</f>
        <v>388.33399628230478</v>
      </c>
      <c r="AS24" s="35">
        <f>'Intermediate calculations'!BC32/1000</f>
        <v>403.18431072226781</v>
      </c>
      <c r="AT24" s="35">
        <f>'Intermediate calculations'!BD32/1000</f>
        <v>418.62778279326795</v>
      </c>
      <c r="AU24" s="35">
        <f>'Intermediate calculations'!BE32/1000</f>
        <v>434.7528306457063</v>
      </c>
      <c r="AV24" s="35">
        <f>'Intermediate calculations'!BF32/1000</f>
        <v>451.91717459363059</v>
      </c>
      <c r="AW24" s="35">
        <f>'Intermediate calculations'!BG32/1000</f>
        <v>470.09438617939139</v>
      </c>
      <c r="AX24" s="35">
        <f>'Intermediate calculations'!BH32/1000</f>
        <v>489.16324868842321</v>
      </c>
      <c r="AY24" s="35">
        <f>'Intermediate calculations'!BI32/1000</f>
        <v>508.45521688951447</v>
      </c>
      <c r="AZ24" s="35">
        <f>'Intermediate calculations'!BJ32/1000</f>
        <v>528.72690470162979</v>
      </c>
      <c r="BA24" s="35">
        <f>'Intermediate calculations'!BK32/1000</f>
        <v>550.05314663898605</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234.03337478586238</v>
      </c>
      <c r="P25" s="35">
        <f>'Intermediate calculations'!Z29/1000</f>
        <v>240.80875493069806</v>
      </c>
      <c r="Q25" s="35">
        <f>'Intermediate calculations'!AA29/1000</f>
        <v>245.68888180760007</v>
      </c>
      <c r="R25" s="35">
        <f>'Intermediate calculations'!AB29/1000</f>
        <v>248.53383042109854</v>
      </c>
      <c r="S25" s="35">
        <f>'Intermediate calculations'!AC29/1000</f>
        <v>249.70562043620271</v>
      </c>
      <c r="T25" s="35">
        <f>'Intermediate calculations'!AD29/1000</f>
        <v>252.21459753323072</v>
      </c>
      <c r="U25" s="35">
        <f>'Intermediate calculations'!AE29/1000</f>
        <v>254.13496291730957</v>
      </c>
      <c r="V25" s="35">
        <f>'Intermediate calculations'!AF29/1000</f>
        <v>255.49210926663943</v>
      </c>
      <c r="W25" s="35">
        <f>'Intermediate calculations'!AG29/1000</f>
        <v>227.20980128836507</v>
      </c>
      <c r="X25" s="35">
        <f>'Intermediate calculations'!AH29/1000</f>
        <v>233.44983900512938</v>
      </c>
      <c r="Y25" s="35">
        <f>'Intermediate calculations'!AI29/1000</f>
        <v>239.37297688232692</v>
      </c>
      <c r="Z25" s="35">
        <f>'Intermediate calculations'!AJ29/1000</f>
        <v>245.34698610518157</v>
      </c>
      <c r="AA25" s="35">
        <f>'Intermediate calculations'!AK29/1000</f>
        <v>251.04706883582395</v>
      </c>
      <c r="AB25" s="35">
        <f>'Intermediate calculations'!AL29/1000</f>
        <v>257.03227283911286</v>
      </c>
      <c r="AC25" s="35">
        <f>'Intermediate calculations'!AM29/1000</f>
        <v>264.57757628276136</v>
      </c>
      <c r="AD25" s="35">
        <f>'Intermediate calculations'!AN29/1000</f>
        <v>272.02453765499774</v>
      </c>
      <c r="AE25" s="35">
        <f>'Intermediate calculations'!AO29/1000</f>
        <v>279.87616593108771</v>
      </c>
      <c r="AF25" s="35">
        <f>'Intermediate calculations'!AP29/1000</f>
        <v>288.01365368610038</v>
      </c>
      <c r="AG25" s="35">
        <f>'Intermediate calculations'!AQ29/1000</f>
        <v>296.46649672738522</v>
      </c>
      <c r="AH25" s="35">
        <f>'Intermediate calculations'!AR29/1000</f>
        <v>307.01098351462963</v>
      </c>
      <c r="AI25" s="35">
        <f>'Intermediate calculations'!AS29/1000</f>
        <v>317.00078363393345</v>
      </c>
      <c r="AJ25" s="35">
        <f>'Intermediate calculations'!AT29/1000</f>
        <v>328.20695321362479</v>
      </c>
      <c r="AK25" s="35">
        <f>'Intermediate calculations'!AU29/1000</f>
        <v>340.25301672315925</v>
      </c>
      <c r="AL25" s="35">
        <f>'Intermediate calculations'!AV29/1000</f>
        <v>353.19566516915006</v>
      </c>
      <c r="AM25" s="35">
        <f>'Intermediate calculations'!AW29/1000</f>
        <v>366.70087717955141</v>
      </c>
      <c r="AN25" s="35">
        <f>'Intermediate calculations'!AX29/1000</f>
        <v>380.815836321956</v>
      </c>
      <c r="AO25" s="35">
        <f>'Intermediate calculations'!AY29/1000</f>
        <v>395.15141372134673</v>
      </c>
      <c r="AP25" s="35">
        <f>'Intermediate calculations'!AZ29/1000</f>
        <v>410.11054190125589</v>
      </c>
      <c r="AQ25" s="35">
        <f>'Intermediate calculations'!BA29/1000</f>
        <v>426.03946237860163</v>
      </c>
      <c r="AR25" s="35">
        <f>'Intermediate calculations'!BB29/1000</f>
        <v>442.80406656555215</v>
      </c>
      <c r="AS25" s="35">
        <f>'Intermediate calculations'!BC29/1000</f>
        <v>460.31604227188961</v>
      </c>
      <c r="AT25" s="35">
        <f>'Intermediate calculations'!BD29/1000</f>
        <v>478.52748882557813</v>
      </c>
      <c r="AU25" s="35">
        <f>'Intermediate calculations'!BE29/1000</f>
        <v>497.54267179675645</v>
      </c>
      <c r="AV25" s="35">
        <f>'Intermediate calculations'!BF29/1000</f>
        <v>517.78342666066612</v>
      </c>
      <c r="AW25" s="35">
        <f>'Intermediate calculations'!BG29/1000</f>
        <v>539.21858811705829</v>
      </c>
      <c r="AX25" s="35">
        <f>'Intermediate calculations'!BH29/1000</f>
        <v>561.70521345793452</v>
      </c>
      <c r="AY25" s="35">
        <f>'Intermediate calculations'!BI29/1000</f>
        <v>584.45493231612897</v>
      </c>
      <c r="AZ25" s="35">
        <f>'Intermediate calculations'!BJ29/1000</f>
        <v>608.35996853118047</v>
      </c>
      <c r="BA25" s="35">
        <f>'Intermediate calculations'!BK29/1000</f>
        <v>633.50856940588301</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2858.9630634183195</v>
      </c>
      <c r="P31" s="40">
        <f>'Intermediate calculations'!Z15/1000</f>
        <v>2902.6647977186162</v>
      </c>
      <c r="Q31" s="40">
        <f>'Intermediate calculations'!AA15/1000</f>
        <v>2940.2604927065886</v>
      </c>
      <c r="R31" s="40">
        <f>'Intermediate calculations'!AB15/1000</f>
        <v>2971.2710687341914</v>
      </c>
      <c r="S31" s="40">
        <f>'Intermediate calculations'!AC15/1000</f>
        <v>2997.0496946587309</v>
      </c>
      <c r="T31" s="40">
        <f>'Intermediate calculations'!AD15/1000</f>
        <v>3028.4364166763135</v>
      </c>
      <c r="U31" s="40">
        <f>'Intermediate calculations'!AE15/1000</f>
        <v>3058.0009554790408</v>
      </c>
      <c r="V31" s="40">
        <f>'Intermediate calculations'!AF15/1000</f>
        <v>3085.9090900356164</v>
      </c>
      <c r="W31" s="40">
        <f>'Intermediate calculations'!AG15/1000</f>
        <v>3007.4593118634139</v>
      </c>
      <c r="X31" s="40">
        <f>'Intermediate calculations'!AH15/1000</f>
        <v>3046.8543809662146</v>
      </c>
      <c r="Y31" s="40">
        <f>'Intermediate calculations'!AI15/1000</f>
        <v>3085.2817796587869</v>
      </c>
      <c r="Z31" s="40">
        <f>'Intermediate calculations'!AJ15/1000</f>
        <v>3124.1153876241819</v>
      </c>
      <c r="AA31" s="40">
        <f>'Intermediate calculations'!AK15/1000</f>
        <v>3162.1608497900656</v>
      </c>
      <c r="AB31" s="40">
        <f>'Intermediate calculations'!AL15/1000</f>
        <v>3201.4312584190734</v>
      </c>
      <c r="AC31" s="40">
        <f>'Intermediate calculations'!AM15/1000</f>
        <v>3243.9157622526923</v>
      </c>
      <c r="AD31" s="40">
        <f>'Intermediate calculations'!AN15/1000</f>
        <v>3286.2196070544765</v>
      </c>
      <c r="AE31" s="40">
        <f>'Intermediate calculations'!AO15/1000</f>
        <v>3330.104532159512</v>
      </c>
      <c r="AF31" s="40">
        <f>'Intermediate calculations'!AP15/1000</f>
        <v>3375.1922813926303</v>
      </c>
      <c r="AG31" s="40">
        <f>'Intermediate calculations'!AQ15/1000</f>
        <v>3421.5642865475274</v>
      </c>
      <c r="AH31" s="40">
        <f>'Intermediate calculations'!AR15/1000</f>
        <v>3473.4857107183889</v>
      </c>
      <c r="AI31" s="40">
        <f>'Intermediate calculations'!AS15/1000</f>
        <v>3523.5336494578596</v>
      </c>
      <c r="AJ31" s="40">
        <f>'Intermediate calculations'!AT15/1000</f>
        <v>3578.0607725959012</v>
      </c>
      <c r="AK31" s="40">
        <f>'Intermediate calculations'!AU15/1000</f>
        <v>3635.7609789638714</v>
      </c>
      <c r="AL31" s="40">
        <f>'Intermediate calculations'!AV15/1000</f>
        <v>3696.7888478188675</v>
      </c>
      <c r="AM31" s="40">
        <f>'Intermediate calculations'!AW15/1000</f>
        <v>3757.9095850414365</v>
      </c>
      <c r="AN31" s="40">
        <f>'Intermediate calculations'!AX15/1000</f>
        <v>3821.3003211286291</v>
      </c>
      <c r="AO31" s="40">
        <f>'Intermediate calculations'!AY15/1000</f>
        <v>3885.6093910951568</v>
      </c>
      <c r="AP31" s="40">
        <f>'Intermediate calculations'!AZ15/1000</f>
        <v>3952.2381659081029</v>
      </c>
      <c r="AQ31" s="40">
        <f>'Intermediate calculations'!BA15/1000</f>
        <v>4022.4334372774501</v>
      </c>
      <c r="AR31" s="40">
        <f>'Intermediate calculations'!BB15/1000</f>
        <v>4093.8041859903942</v>
      </c>
      <c r="AS31" s="40">
        <f>'Intermediate calculations'!BC15/1000</f>
        <v>4167.9157288857068</v>
      </c>
      <c r="AT31" s="40">
        <f>'Intermediate calculations'!BD15/1000</f>
        <v>4244.6203595273009</v>
      </c>
      <c r="AU31" s="40">
        <f>'Intermediate calculations'!BE15/1000</f>
        <v>4324.2687504435862</v>
      </c>
      <c r="AV31" s="40">
        <f>'Intermediate calculations'!BF15/1000</f>
        <v>4408.4294630796394</v>
      </c>
      <c r="AW31" s="40">
        <f>'Intermediate calculations'!BG15/1000</f>
        <v>4494.9087059150852</v>
      </c>
      <c r="AX31" s="40">
        <f>'Intermediate calculations'!BH15/1000</f>
        <v>4585.2485390325428</v>
      </c>
      <c r="AY31" s="40">
        <f>'Intermediate calculations'!BI15/1000</f>
        <v>4676.5853148044525</v>
      </c>
      <c r="AZ31" s="40">
        <f>'Intermediate calculations'!BJ15/1000</f>
        <v>4772.107088886597</v>
      </c>
      <c r="BA31" s="40">
        <f>'Intermediate calculations'!BK15/1000</f>
        <v>4872.1811948307122</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1955.2860377350801</v>
      </c>
      <c r="P32" s="40">
        <f>'Intermediate calculations'!Z12/1000</f>
        <v>1995.2272124915642</v>
      </c>
      <c r="Q32" s="40">
        <f>'Intermediate calculations'!AA12/1000</f>
        <v>2029.5877761545007</v>
      </c>
      <c r="R32" s="40">
        <f>'Intermediate calculations'!AB12/1000</f>
        <v>2057.9298741569901</v>
      </c>
      <c r="S32" s="40">
        <f>'Intermediate calculations'!AC12/1000</f>
        <v>2081.4902343925573</v>
      </c>
      <c r="T32" s="40">
        <f>'Intermediate calculations'!AD12/1000</f>
        <v>2110.1761108047654</v>
      </c>
      <c r="U32" s="40">
        <f>'Intermediate calculations'!AE12/1000</f>
        <v>2137.196603922966</v>
      </c>
      <c r="V32" s="40">
        <f>'Intermediate calculations'!AF12/1000</f>
        <v>2162.7032273396044</v>
      </c>
      <c r="W32" s="40">
        <f>'Intermediate calculations'!AG12/1000</f>
        <v>2091.0040980086646</v>
      </c>
      <c r="X32" s="40">
        <f>'Intermediate calculations'!AH12/1000</f>
        <v>2127.0091986018474</v>
      </c>
      <c r="Y32" s="40">
        <f>'Intermediate calculations'!AI12/1000</f>
        <v>2162.1298973839712</v>
      </c>
      <c r="Z32" s="40">
        <f>'Intermediate calculations'!AJ12/1000</f>
        <v>2197.6218508957586</v>
      </c>
      <c r="AA32" s="40">
        <f>'Intermediate calculations'!AK12/1000</f>
        <v>2232.3934790104922</v>
      </c>
      <c r="AB32" s="40">
        <f>'Intermediate calculations'!AL12/1000</f>
        <v>2268.2846462358411</v>
      </c>
      <c r="AC32" s="40">
        <f>'Intermediate calculations'!AM12/1000</f>
        <v>2307.1133339121925</v>
      </c>
      <c r="AD32" s="40">
        <f>'Intermediate calculations'!AN12/1000</f>
        <v>2345.7769083710168</v>
      </c>
      <c r="AE32" s="40">
        <f>'Intermediate calculations'!AO12/1000</f>
        <v>2385.8855102574075</v>
      </c>
      <c r="AF32" s="40">
        <f>'Intermediate calculations'!AP12/1000</f>
        <v>2427.0934325591152</v>
      </c>
      <c r="AG32" s="40">
        <f>'Intermediate calculations'!AQ12/1000</f>
        <v>2469.4750998168338</v>
      </c>
      <c r="AH32" s="40">
        <f>'Intermediate calculations'!AR12/1000</f>
        <v>2516.9286553705733</v>
      </c>
      <c r="AI32" s="40">
        <f>'Intermediate calculations'!AS12/1000</f>
        <v>2562.6699399992121</v>
      </c>
      <c r="AJ32" s="40">
        <f>'Intermediate calculations'!AT12/1000</f>
        <v>2612.5049726150701</v>
      </c>
      <c r="AK32" s="40">
        <f>'Intermediate calculations'!AU12/1000</f>
        <v>2665.2400428114188</v>
      </c>
      <c r="AL32" s="40">
        <f>'Intermediate calculations'!AV12/1000</f>
        <v>2721.0164282107653</v>
      </c>
      <c r="AM32" s="40">
        <f>'Intermediate calculations'!AW12/1000</f>
        <v>2776.8776906008761</v>
      </c>
      <c r="AN32" s="40">
        <f>'Intermediate calculations'!AX12/1000</f>
        <v>2834.8136171387746</v>
      </c>
      <c r="AO32" s="40">
        <f>'Intermediate calculations'!AY12/1000</f>
        <v>2893.5888543938931</v>
      </c>
      <c r="AP32" s="40">
        <f>'Intermediate calculations'!AZ12/1000</f>
        <v>2954.4841845500755</v>
      </c>
      <c r="AQ32" s="40">
        <f>'Intermediate calculations'!BA12/1000</f>
        <v>3018.6391121686552</v>
      </c>
      <c r="AR32" s="40">
        <f>'Intermediate calculations'!BB12/1000</f>
        <v>3083.8683666247066</v>
      </c>
      <c r="AS32" s="40">
        <f>'Intermediate calculations'!BC12/1000</f>
        <v>3151.6025683365656</v>
      </c>
      <c r="AT32" s="40">
        <f>'Intermediate calculations'!BD12/1000</f>
        <v>3221.7067210925052</v>
      </c>
      <c r="AU32" s="40">
        <f>'Intermediate calculations'!BE12/1000</f>
        <v>3294.5013218467948</v>
      </c>
      <c r="AV32" s="40">
        <f>'Intermediate calculations'!BF12/1000</f>
        <v>3371.4199564238224</v>
      </c>
      <c r="AW32" s="40">
        <f>'Intermediate calculations'!BG12/1000</f>
        <v>3450.457610333945</v>
      </c>
      <c r="AX32" s="40">
        <f>'Intermediate calculations'!BH12/1000</f>
        <v>3533.0236484966804</v>
      </c>
      <c r="AY32" s="40">
        <f>'Intermediate calculations'!BI12/1000</f>
        <v>3616.5008418211314</v>
      </c>
      <c r="AZ32" s="40">
        <f>'Intermediate calculations'!BJ12/1000</f>
        <v>3703.802911927728</v>
      </c>
      <c r="BA32" s="40">
        <f>'Intermediate calculations'!BK12/1000</f>
        <v>3795.2655831033589</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152.72390258328966</v>
      </c>
      <c r="P37">
        <f>'Intermediate calculations'!Z27/1000</f>
        <v>154.16637648971135</v>
      </c>
      <c r="Q37">
        <f>'Intermediate calculations'!AA27/1000</f>
        <v>155.65555124999025</v>
      </c>
      <c r="R37">
        <f>'Intermediate calculations'!AB27/1000</f>
        <v>157.19279421744304</v>
      </c>
      <c r="S37">
        <f>'Intermediate calculations'!AC27/1000</f>
        <v>158.78293188864018</v>
      </c>
      <c r="T37">
        <f>'Intermediate calculations'!AD27/1000</f>
        <v>160.43577468341235</v>
      </c>
      <c r="U37">
        <f>'Intermediate calculations'!AE27/1000</f>
        <v>162.10857951164124</v>
      </c>
      <c r="V37">
        <f>'Intermediate calculations'!AF27/1000</f>
        <v>163.80689919081405</v>
      </c>
      <c r="W37">
        <f>'Intermediate calculations'!AG27/1000</f>
        <v>165.43597713626991</v>
      </c>
      <c r="X37">
        <f>'Intermediate calculations'!AH27/1000</f>
        <v>166.70166432642907</v>
      </c>
      <c r="Y37">
        <f>'Intermediate calculations'!AI27/1000</f>
        <v>167.97908225683688</v>
      </c>
      <c r="Z37">
        <f>'Intermediate calculations'!AJ27/1000</f>
        <v>169.27307616770122</v>
      </c>
      <c r="AA37">
        <f>'Intermediate calculations'!AK27/1000</f>
        <v>170.58076421980115</v>
      </c>
      <c r="AB37">
        <f>'Intermediate calculations'!AL27/1000</f>
        <v>171.90396829469478</v>
      </c>
      <c r="AC37">
        <f>'Intermediate calculations'!AM27/1000</f>
        <v>173.05539113673524</v>
      </c>
      <c r="AD37">
        <f>'Intermediate calculations'!AN27/1000</f>
        <v>174.21925697724666</v>
      </c>
      <c r="AE37">
        <f>'Intermediate calculations'!AO27/1000</f>
        <v>175.39355836272793</v>
      </c>
      <c r="AF37">
        <f>'Intermediate calculations'!AP27/1000</f>
        <v>176.58155482166046</v>
      </c>
      <c r="AG37">
        <f>'Intermediate calculations'!AQ27/1000</f>
        <v>177.78151912288891</v>
      </c>
      <c r="AH37">
        <f>'Intermediate calculations'!AR27/1000</f>
        <v>178.842431478187</v>
      </c>
      <c r="AI37">
        <f>'Intermediate calculations'!AS27/1000</f>
        <v>179.91065293973179</v>
      </c>
      <c r="AJ37">
        <f>'Intermediate calculations'!AT27/1000</f>
        <v>180.99013184978145</v>
      </c>
      <c r="AK37">
        <f>'Intermediate calculations'!AU27/1000</f>
        <v>182.08328802186062</v>
      </c>
      <c r="AL37">
        <f>'Intermediate calculations'!AV27/1000</f>
        <v>183.18665949620365</v>
      </c>
      <c r="AM37">
        <f>'Intermediate calculations'!AW27/1000</f>
        <v>184.14964261320006</v>
      </c>
      <c r="AN37">
        <f>'Intermediate calculations'!AX27/1000</f>
        <v>185.12008290124638</v>
      </c>
      <c r="AO37">
        <f>'Intermediate calculations'!AY27/1000</f>
        <v>186.10035893786483</v>
      </c>
      <c r="AP37">
        <f>'Intermediate calculations'!AZ27/1000</f>
        <v>187.08813713026302</v>
      </c>
      <c r="AQ37">
        <f>'Intermediate calculations'!BA27/1000</f>
        <v>188.0845458454142</v>
      </c>
      <c r="AR37">
        <f>'Intermediate calculations'!BB27/1000</f>
        <v>188.94874969518526</v>
      </c>
      <c r="AS37">
        <f>'Intermediate calculations'!BC27/1000</f>
        <v>189.81903586523455</v>
      </c>
      <c r="AT37">
        <f>'Intermediate calculations'!BD27/1000</f>
        <v>190.69707160707767</v>
      </c>
      <c r="AU37">
        <f>'Intermediate calculations'!BE27/1000</f>
        <v>191.58137335684589</v>
      </c>
      <c r="AV37">
        <f>'Intermediate calculations'!BF27/1000</f>
        <v>192.47696254493891</v>
      </c>
      <c r="AW37">
        <f>'Intermediate calculations'!BG27/1000</f>
        <v>193.23057577966264</v>
      </c>
      <c r="AX37">
        <f>'Intermediate calculations'!BH27/1000</f>
        <v>193.99308569679087</v>
      </c>
      <c r="AY37">
        <f>'Intermediate calculations'!BI27/1000</f>
        <v>194.76009971992576</v>
      </c>
      <c r="AZ37">
        <f>'Intermediate calculations'!BJ27/1000</f>
        <v>195.53270216352647</v>
      </c>
      <c r="BA37">
        <f>'Intermediate calculations'!BK27/1000</f>
        <v>196.31482732702185</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168.48350440511012</v>
      </c>
      <c r="P38">
        <f>'Intermediate calculations'!Z19/1000</f>
        <v>171.01063032251105</v>
      </c>
      <c r="Q38">
        <f>'Intermediate calculations'!AA19/1000</f>
        <v>173.61957327495287</v>
      </c>
      <c r="R38">
        <f>'Intermediate calculations'!AB19/1000</f>
        <v>176.31272878168176</v>
      </c>
      <c r="S38">
        <f>'Intermediate calculations'!AC19/1000</f>
        <v>179.09855256901562</v>
      </c>
      <c r="T38">
        <f>'Intermediate calculations'!AD19/1000</f>
        <v>181.99423189150662</v>
      </c>
      <c r="U38">
        <f>'Intermediate calculations'!AE19/1000</f>
        <v>184.92488347373003</v>
      </c>
      <c r="V38">
        <f>'Intermediate calculations'!AF19/1000</f>
        <v>187.90023551175506</v>
      </c>
      <c r="W38">
        <f>'Intermediate calculations'!AG19/1000</f>
        <v>190.75428027409004</v>
      </c>
      <c r="X38">
        <f>'Intermediate calculations'!AH19/1000</f>
        <v>192.97168669463886</v>
      </c>
      <c r="Y38">
        <f>'Intermediate calculations'!AI19/1000</f>
        <v>195.20964465347248</v>
      </c>
      <c r="Z38">
        <f>'Intermediate calculations'!AJ19/1000</f>
        <v>197.47664271461338</v>
      </c>
      <c r="AA38">
        <f>'Intermediate calculations'!AK19/1000</f>
        <v>199.76763207228927</v>
      </c>
      <c r="AB38">
        <f>'Intermediate calculations'!AL19/1000</f>
        <v>202.0858045513807</v>
      </c>
      <c r="AC38">
        <f>'Intermediate calculations'!AM19/1000</f>
        <v>204.10302683391484</v>
      </c>
      <c r="AD38">
        <f>'Intermediate calculations'!AN19/1000</f>
        <v>206.142048487506</v>
      </c>
      <c r="AE38">
        <f>'Intermediate calculations'!AO19/1000</f>
        <v>208.19935257659779</v>
      </c>
      <c r="AF38">
        <f>'Intermediate calculations'!AP19/1000</f>
        <v>210.28064959540933</v>
      </c>
      <c r="AG38">
        <f>'Intermediate calculations'!AQ19/1000</f>
        <v>212.38291354076753</v>
      </c>
      <c r="AH38">
        <f>'Intermediate calculations'!AR19/1000</f>
        <v>214.24156699524531</v>
      </c>
      <c r="AI38">
        <f>'Intermediate calculations'!AS19/1000</f>
        <v>216.11302555610783</v>
      </c>
      <c r="AJ38">
        <f>'Intermediate calculations'!AT19/1000</f>
        <v>218.00420647711422</v>
      </c>
      <c r="AK38">
        <f>'Intermediate calculations'!AU19/1000</f>
        <v>219.91934912332061</v>
      </c>
      <c r="AL38">
        <f>'Intermediate calculations'!AV19/1000</f>
        <v>221.85238835329892</v>
      </c>
      <c r="AM38">
        <f>'Intermediate calculations'!AW19/1000</f>
        <v>223.53947578146466</v>
      </c>
      <c r="AN38">
        <f>'Intermediate calculations'!AX19/1000</f>
        <v>225.23962771647993</v>
      </c>
      <c r="AO38">
        <f>'Intermediate calculations'!AY19/1000</f>
        <v>226.95701128045084</v>
      </c>
      <c r="AP38">
        <f>'Intermediate calculations'!AZ19/1000</f>
        <v>228.68753816176221</v>
      </c>
      <c r="AQ38">
        <f>'Intermediate calculations'!BA19/1000</f>
        <v>230.43318519022677</v>
      </c>
      <c r="AR38">
        <f>'Intermediate calculations'!BB19/1000</f>
        <v>231.94721739347943</v>
      </c>
      <c r="AS38">
        <f>'Intermediate calculations'!BC19/1000</f>
        <v>233.47190544925371</v>
      </c>
      <c r="AT38">
        <f>'Intermediate calculations'!BD19/1000</f>
        <v>235.01017028006825</v>
      </c>
      <c r="AU38">
        <f>'Intermediate calculations'!BE19/1000</f>
        <v>236.55941277290884</v>
      </c>
      <c r="AV38">
        <f>'Intermediate calculations'!BF19/1000</f>
        <v>238.1284301662206</v>
      </c>
      <c r="AW38">
        <f>'Intermediate calculations'!BG19/1000</f>
        <v>239.44871438674491</v>
      </c>
      <c r="AX38">
        <f>'Intermediate calculations'!BH19/1000</f>
        <v>240.78458504982689</v>
      </c>
      <c r="AY38">
        <f>'Intermediate calculations'!BI19/1000</f>
        <v>242.12834663070885</v>
      </c>
      <c r="AZ38">
        <f>'Intermediate calculations'!BJ19/1000</f>
        <v>243.48189878189757</v>
      </c>
      <c r="BA38">
        <f>'Intermediate calculations'!BK19/1000</f>
        <v>244.85213415497526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T100"/>
  <sheetViews>
    <sheetView tabSelected="1"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34673.78341729939</v>
      </c>
      <c r="AU4" s="89">
        <f t="shared" si="0"/>
        <v>38017.957681890577</v>
      </c>
      <c r="AV4" s="89">
        <f t="shared" si="0"/>
        <v>41017.476766847074</v>
      </c>
      <c r="AW4" s="89">
        <f>AW11-AV11</f>
        <v>27174.65505483374</v>
      </c>
      <c r="AX4" s="89">
        <f t="shared" si="0"/>
        <v>29548.847003232688</v>
      </c>
      <c r="AY4" s="89">
        <f t="shared" si="0"/>
        <v>32242.321841195226</v>
      </c>
      <c r="AZ4" s="89">
        <f t="shared" si="0"/>
        <v>35090.295726813376</v>
      </c>
      <c r="BA4" s="15">
        <f>BA8/'Intermediate calculations'!AV8</f>
        <v>3.548424716427041</v>
      </c>
      <c r="BB4" s="15">
        <f>BB8/'Intermediate calculations'!AW8</f>
        <v>3.4507432164505887</v>
      </c>
      <c r="BC4" s="15">
        <f>BC8/'Intermediate calculations'!AX8</f>
        <v>3.355114191347166</v>
      </c>
      <c r="BD4" s="15">
        <f>BD8/'Intermediate calculations'!AY8</f>
        <v>3.2614510536794854</v>
      </c>
      <c r="BE4" s="15">
        <f>BE8/'Intermediate calculations'!AZ8</f>
        <v>3.1696731201872796</v>
      </c>
      <c r="BF4" s="15">
        <f>BF8/'Intermediate calculations'!BA8</f>
        <v>3.0797050727467967</v>
      </c>
      <c r="BG4" s="15">
        <f>BG8/'Intermediate calculations'!BB8</f>
        <v>3.0067391152510314</v>
      </c>
      <c r="BH4" s="15">
        <f>BH8/'Intermediate calculations'!BC8</f>
        <v>2.9351809702237528</v>
      </c>
      <c r="BI4" s="15">
        <f>BI8/'Intermediate calculations'!BD8</f>
        <v>2.8649775087789107</v>
      </c>
      <c r="BJ4" s="15">
        <f>BJ8/'Intermediate calculations'!BE8</f>
        <v>2.7960788417860272</v>
      </c>
      <c r="BK4" s="15">
        <f>BK8/'Intermediate calculations'!BF8</f>
        <v>2.7284380549345895</v>
      </c>
      <c r="BL4" s="15">
        <f>BL8/'Intermediate calculations'!BG8</f>
        <v>2.6620109706262549</v>
      </c>
      <c r="BM4" s="15">
        <f>BM8/'Intermediate calculations'!BH8</f>
        <v>2.5967559334818389</v>
      </c>
      <c r="BN4" s="15">
        <f>BN8/'Intermediate calculations'!BI8</f>
        <v>2.5326336166917489</v>
      </c>
      <c r="BO4" s="15">
        <f>BO8/'Intermediate calculations'!BJ8</f>
        <v>2.4696068468118186</v>
      </c>
      <c r="BP4" s="15">
        <f>BP8/'Intermediate calculations'!BK8</f>
        <v>2.4076404449234281</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590736.42475273379</v>
      </c>
      <c r="AE5" s="24">
        <f>'Intermediate calculations'!Z15*'Intermediate calculations'!Z16*Constants!$H$18</f>
        <v>594706.64800449705</v>
      </c>
      <c r="AF5" s="24">
        <f>'Intermediate calculations'!AA15*'Intermediate calculations'!AA16*Constants!$H$18</f>
        <v>597594.95284798171</v>
      </c>
      <c r="AG5" s="24">
        <f>'Intermediate calculations'!AB15*'Intermediate calculations'!AB16*Constants!$H$18</f>
        <v>599310.69162041415</v>
      </c>
      <c r="AH5" s="24">
        <f>'Intermediate calculations'!AC15*'Intermediate calculations'!AC16*Constants!$H$18</f>
        <v>600133.68975727772</v>
      </c>
      <c r="AI5" s="24">
        <f>'Intermediate calculations'!AD15*'Intermediate calculations'!AD16*Constants!$H$18</f>
        <v>602223.07622392778</v>
      </c>
      <c r="AJ5" s="24">
        <f>'Intermediate calculations'!AE15*'Intermediate calculations'!AE16*Constants!$H$18</f>
        <v>604072.41215424694</v>
      </c>
      <c r="AK5" s="24">
        <f>'Intermediate calculations'!AF15*'Intermediate calculations'!AF16*Constants!$H$18</f>
        <v>605708.01958657883</v>
      </c>
      <c r="AL5" s="24">
        <f>'Intermediate calculations'!AG15*'Intermediate calculations'!AG16*Constants!$H$18</f>
        <v>586699.00114039995</v>
      </c>
      <c r="AM5" s="24">
        <f>'Intermediate calculations'!AH15*'Intermediate calculations'!AH16*Constants!$H$18</f>
        <v>590881.90450770105</v>
      </c>
      <c r="AN5" s="24">
        <f>'Intermediate calculations'!AI15*'Intermediate calculations'!AI16*Constants!$H$18</f>
        <v>594932.48599788314</v>
      </c>
      <c r="AO5" s="24">
        <f>'Intermediate calculations'!AJ15*'Intermediate calculations'!AJ16*Constants!$H$18</f>
        <v>599111.32641193049</v>
      </c>
      <c r="AP5" s="24">
        <f>'Intermediate calculations'!AK15*'Intermediate calculations'!AK16*Constants!$H$18</f>
        <v>603184.02020514838</v>
      </c>
      <c r="AQ5" s="24">
        <f>'Intermediate calculations'!AL15*'Intermediate calculations'!AL16*Constants!$H$18</f>
        <v>607530.25545851875</v>
      </c>
      <c r="AR5" s="24">
        <f>'Intermediate calculations'!AM15*'Intermediate calculations'!AM16*Constants!$H$18</f>
        <v>612517.9451787431</v>
      </c>
      <c r="AS5" s="24">
        <f>'Intermediate calculations'!AN15*'Intermediate calculations'!AN16*Constants!$H$18</f>
        <v>617496.76279158134</v>
      </c>
      <c r="AT5" s="24">
        <f>'Intermediate calculations'!AO15*'Intermediate calculations'!AO16*Constants!$H$18</f>
        <v>622793.74664998241</v>
      </c>
      <c r="AU5" s="24">
        <f>'Intermediate calculations'!AP15*'Intermediate calculations'!AP16*Constants!$H$18</f>
        <v>628331.79530365556</v>
      </c>
      <c r="AV5" s="24">
        <f>'Intermediate calculations'!AQ15*'Intermediate calculations'!AQ16*Constants!$H$18</f>
        <v>634120.78772449074</v>
      </c>
      <c r="AW5" s="24">
        <f>'Intermediate calculations'!AR15*'Intermediate calculations'!AR16*Constants!$H$18</f>
        <v>640942.75261046365</v>
      </c>
      <c r="AX5" s="24">
        <f>'Intermediate calculations'!AS15*'Intermediate calculations'!AS16*Constants!$H$18</f>
        <v>647419.15614654322</v>
      </c>
      <c r="AY5" s="24">
        <f>'Intermediate calculations'!AT15*'Intermediate calculations'!AT16*Constants!$H$18</f>
        <v>654715.61900547543</v>
      </c>
      <c r="AZ5" s="24">
        <f>'Intermediate calculations'!AU15*'Intermediate calculations'!AU16*Constants!$H$18</f>
        <v>662583.10387904302</v>
      </c>
      <c r="BA5" s="24">
        <f>'Intermediate calculations'!AV15*'Intermediate calculations'!AV16*Constants!$H$18</f>
        <v>671042.12339061557</v>
      </c>
      <c r="BB5" s="24">
        <f>'Intermediate calculations'!AW15*'Intermediate calculations'!AW16*Constants!$H$18</f>
        <v>679500.33225976303</v>
      </c>
      <c r="BC5" s="24">
        <f>'Intermediate calculations'!AX15*'Intermediate calculations'!AX16*Constants!$H$18</f>
        <v>688349.52428310411</v>
      </c>
      <c r="BD5" s="24">
        <f>'Intermediate calculations'!AY15*'Intermediate calculations'!AY16*Constants!$H$18</f>
        <v>697342.4300649456</v>
      </c>
      <c r="BE5" s="24">
        <f>'Intermediate calculations'!AZ15*'Intermediate calculations'!AZ16*Constants!$H$18</f>
        <v>706727.84351692966</v>
      </c>
      <c r="BF5" s="24">
        <f>'Intermediate calculations'!BA15*'Intermediate calculations'!BA16*Constants!$H$18</f>
        <v>716723.56141535612</v>
      </c>
      <c r="BG5" s="24">
        <f>'Intermediate calculations'!BB15*'Intermediate calculations'!BB16*Constants!$H$18</f>
        <v>726898.57336529077</v>
      </c>
      <c r="BH5" s="24">
        <f>'Intermediate calculations'!BC15*'Intermediate calculations'!BC16*Constants!$H$18</f>
        <v>737528.0704263472</v>
      </c>
      <c r="BI5" s="24">
        <f>'Intermediate calculations'!BD15*'Intermediate calculations'!BD16*Constants!$H$18</f>
        <v>748581.51092023926</v>
      </c>
      <c r="BJ5" s="24">
        <f>'Intermediate calculations'!BE15*'Intermediate calculations'!BE16*Constants!$H$18</f>
        <v>760116.50635993911</v>
      </c>
      <c r="BK5" s="24">
        <f>'Intermediate calculations'!BF15*'Intermediate calculations'!BF16*Constants!$H$18</f>
        <v>772403.43695396837</v>
      </c>
      <c r="BL5" s="24">
        <f>'Intermediate calculations'!BG15*'Intermediate calculations'!BG16*Constants!$H$18</f>
        <v>785052.27098934946</v>
      </c>
      <c r="BM5" s="24">
        <f>'Intermediate calculations'!BH15*'Intermediate calculations'!BH16*Constants!$H$18</f>
        <v>798328.49008582102</v>
      </c>
      <c r="BN5" s="24">
        <f>'Intermediate calculations'!BI15*'Intermediate calculations'!BI16*Constants!$H$18</f>
        <v>811729.68620597897</v>
      </c>
      <c r="BO5" s="24">
        <f>'Intermediate calculations'!BJ15*'Intermediate calculations'!BJ16*Constants!$H$18</f>
        <v>825806.90804413822</v>
      </c>
      <c r="BP5" s="24">
        <f>'Intermediate calculations'!BK15*'Intermediate calculations'!BK16*Constants!$H$18</f>
        <v>840617.99710661627</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489467.3233665509</v>
      </c>
      <c r="AE6" s="24">
        <f>'Intermediate calculations'!Z15*'Intermediate calculations'!Z16*Constants!$H$19</f>
        <v>492756.93691801187</v>
      </c>
      <c r="AF6" s="24">
        <f>'Intermediate calculations'!AA15*'Intermediate calculations'!AA16*Constants!$H$19</f>
        <v>495150.10378832772</v>
      </c>
      <c r="AG6" s="24">
        <f>'Intermediate calculations'!AB15*'Intermediate calculations'!AB16*Constants!$H$19</f>
        <v>496571.71591405745</v>
      </c>
      <c r="AH6" s="24">
        <f>'Intermediate calculations'!AC15*'Intermediate calculations'!AC16*Constants!$H$19</f>
        <v>497253.62865603011</v>
      </c>
      <c r="AI6" s="24">
        <f>'Intermediate calculations'!AD15*'Intermediate calculations'!AD16*Constants!$H$19</f>
        <v>498984.83458554017</v>
      </c>
      <c r="AJ6" s="24">
        <f>'Intermediate calculations'!AE15*'Intermediate calculations'!AE16*Constants!$H$19</f>
        <v>500517.1414992332</v>
      </c>
      <c r="AK6" s="24">
        <f>'Intermediate calculations'!AF15*'Intermediate calculations'!AF16*Constants!$H$19</f>
        <v>501872.35908602242</v>
      </c>
      <c r="AL6" s="24">
        <f>'Intermediate calculations'!AG15*'Intermediate calculations'!AG16*Constants!$H$19</f>
        <v>486122.02951633139</v>
      </c>
      <c r="AM6" s="24">
        <f>'Intermediate calculations'!AH15*'Intermediate calculations'!AH16*Constants!$H$19</f>
        <v>489587.86373495229</v>
      </c>
      <c r="AN6" s="24">
        <f>'Intermediate calculations'!AI15*'Intermediate calculations'!AI16*Constants!$H$19</f>
        <v>492944.05982681748</v>
      </c>
      <c r="AO6" s="24">
        <f>'Intermediate calculations'!AJ15*'Intermediate calculations'!AJ16*Constants!$H$19</f>
        <v>496406.52759845671</v>
      </c>
      <c r="AP6" s="24">
        <f>'Intermediate calculations'!AK15*'Intermediate calculations'!AK16*Constants!$H$19</f>
        <v>499781.04531283723</v>
      </c>
      <c r="AQ6" s="24">
        <f>'Intermediate calculations'!AL15*'Intermediate calculations'!AL16*Constants!$H$19</f>
        <v>503382.21166562982</v>
      </c>
      <c r="AR6" s="24">
        <f>'Intermediate calculations'!AM15*'Intermediate calculations'!AM16*Constants!$H$19</f>
        <v>507514.8688623872</v>
      </c>
      <c r="AS6" s="24">
        <f>'Intermediate calculations'!AN15*'Intermediate calculations'!AN16*Constants!$H$19</f>
        <v>511640.17488445307</v>
      </c>
      <c r="AT6" s="24">
        <f>'Intermediate calculations'!AO15*'Intermediate calculations'!AO16*Constants!$H$19</f>
        <v>516029.10436712828</v>
      </c>
      <c r="AU6" s="24">
        <f>'Intermediate calculations'!AP15*'Intermediate calculations'!AP16*Constants!$H$19</f>
        <v>520617.77325160033</v>
      </c>
      <c r="AV6" s="24">
        <f>'Intermediate calculations'!AQ15*'Intermediate calculations'!AQ16*Constants!$H$19</f>
        <v>525414.36697172094</v>
      </c>
      <c r="AW6" s="24">
        <f>'Intermediate calculations'!AR15*'Intermediate calculations'!AR16*Constants!$H$19</f>
        <v>531066.85216295556</v>
      </c>
      <c r="AX6" s="24">
        <f>'Intermediate calculations'!AS15*'Intermediate calculations'!AS16*Constants!$H$19</f>
        <v>536433.01509285008</v>
      </c>
      <c r="AY6" s="24">
        <f>'Intermediate calculations'!AT15*'Intermediate calculations'!AT16*Constants!$H$19</f>
        <v>542478.65574739396</v>
      </c>
      <c r="AZ6" s="24">
        <f>'Intermediate calculations'!AU15*'Intermediate calculations'!AU16*Constants!$H$19</f>
        <v>548997.42892834987</v>
      </c>
      <c r="BA6" s="24">
        <f>'Intermediate calculations'!AV15*'Intermediate calculations'!AV16*Constants!$H$19</f>
        <v>556006.33080936712</v>
      </c>
      <c r="BB6" s="24">
        <f>'Intermediate calculations'!AW15*'Intermediate calculations'!AW16*Constants!$H$19</f>
        <v>563014.56101523223</v>
      </c>
      <c r="BC6" s="24">
        <f>'Intermediate calculations'!AX15*'Intermediate calculations'!AX16*Constants!$H$19</f>
        <v>570346.74869171483</v>
      </c>
      <c r="BD6" s="24">
        <f>'Intermediate calculations'!AY15*'Intermediate calculations'!AY16*Constants!$H$19</f>
        <v>577798.01348238345</v>
      </c>
      <c r="BE6" s="24">
        <f>'Intermediate calculations'!AZ15*'Intermediate calculations'!AZ16*Constants!$H$19</f>
        <v>585574.49891402747</v>
      </c>
      <c r="BF6" s="24">
        <f>'Intermediate calculations'!BA15*'Intermediate calculations'!BA16*Constants!$H$19</f>
        <v>593856.6651727237</v>
      </c>
      <c r="BG6" s="24">
        <f>'Intermediate calculations'!BB15*'Intermediate calculations'!BB16*Constants!$H$19</f>
        <v>602287.38935981237</v>
      </c>
      <c r="BH6" s="24">
        <f>'Intermediate calculations'!BC15*'Intermediate calculations'!BC16*Constants!$H$19</f>
        <v>611094.68692468759</v>
      </c>
      <c r="BI6" s="24">
        <f>'Intermediate calculations'!BD15*'Intermediate calculations'!BD16*Constants!$H$19</f>
        <v>620253.25190534117</v>
      </c>
      <c r="BJ6" s="24">
        <f>'Intermediate calculations'!BE15*'Intermediate calculations'!BE16*Constants!$H$19</f>
        <v>629810.81955537805</v>
      </c>
      <c r="BK6" s="24">
        <f>'Intermediate calculations'!BF15*'Intermediate calculations'!BF16*Constants!$H$19</f>
        <v>639991.4191904309</v>
      </c>
      <c r="BL6" s="24">
        <f>'Intermediate calculations'!BG15*'Intermediate calculations'!BG16*Constants!$H$19</f>
        <v>650471.88167688961</v>
      </c>
      <c r="BM6" s="24">
        <f>'Intermediate calculations'!BH15*'Intermediate calculations'!BH16*Constants!$H$19</f>
        <v>661472.17749968031</v>
      </c>
      <c r="BN6" s="24">
        <f>'Intermediate calculations'!BI15*'Intermediate calculations'!BI16*Constants!$H$19</f>
        <v>672576.02571352536</v>
      </c>
      <c r="BO6" s="24">
        <f>'Intermediate calculations'!BJ15*'Intermediate calculations'!BJ16*Constants!$H$19</f>
        <v>684240.00952228601</v>
      </c>
      <c r="BP6" s="24">
        <f>'Intermediate calculations'!BK15*'Intermediate calculations'!BK16*Constants!$H$19</f>
        <v>696512.05474548205</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607614.60831709777</v>
      </c>
      <c r="AE7" s="24">
        <f>'Intermediate calculations'!Z15*'Intermediate calculations'!Z16*(1-Constants!$H$18-Constants!$H$19)</f>
        <v>611698.26651891146</v>
      </c>
      <c r="AF7" s="24">
        <f>'Intermediate calculations'!AA15*'Intermediate calculations'!AA16*(1-Constants!$H$18-Constants!$H$19)</f>
        <v>614669.09435792419</v>
      </c>
      <c r="AG7" s="24">
        <f>'Intermediate calculations'!AB15*'Intermediate calculations'!AB16*(1-Constants!$H$18-Constants!$H$19)</f>
        <v>616433.8542381404</v>
      </c>
      <c r="AH7" s="24">
        <f>'Intermediate calculations'!AC15*'Intermediate calculations'!AC16*(1-Constants!$H$18-Constants!$H$19)</f>
        <v>617280.3666074858</v>
      </c>
      <c r="AI7" s="24">
        <f>'Intermediate calculations'!AD15*'Intermediate calculations'!AD16*(1-Constants!$H$18-Constants!$H$19)</f>
        <v>619429.44983032579</v>
      </c>
      <c r="AJ7" s="24">
        <f>'Intermediate calculations'!AE15*'Intermediate calculations'!AE16*(1-Constants!$H$18-Constants!$H$19)</f>
        <v>621331.62393008277</v>
      </c>
      <c r="AK7" s="24">
        <f>'Intermediate calculations'!AF15*'Intermediate calculations'!AF16*(1-Constants!$H$18-Constants!$H$19)</f>
        <v>623013.96300333831</v>
      </c>
      <c r="AL7" s="24">
        <f>'Intermediate calculations'!AG15*'Intermediate calculations'!AG16*(1-Constants!$H$18-Constants!$H$19)</f>
        <v>603461.82974441152</v>
      </c>
      <c r="AM7" s="24">
        <f>'Intermediate calculations'!AH15*'Intermediate calculations'!AH16*(1-Constants!$H$18-Constants!$H$19)</f>
        <v>607764.24463649269</v>
      </c>
      <c r="AN7" s="24">
        <f>'Intermediate calculations'!AI15*'Intermediate calculations'!AI16*(1-Constants!$H$18-Constants!$H$19)</f>
        <v>611930.55702639429</v>
      </c>
      <c r="AO7" s="24">
        <f>'Intermediate calculations'!AJ15*'Intermediate calculations'!AJ16*(1-Constants!$H$18-Constants!$H$19)</f>
        <v>616228.79288084293</v>
      </c>
      <c r="AP7" s="24">
        <f>'Intermediate calculations'!AK15*'Intermediate calculations'!AK16*(1-Constants!$H$18-Constants!$H$19)</f>
        <v>620417.849353867</v>
      </c>
      <c r="AQ7" s="24">
        <f>'Intermediate calculations'!AL15*'Intermediate calculations'!AL16*(1-Constants!$H$18-Constants!$H$19)</f>
        <v>624888.26275733369</v>
      </c>
      <c r="AR7" s="24">
        <f>'Intermediate calculations'!AM15*'Intermediate calculations'!AM16*(1-Constants!$H$18-Constants!$H$19)</f>
        <v>630018.45789813588</v>
      </c>
      <c r="AS7" s="24">
        <f>'Intermediate calculations'!AN15*'Intermediate calculations'!AN16*(1-Constants!$H$18-Constants!$H$19)</f>
        <v>635139.52744276938</v>
      </c>
      <c r="AT7" s="24">
        <f>'Intermediate calculations'!AO15*'Intermediate calculations'!AO16*(1-Constants!$H$18-Constants!$H$19)</f>
        <v>640587.85369712487</v>
      </c>
      <c r="AU7" s="24">
        <f>'Intermediate calculations'!AP15*'Intermediate calculations'!AP16*(1-Constants!$H$18-Constants!$H$19)</f>
        <v>646284.13231233158</v>
      </c>
      <c r="AV7" s="24">
        <f>'Intermediate calculations'!AQ15*'Intermediate calculations'!AQ16*(1-Constants!$H$18-Constants!$H$19)</f>
        <v>652238.52451661928</v>
      </c>
      <c r="AW7" s="24">
        <f>'Intermediate calculations'!AR15*'Intermediate calculations'!AR16*(1-Constants!$H$18-Constants!$H$19)</f>
        <v>659255.40268504841</v>
      </c>
      <c r="AX7" s="24">
        <f>'Intermediate calculations'!AS15*'Intermediate calculations'!AS16*(1-Constants!$H$18-Constants!$H$19)</f>
        <v>665916.84632215882</v>
      </c>
      <c r="AY7" s="24">
        <f>'Intermediate calculations'!AT15*'Intermediate calculations'!AT16*(1-Constants!$H$18-Constants!$H$19)</f>
        <v>673421.77954848914</v>
      </c>
      <c r="AZ7" s="24">
        <f>'Intermediate calculations'!AU15*'Intermediate calculations'!AU16*(1-Constants!$H$18-Constants!$H$19)</f>
        <v>681514.04970415856</v>
      </c>
      <c r="BA7" s="24">
        <f>'Intermediate calculations'!AV15*'Intermediate calculations'!AV16*(1-Constants!$H$18-Constants!$H$19)</f>
        <v>690214.75548749033</v>
      </c>
      <c r="BB7" s="24">
        <f>'Intermediate calculations'!AW15*'Intermediate calculations'!AW16*(1-Constants!$H$18-Constants!$H$19)</f>
        <v>698914.62746718491</v>
      </c>
      <c r="BC7" s="24">
        <f>'Intermediate calculations'!AX15*'Intermediate calculations'!AX16*(1-Constants!$H$18-Constants!$H$19)</f>
        <v>708016.65354833577</v>
      </c>
      <c r="BD7" s="24">
        <f>'Intermediate calculations'!AY15*'Intermediate calculations'!AY16*(1-Constants!$H$18-Constants!$H$19)</f>
        <v>717266.49949537276</v>
      </c>
      <c r="BE7" s="24">
        <f>'Intermediate calculations'!AZ15*'Intermediate calculations'!AZ16*(1-Constants!$H$18-Constants!$H$19)</f>
        <v>726920.06761741359</v>
      </c>
      <c r="BF7" s="24">
        <f>'Intermediate calculations'!BA15*'Intermediate calculations'!BA16*(1-Constants!$H$18-Constants!$H$19)</f>
        <v>737201.37745579507</v>
      </c>
      <c r="BG7" s="24">
        <f>'Intermediate calculations'!BB15*'Intermediate calculations'!BB16*(1-Constants!$H$18-Constants!$H$19)</f>
        <v>747667.10403287061</v>
      </c>
      <c r="BH7" s="24">
        <f>'Intermediate calculations'!BC15*'Intermediate calculations'!BC16*(1-Constants!$H$18-Constants!$H$19)</f>
        <v>758600.30100995721</v>
      </c>
      <c r="BI7" s="24">
        <f>'Intermediate calculations'!BD15*'Intermediate calculations'!BD16*(1-Constants!$H$18-Constants!$H$19)</f>
        <v>769969.55408938916</v>
      </c>
      <c r="BJ7" s="24">
        <f>'Intermediate calculations'!BE15*'Intermediate calculations'!BE16*(1-Constants!$H$18-Constants!$H$19)</f>
        <v>781834.12082736602</v>
      </c>
      <c r="BK7" s="24">
        <f>'Intermediate calculations'!BF15*'Intermediate calculations'!BF16*(1-Constants!$H$18-Constants!$H$19)</f>
        <v>794472.10658122471</v>
      </c>
      <c r="BL7" s="24">
        <f>'Intermediate calculations'!BG15*'Intermediate calculations'!BG16*(1-Constants!$H$18-Constants!$H$19)</f>
        <v>807482.33587475959</v>
      </c>
      <c r="BM7" s="24">
        <f>'Intermediate calculations'!BH15*'Intermediate calculations'!BH16*(1-Constants!$H$18-Constants!$H$19)</f>
        <v>821137.87551684456</v>
      </c>
      <c r="BN7" s="24">
        <f>'Intermediate calculations'!BI15*'Intermediate calculations'!BI16*(1-Constants!$H$18-Constants!$H$19)</f>
        <v>834921.9629547213</v>
      </c>
      <c r="BO7" s="24">
        <f>'Intermediate calculations'!BJ15*'Intermediate calculations'!BJ16*(1-Constants!$H$18-Constants!$H$19)</f>
        <v>849401.39113111375</v>
      </c>
      <c r="BP7" s="24">
        <f>'Intermediate calculations'!BK15*'Intermediate calculations'!BK16*(1-Constants!$H$18-Constants!$H$19)</f>
        <v>864635.65416680544</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5988478.7658099504</v>
      </c>
      <c r="AE8" s="24">
        <f>'Intermediate calculations'!Z10*'Intermediate calculations'!Z11*Constants!$H$20</f>
        <v>5957572.4794305386</v>
      </c>
      <c r="AF8" s="24">
        <f>'Intermediate calculations'!AA10*'Intermediate calculations'!AA11*Constants!$H$20</f>
        <v>5884105.8705385914</v>
      </c>
      <c r="AG8" s="24">
        <f>'Intermediate calculations'!AB10*'Intermediate calculations'!AB11*Constants!$H$20</f>
        <v>5768955.7437277557</v>
      </c>
      <c r="AH8" s="24">
        <f>'Intermediate calculations'!AC10*'Intermediate calculations'!AC11*Constants!$H$20</f>
        <v>5623373.6080838386</v>
      </c>
      <c r="AI8" s="24">
        <f>'Intermediate calculations'!AD10*'Intermediate calculations'!AD11*Constants!$H$20</f>
        <v>5509657.0629193205</v>
      </c>
      <c r="AJ8" s="24">
        <f>'Intermediate calculations'!AE10*'Intermediate calculations'!AE11*Constants!$H$20</f>
        <v>5387418.3878482804</v>
      </c>
      <c r="AK8" s="24">
        <f>'Intermediate calculations'!AF10*'Intermediate calculations'!AF11*Constants!$H$20</f>
        <v>5257916.1570031252</v>
      </c>
      <c r="AL8" s="24">
        <f>'Intermediate calculations'!AG10*'Intermediate calculations'!AG11*Constants!$H$20</f>
        <v>4601147.0462496765</v>
      </c>
      <c r="AM8" s="24">
        <f>'Intermediate calculations'!AH10*'Intermediate calculations'!AH11*Constants!$H$20</f>
        <v>4628407.809142475</v>
      </c>
      <c r="AN8" s="24">
        <f>'Intermediate calculations'!AI10*'Intermediate calculations'!AI11*Constants!$H$20</f>
        <v>4648704.7715280531</v>
      </c>
      <c r="AO8" s="24">
        <f>'Intermediate calculations'!AJ10*'Intermediate calculations'!AJ11*Constants!$H$20</f>
        <v>4668594.7573918998</v>
      </c>
      <c r="AP8" s="24">
        <f>'Intermediate calculations'!AK10*'Intermediate calculations'!AK11*Constants!$H$20</f>
        <v>4682642.1620673714</v>
      </c>
      <c r="AQ8" s="24">
        <f>'Intermediate calculations'!AL10*'Intermediate calculations'!AL11*Constants!$H$20</f>
        <v>4700151.5007500974</v>
      </c>
      <c r="AR8" s="24">
        <f>'Intermediate calculations'!AM10*'Intermediate calculations'!AM11*Constants!$H$20</f>
        <v>4739200.7885913756</v>
      </c>
      <c r="AS8" s="24">
        <f>'Intermediate calculations'!AN10*'Intermediate calculations'!AN11*Constants!$H$20</f>
        <v>4774491.5367153306</v>
      </c>
      <c r="AT8" s="24">
        <f>'Intermediate calculations'!AO10*'Intermediate calculations'!AO11*Constants!$H$20</f>
        <v>4813794.2611556808</v>
      </c>
      <c r="AU8" s="24">
        <f>'Intermediate calculations'!AP10*'Intermediate calculations'!AP11*Constants!$H$20</f>
        <v>4855057.4073450193</v>
      </c>
      <c r="AV8" s="24">
        <f>'Intermediate calculations'!AQ10*'Intermediate calculations'!AQ11*Constants!$H$20</f>
        <v>4898506.1924183993</v>
      </c>
      <c r="AW8" s="24">
        <f>'Intermediate calculations'!AR10*'Intermediate calculations'!AR11*Constants!$H$20</f>
        <v>4926396.1368324626</v>
      </c>
      <c r="AX8" s="24">
        <f>'Intermediate calculations'!AS10*'Intermediate calculations'!AS11*Constants!$H$20</f>
        <v>4941164.0142167779</v>
      </c>
      <c r="AY8" s="24">
        <f>'Intermediate calculations'!AT10*'Intermediate calculations'!AT11*Constants!$H$20</f>
        <v>4967514.5965625327</v>
      </c>
      <c r="AZ8" s="24">
        <f>'Intermediate calculations'!AU10*'Intermediate calculations'!AU11*Constants!$H$20</f>
        <v>4999300.6690670149</v>
      </c>
      <c r="BA8" s="24">
        <f>'Intermediate calculations'!AV10*'Intermediate calculations'!AV11*Constants!$H$20</f>
        <v>5036453.7466867203</v>
      </c>
      <c r="BB8" s="24">
        <f>'Intermediate calculations'!AW10*'Intermediate calculations'!AW11*Constants!$H$20</f>
        <v>5072886.2521199482</v>
      </c>
      <c r="BC8" s="24">
        <f>'Intermediate calculations'!AX10*'Intermediate calculations'!AX11*Constants!$H$20</f>
        <v>5109946.6659394307</v>
      </c>
      <c r="BD8" s="24">
        <f>'Intermediate calculations'!AY10*'Intermediate calculations'!AY11*Constants!$H$20</f>
        <v>5142639.3705531396</v>
      </c>
      <c r="BE8" s="24">
        <f>'Intermediate calculations'!AZ10*'Intermediate calculations'!AZ11*Constants!$H$20</f>
        <v>5175500.9801793583</v>
      </c>
      <c r="BF8" s="24">
        <f>'Intermediate calculations'!BA10*'Intermediate calculations'!BA11*Constants!$H$20</f>
        <v>5211944.0424925536</v>
      </c>
      <c r="BG8" s="24">
        <f>'Intermediate calculations'!BB10*'Intermediate calculations'!BB11*Constants!$H$20</f>
        <v>5275625.6934796339</v>
      </c>
      <c r="BH8" s="24">
        <f>'Intermediate calculations'!BC10*'Intermediate calculations'!BC11*Constants!$H$20</f>
        <v>5340715.9106810195</v>
      </c>
      <c r="BI8" s="24">
        <f>'Intermediate calculations'!BD10*'Intermediate calculations'!BD11*Constants!$H$20</f>
        <v>5406325.0335303191</v>
      </c>
      <c r="BJ8" s="24">
        <f>'Intermediate calculations'!BE10*'Intermediate calculations'!BE11*Constants!$H$20</f>
        <v>5473135.9894800186</v>
      </c>
      <c r="BK8" s="24">
        <f>'Intermediate calculations'!BF10*'Intermediate calculations'!BF11*Constants!$H$20</f>
        <v>5544901.0220225863</v>
      </c>
      <c r="BL8" s="24">
        <f>'Intermediate calculations'!BG10*'Intermediate calculations'!BG11*Constants!$H$20</f>
        <v>5619708.7640117845</v>
      </c>
      <c r="BM8" s="24">
        <f>'Intermediate calculations'!BH10*'Intermediate calculations'!BH11*Constants!$H$20</f>
        <v>5696490.5590232285</v>
      </c>
      <c r="BN8" s="24">
        <f>'Intermediate calculations'!BI10*'Intermediate calculations'!BI11*Constants!$H$20</f>
        <v>5767491.6413450828</v>
      </c>
      <c r="BO8" s="24">
        <f>'Intermediate calculations'!BJ10*'Intermediate calculations'!BJ11*Constants!$H$20</f>
        <v>5840660.6378165502</v>
      </c>
      <c r="BP8" s="24">
        <f>'Intermediate calculations'!BK10*'Intermediate calculations'!BK11*Constants!$H$20</f>
        <v>5916196.5823583361</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5310537.7734541064</v>
      </c>
      <c r="AE9" s="24">
        <f>'Intermediate calculations'!Z10*'Intermediate calculations'!Z11*(1-Constants!$H$20)</f>
        <v>5283130.3119478347</v>
      </c>
      <c r="AF9" s="24">
        <f>'Intermediate calculations'!AA10*'Intermediate calculations'!AA11*(1-Constants!$H$20)</f>
        <v>5217980.6776474295</v>
      </c>
      <c r="AG9" s="24">
        <f>'Intermediate calculations'!AB10*'Intermediate calculations'!AB11*(1-Constants!$H$20)</f>
        <v>5115866.4142491417</v>
      </c>
      <c r="AH9" s="24">
        <f>'Intermediate calculations'!AC10*'Intermediate calculations'!AC11*(1-Constants!$H$20)</f>
        <v>4986765.2750932146</v>
      </c>
      <c r="AI9" s="24">
        <f>'Intermediate calculations'!AD10*'Intermediate calculations'!AD11*(1-Constants!$H$20)</f>
        <v>4885922.3010793962</v>
      </c>
      <c r="AJ9" s="24">
        <f>'Intermediate calculations'!AE10*'Intermediate calculations'!AE11*(1-Constants!$H$20)</f>
        <v>4777521.9665824361</v>
      </c>
      <c r="AK9" s="24">
        <f>'Intermediate calculations'!AF10*'Intermediate calculations'!AF11*(1-Constants!$H$20)</f>
        <v>4662680.3656442799</v>
      </c>
      <c r="AL9" s="24">
        <f>'Intermediate calculations'!AG10*'Intermediate calculations'!AG11*(1-Constants!$H$20)</f>
        <v>4080262.474976128</v>
      </c>
      <c r="AM9" s="24">
        <f>'Intermediate calculations'!AH10*'Intermediate calculations'!AH11*(1-Constants!$H$20)</f>
        <v>4104437.1137678544</v>
      </c>
      <c r="AN9" s="24">
        <f>'Intermediate calculations'!AI10*'Intermediate calculations'!AI11*(1-Constants!$H$20)</f>
        <v>4122436.3068267638</v>
      </c>
      <c r="AO9" s="24">
        <f>'Intermediate calculations'!AJ10*'Intermediate calculations'!AJ11*(1-Constants!$H$20)</f>
        <v>4140074.5961777219</v>
      </c>
      <c r="AP9" s="24">
        <f>'Intermediate calculations'!AK10*'Intermediate calculations'!AK11*(1-Constants!$H$20)</f>
        <v>4152531.7286257814</v>
      </c>
      <c r="AQ9" s="24">
        <f>'Intermediate calculations'!AL10*'Intermediate calculations'!AL11*(1-Constants!$H$20)</f>
        <v>4168058.8780236705</v>
      </c>
      <c r="AR9" s="24">
        <f>'Intermediate calculations'!AM10*'Intermediate calculations'!AM11*(1-Constants!$H$20)</f>
        <v>4202687.4917697106</v>
      </c>
      <c r="AS9" s="24">
        <f>'Intermediate calculations'!AN10*'Intermediate calculations'!AN11*(1-Constants!$H$20)</f>
        <v>4233983.0608607642</v>
      </c>
      <c r="AT9" s="24">
        <f>'Intermediate calculations'!AO10*'Intermediate calculations'!AO11*(1-Constants!$H$20)</f>
        <v>4268836.420270131</v>
      </c>
      <c r="AU9" s="24">
        <f>'Intermediate calculations'!AP10*'Intermediate calculations'!AP11*(1-Constants!$H$20)</f>
        <v>4305428.2668908648</v>
      </c>
      <c r="AV9" s="24">
        <f>'Intermediate calculations'!AQ10*'Intermediate calculations'!AQ11*(1-Constants!$H$20)</f>
        <v>4343958.32157858</v>
      </c>
      <c r="AW9" s="24">
        <f>'Intermediate calculations'!AR10*'Intermediate calculations'!AR11*(1-Constants!$H$20)</f>
        <v>4368690.9137948249</v>
      </c>
      <c r="AX9" s="24">
        <f>'Intermediate calculations'!AS10*'Intermediate calculations'!AS11*(1-Constants!$H$20)</f>
        <v>4381786.956003557</v>
      </c>
      <c r="AY9" s="24">
        <f>'Intermediate calculations'!AT10*'Intermediate calculations'!AT11*(1-Constants!$H$20)</f>
        <v>4405154.4535554536</v>
      </c>
      <c r="AZ9" s="24">
        <f>'Intermediate calculations'!AU10*'Intermediate calculations'!AU11*(1-Constants!$H$20)</f>
        <v>4433342.1027575405</v>
      </c>
      <c r="BA9" s="24">
        <f>'Intermediate calculations'!AV10*'Intermediate calculations'!AV11*(1-Constants!$H$20)</f>
        <v>4466289.1715901094</v>
      </c>
      <c r="BB9" s="24">
        <f>'Intermediate calculations'!AW10*'Intermediate calculations'!AW11*(1-Constants!$H$20)</f>
        <v>4498597.2424459914</v>
      </c>
      <c r="BC9" s="24">
        <f>'Intermediate calculations'!AX10*'Intermediate calculations'!AX11*(1-Constants!$H$20)</f>
        <v>4531462.1377198724</v>
      </c>
      <c r="BD9" s="24">
        <f>'Intermediate calculations'!AY10*'Intermediate calculations'!AY11*(1-Constants!$H$20)</f>
        <v>4560453.7814339157</v>
      </c>
      <c r="BE9" s="24">
        <f>'Intermediate calculations'!AZ10*'Intermediate calculations'!AZ11*(1-Constants!$H$20)</f>
        <v>4589595.2088382989</v>
      </c>
      <c r="BF9" s="24">
        <f>'Intermediate calculations'!BA10*'Intermediate calculations'!BA11*(1-Constants!$H$20)</f>
        <v>4621912.6414556596</v>
      </c>
      <c r="BG9" s="24">
        <f>'Intermediate calculations'!BB10*'Intermediate calculations'!BB11*(1-Constants!$H$20)</f>
        <v>4678385.0489347698</v>
      </c>
      <c r="BH9" s="24">
        <f>'Intermediate calculations'!BC10*'Intermediate calculations'!BC11*(1-Constants!$H$20)</f>
        <v>4736106.5623020353</v>
      </c>
      <c r="BI9" s="24">
        <f>'Intermediate calculations'!BD10*'Intermediate calculations'!BD11*(1-Constants!$H$20)</f>
        <v>4794288.2372816037</v>
      </c>
      <c r="BJ9" s="24">
        <f>'Intermediate calculations'!BE10*'Intermediate calculations'!BE11*(1-Constants!$H$20)</f>
        <v>4853535.6887841672</v>
      </c>
      <c r="BK9" s="24">
        <f>'Intermediate calculations'!BF10*'Intermediate calculations'!BF11*(1-Constants!$H$20)</f>
        <v>4917176.3780200295</v>
      </c>
      <c r="BL9" s="24">
        <f>'Intermediate calculations'!BG10*'Intermediate calculations'!BG11*(1-Constants!$H$20)</f>
        <v>4983515.3190293172</v>
      </c>
      <c r="BM9" s="24">
        <f>'Intermediate calculations'!BH10*'Intermediate calculations'!BH11*(1-Constants!$H$20)</f>
        <v>5051604.8353602206</v>
      </c>
      <c r="BN9" s="24">
        <f>'Intermediate calculations'!BI10*'Intermediate calculations'!BI11*(1-Constants!$H$20)</f>
        <v>5114568.0593060171</v>
      </c>
      <c r="BO9" s="24">
        <f>'Intermediate calculations'!BJ10*'Intermediate calculations'!BJ11*(1-Constants!$H$20)</f>
        <v>5179453.7731580716</v>
      </c>
      <c r="BP9" s="24">
        <f>'Intermediate calculations'!BK10*'Intermediate calculations'!BK11*(1-Constants!$H$20)</f>
        <v>5246438.4786951281</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543345.08777640376</v>
      </c>
      <c r="AE10" s="24">
        <f>(((('Intermediate calculations'!Z9/('Intermediate calculations'!Z64+0.27))*ttokg)/Constants!$H$21)/(365/'Intermediate calculations'!Z65))</f>
        <v>563571.60539523489</v>
      </c>
      <c r="AF10" s="24">
        <f>(((('Intermediate calculations'!AA9/('Intermediate calculations'!AA64+0.27))*ttokg)/Constants!$H$21)/(365/'Intermediate calculations'!AA65))</f>
        <v>580019.28866052348</v>
      </c>
      <c r="AG10" s="24">
        <f>(((('Intermediate calculations'!AB9/('Intermediate calculations'!AB64+0.27))*ttokg)/Constants!$H$21)/(365/'Intermediate calculations'!AB65))</f>
        <v>592302.44948937278</v>
      </c>
      <c r="AH10" s="24">
        <f>(((('Intermediate calculations'!AC9/('Intermediate calculations'!AC64+0.27))*ttokg)/Constants!$H$21)/(365/'Intermediate calculations'!AC65))</f>
        <v>601125.32162858592</v>
      </c>
      <c r="AI10" s="24">
        <f>(((('Intermediate calculations'!AD9/('Intermediate calculations'!AD64+0.27))*ttokg)/Constants!$H$21)/(365/'Intermediate calculations'!AD65))</f>
        <v>613031.58531606814</v>
      </c>
      <c r="AJ10" s="24">
        <f>(((('Intermediate calculations'!AE9/('Intermediate calculations'!AE64+0.27))*ttokg)/Constants!$H$21)/(365/'Intermediate calculations'!AE65))</f>
        <v>623771.20660011284</v>
      </c>
      <c r="AK10" s="24">
        <f>(((('Intermediate calculations'!AF9/('Intermediate calculations'!AF64+0.27))*ttokg)/Constants!$H$21)/(365/'Intermediate calculations'!AF65))</f>
        <v>633382.08861254377</v>
      </c>
      <c r="AL10" s="24">
        <f>(((('Intermediate calculations'!AG9/('Intermediate calculations'!AG64+0.27))*ttokg)/Constants!$H$21)/(365/'Intermediate calculations'!AG65))</f>
        <v>576593.55767643347</v>
      </c>
      <c r="AM10" s="24">
        <f>(((('Intermediate calculations'!AH9/('Intermediate calculations'!AH64+0.27))*ttokg)/Constants!$H$21)/(365/'Intermediate calculations'!AH65))</f>
        <v>593909.3507090382</v>
      </c>
      <c r="AN10" s="24">
        <f>(((('Intermediate calculations'!AI9/('Intermediate calculations'!AI64+0.27))*ttokg)/Constants!$H$21)/(365/'Intermediate calculations'!AI65))</f>
        <v>610612.78304099268</v>
      </c>
      <c r="AO10" s="24">
        <f>(((('Intermediate calculations'!AJ9/('Intermediate calculations'!AJ64+0.27))*ttokg)/Constants!$H$21)/(365/'Intermediate calculations'!AJ65))</f>
        <v>627535.24077493569</v>
      </c>
      <c r="AP10" s="24">
        <f>(((('Intermediate calculations'!AK9/('Intermediate calculations'!AK64+0.27))*ttokg)/Constants!$H$21)/(365/'Intermediate calculations'!AK65))</f>
        <v>643938.58629578887</v>
      </c>
      <c r="AQ10" s="24">
        <f>(((('Intermediate calculations'!AL9/('Intermediate calculations'!AL64+0.27))*ttokg)/Constants!$H$21)/(365/'Intermediate calculations'!AL65))</f>
        <v>661089.42985095712</v>
      </c>
      <c r="AR10" s="24">
        <f>(((('Intermediate calculations'!AM9/('Intermediate calculations'!AM64+0.27))*ttokg)/Constants!$H$21)/(365/'Intermediate calculations'!AM65))</f>
        <v>681632.96121715906</v>
      </c>
      <c r="AS10" s="24">
        <f>(((('Intermediate calculations'!AN9/('Intermediate calculations'!AN64+0.27))*ttokg)/Constants!$H$21)/(365/'Intermediate calculations'!AN65))</f>
        <v>702069.42339564033</v>
      </c>
      <c r="AT10" s="24">
        <f>(((('Intermediate calculations'!AO9/('Intermediate calculations'!AO64+0.27))*ttokg)/Constants!$H$21)/(365/'Intermediate calculations'!AO65))</f>
        <v>723545.18154884758</v>
      </c>
      <c r="AU10" s="24">
        <f>(((('Intermediate calculations'!AP9/('Intermediate calculations'!AP64+0.27))*ttokg)/Constants!$H$21)/(365/'Intermediate calculations'!AP65))</f>
        <v>745799.75323827448</v>
      </c>
      <c r="AV10" s="24">
        <f>(((('Intermediate calculations'!AQ9/('Intermediate calculations'!AQ64+0.27))*ttokg)/Constants!$H$21)/(365/'Intermediate calculations'!AQ65))</f>
        <v>768903.88272939192</v>
      </c>
      <c r="AW10" s="24">
        <f>(((('Intermediate calculations'!AR9/('Intermediate calculations'!AR64+0.27))*ttokg)/Constants!$H$21)/(365/'Intermediate calculations'!AR65))</f>
        <v>798836.98976693174</v>
      </c>
      <c r="AX10" s="24">
        <f>(((('Intermediate calculations'!AS9/('Intermediate calculations'!AS64+0.27))*ttokg)/Constants!$H$21)/(365/'Intermediate calculations'!AS65))</f>
        <v>827762.37910865271</v>
      </c>
      <c r="AY10" s="24">
        <f>(((('Intermediate calculations'!AT9/('Intermediate calculations'!AT64+0.27))*ttokg)/Constants!$H$21)/(365/'Intermediate calculations'!AT65))</f>
        <v>859803.48368359113</v>
      </c>
      <c r="AZ10" s="24">
        <f>(((('Intermediate calculations'!AU9/('Intermediate calculations'!AU64+0.27))*ttokg)/Constants!$H$21)/(365/'Intermediate calculations'!AU65))</f>
        <v>894124.09386015346</v>
      </c>
      <c r="BA10" s="24">
        <f>(((('Intermediate calculations'!AV9/('Intermediate calculations'!AV64+0.27))*ttokg)/Constants!$H$21)/(365/'Intermediate calculations'!AV65))</f>
        <v>930883.81862290774</v>
      </c>
      <c r="BB10" s="24">
        <f>(((('Intermediate calculations'!AW9/('Intermediate calculations'!AW64+0.27))*ttokg)/Constants!$H$21)/(365/'Intermediate calculations'!AW65))</f>
        <v>969103.51398905646</v>
      </c>
      <c r="BC10" s="24">
        <f>(((('Intermediate calculations'!AX9/('Intermediate calculations'!AX64+0.27))*ttokg)/Constants!$H$21)/(365/'Intermediate calculations'!AX65))</f>
        <v>1009129.502012182</v>
      </c>
      <c r="BD10" s="24">
        <f>(((('Intermediate calculations'!AY9/('Intermediate calculations'!AY64+0.27))*ttokg)/Constants!$H$21)/(365/'Intermediate calculations'!AY65))</f>
        <v>1050054.9121422691</v>
      </c>
      <c r="BE10" s="24">
        <f>(((('Intermediate calculations'!AZ9/('Intermediate calculations'!AZ64+0.27))*ttokg)/Constants!$H$21)/(365/'Intermediate calculations'!AZ65))</f>
        <v>1092855.1676216</v>
      </c>
      <c r="BF10" s="24">
        <f>(((('Intermediate calculations'!BA9/('Intermediate calculations'!BA64+0.27))*ttokg)/Constants!$H$21)/(365/'Intermediate calculations'!BA65))</f>
        <v>1138393.0275621868</v>
      </c>
      <c r="BG10" s="24">
        <f>(((('Intermediate calculations'!BB9/('Intermediate calculations'!BB64+0.27))*ttokg)/Constants!$H$21)/(365/'Intermediate calculations'!BB65))</f>
        <v>1184691.8389737948</v>
      </c>
      <c r="BH10" s="24">
        <f>(((('Intermediate calculations'!BC9/('Intermediate calculations'!BC64+0.27))*ttokg)/Constants!$H$21)/(365/'Intermediate calculations'!BC65))</f>
        <v>1233136.8045683396</v>
      </c>
      <c r="BI10" s="24">
        <f>(((('Intermediate calculations'!BD9/('Intermediate calculations'!BD64+0.27))*ttokg)/Constants!$H$21)/(365/'Intermediate calculations'!BD65))</f>
        <v>1283633.6138915943</v>
      </c>
      <c r="BJ10" s="24">
        <f>(((('Intermediate calculations'!BE9/('Intermediate calculations'!BE64+0.27))*ttokg)/Constants!$H$21)/(365/'Intermediate calculations'!BE65))</f>
        <v>1336455.4283777389</v>
      </c>
      <c r="BK10" s="24">
        <f>(((('Intermediate calculations'!BF9/('Intermediate calculations'!BF64+0.27))*ttokg)/Constants!$H$21)/(365/'Intermediate calculations'!BF65))</f>
        <v>1392672.2850697422</v>
      </c>
      <c r="BL10" s="24">
        <f>(((('Intermediate calculations'!BG9/('Intermediate calculations'!BG64+0.27))*ttokg)/Constants!$H$21)/(365/'Intermediate calculations'!BG65))</f>
        <v>1452007.6222440207</v>
      </c>
      <c r="BM10" s="24">
        <f>(((('Intermediate calculations'!BH9/('Intermediate calculations'!BH64+0.27))*ttokg)/Constants!$H$21)/(365/'Intermediate calculations'!BH65))</f>
        <v>1514366.6282786969</v>
      </c>
      <c r="BN10" s="24">
        <f>(((('Intermediate calculations'!BI9/('Intermediate calculations'!BI64+0.27))*ttokg)/Constants!$H$21)/(365/'Intermediate calculations'!BI65))</f>
        <v>1577805.4161325935</v>
      </c>
      <c r="BO10" s="24">
        <f>(((('Intermediate calculations'!BJ9/('Intermediate calculations'!BJ64+0.27))*ttokg)/Constants!$H$21)/(365/'Intermediate calculations'!BJ65))</f>
        <v>1644565.9199646595</v>
      </c>
      <c r="BP10" s="24">
        <f>(((('Intermediate calculations'!BK9/('Intermediate calculations'!BK64+0.27))*ttokg)/Constants!$H$21)/(365/'Intermediate calculations'!BK65))</f>
        <v>1714907.4323024135</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19018025.078573842</v>
      </c>
      <c r="AE11" s="24">
        <f>('Intermediate calculations'!Z27*'Intermediate calculations'!Z28)*Constants!$H$22</f>
        <v>19028580.940462876</v>
      </c>
      <c r="AF11" s="24">
        <f>('Intermediate calculations'!AA27*'Intermediate calculations'!AA28)*Constants!$H$22</f>
        <v>19052038.121979952</v>
      </c>
      <c r="AG11" s="24">
        <f>('Intermediate calculations'!AB27*'Intermediate calculations'!AB28)*Constants!$H$22</f>
        <v>19087519.637719501</v>
      </c>
      <c r="AH11" s="24">
        <f>('Intermediate calculations'!AC27*'Intermediate calculations'!AC28)*Constants!$H$22</f>
        <v>19134726.889208477</v>
      </c>
      <c r="AI11" s="24">
        <f>('Intermediate calculations'!AD27*'Intermediate calculations'!AD28)*Constants!$H$22</f>
        <v>19194073.47890668</v>
      </c>
      <c r="AJ11" s="24">
        <f>('Intermediate calculations'!AE27*'Intermediate calculations'!AE28)*Constants!$H$22</f>
        <v>19259804.808715135</v>
      </c>
      <c r="AK11" s="24">
        <f>('Intermediate calculations'!AF27*'Intermediate calculations'!AF28)*Constants!$H$22</f>
        <v>19332091.536890384</v>
      </c>
      <c r="AL11" s="24">
        <f>('Intermediate calculations'!AG27*'Intermediate calculations'!AG28)*Constants!$H$22</f>
        <v>19399390.442749992</v>
      </c>
      <c r="AM11" s="24">
        <f>('Intermediate calculations'!AH27*'Intermediate calculations'!AH28)*Constants!$H$22</f>
        <v>19427250.62139621</v>
      </c>
      <c r="AN11" s="24">
        <f>('Intermediate calculations'!AI27*'Intermediate calculations'!AI28)*Constants!$H$22</f>
        <v>19459598.550812002</v>
      </c>
      <c r="AO11" s="24">
        <f>('Intermediate calculations'!AJ27*'Intermediate calculations'!AJ28)*Constants!$H$22</f>
        <v>19496688.894076742</v>
      </c>
      <c r="AP11" s="24">
        <f>('Intermediate calculations'!AK27*'Intermediate calculations'!AK28)*Constants!$H$22</f>
        <v>19537913.624913014</v>
      </c>
      <c r="AQ11" s="24">
        <f>('Intermediate calculations'!AL27*'Intermediate calculations'!AL28)*Constants!$H$22</f>
        <v>19583238.03196425</v>
      </c>
      <c r="AR11" s="24">
        <f>('Intermediate calculations'!AM27*'Intermediate calculations'!AM28)*Constants!$H$22</f>
        <v>19611217.124681178</v>
      </c>
      <c r="AS11" s="24">
        <f>('Intermediate calculations'!AN27*'Intermediate calculations'!AN28)*Constants!$H$22</f>
        <v>19642747.922067855</v>
      </c>
      <c r="AT11" s="24">
        <f>('Intermediate calculations'!AO27*'Intermediate calculations'!AO28)*Constants!$H$22</f>
        <v>19677421.705485154</v>
      </c>
      <c r="AU11" s="24">
        <f>('Intermediate calculations'!AP27*'Intermediate calculations'!AP28)*Constants!$H$22</f>
        <v>19715439.663167045</v>
      </c>
      <c r="AV11" s="24">
        <f>('Intermediate calculations'!AQ27*'Intermediate calculations'!AQ28)*Constants!$H$22</f>
        <v>19756457.139933892</v>
      </c>
      <c r="AW11" s="24">
        <f>('Intermediate calculations'!AR27*'Intermediate calculations'!AR28)*Constants!$H$22</f>
        <v>19783631.794988725</v>
      </c>
      <c r="AX11" s="24">
        <f>('Intermediate calculations'!AS27*'Intermediate calculations'!AS28)*Constants!$H$22</f>
        <v>19813180.641991958</v>
      </c>
      <c r="AY11" s="24">
        <f>('Intermediate calculations'!AT27*'Intermediate calculations'!AT28)*Constants!$H$22</f>
        <v>19845422.963833153</v>
      </c>
      <c r="AZ11" s="24">
        <f>('Intermediate calculations'!AU27*'Intermediate calculations'!AU28)*Constants!$H$22</f>
        <v>19880513.259559967</v>
      </c>
      <c r="BA11" s="24">
        <f>('Intermediate calculations'!AV27*'Intermediate calculations'!AV28)*Constants!$H$22</f>
        <v>19917970.847019266</v>
      </c>
      <c r="BB11" s="24">
        <f>('Intermediate calculations'!AW27*'Intermediate calculations'!AW28)*Constants!$H$22</f>
        <v>19941395.308457322</v>
      </c>
      <c r="BC11" s="24">
        <f>('Intermediate calculations'!AX27*'Intermediate calculations'!AX28)*Constants!$H$22</f>
        <v>19966842.731671598</v>
      </c>
      <c r="BD11" s="24">
        <f>('Intermediate calculations'!AY27*'Intermediate calculations'!AY28)*Constants!$H$22</f>
        <v>19994488.860852595</v>
      </c>
      <c r="BE11" s="24">
        <f>('Intermediate calculations'!AZ27*'Intermediate calculations'!AZ28)*Constants!$H$22</f>
        <v>20024006.992470957</v>
      </c>
      <c r="BF11" s="24">
        <f>('Intermediate calculations'!BA27*'Intermediate calculations'!BA28)*Constants!$H$22</f>
        <v>20055448.682588033</v>
      </c>
      <c r="BG11" s="24">
        <f>('Intermediate calculations'!BB27*'Intermediate calculations'!BB28)*Constants!$H$22</f>
        <v>20073786.344898276</v>
      </c>
      <c r="BH11" s="24">
        <f>('Intermediate calculations'!BC27*'Intermediate calculations'!BC28)*Constants!$H$22</f>
        <v>20093759.101093747</v>
      </c>
      <c r="BI11" s="24">
        <f>('Intermediate calculations'!BD27*'Intermediate calculations'!BD28)*Constants!$H$22</f>
        <v>20115485.173739135</v>
      </c>
      <c r="BJ11" s="24">
        <f>('Intermediate calculations'!BE27*'Intermediate calculations'!BE28)*Constants!$H$22</f>
        <v>20138752.868310731</v>
      </c>
      <c r="BK11" s="24">
        <f>('Intermediate calculations'!BF27*'Intermediate calculations'!BF28)*Constants!$H$22</f>
        <v>20164037.571113773</v>
      </c>
      <c r="BL11" s="24">
        <f>('Intermediate calculations'!BG27*'Intermediate calculations'!BG28)*Constants!$H$22</f>
        <v>20175284.182260875</v>
      </c>
      <c r="BM11" s="24">
        <f>('Intermediate calculations'!BH27*'Intermediate calculations'!BH28)*Constants!$H$22</f>
        <v>20188301.712125693</v>
      </c>
      <c r="BN11" s="24">
        <f>('Intermediate calculations'!BI27*'Intermediate calculations'!BI28)*Constants!$H$22</f>
        <v>20202586.93961636</v>
      </c>
      <c r="BO11" s="24">
        <f>('Intermediate calculations'!BJ27*'Intermediate calculations'!BJ28)*Constants!$H$22</f>
        <v>20218211.452186566</v>
      </c>
      <c r="BP11" s="24">
        <f>('Intermediate calculations'!BK27*'Intermediate calculations'!BK28)*Constants!$H$22</f>
        <v>20235541.527663115</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2841773.8623156319</v>
      </c>
      <c r="AE12" s="24">
        <f>('Intermediate calculations'!Z27*'Intermediate calculations'!Z28)*(1-Constants!$H$22)</f>
        <v>2843351.1750116944</v>
      </c>
      <c r="AF12" s="24">
        <f>('Intermediate calculations'!AA27*'Intermediate calculations'!AA28)*(1-Constants!$H$22)</f>
        <v>2846856.2711004526</v>
      </c>
      <c r="AG12" s="24">
        <f>('Intermediate calculations'!AB27*'Intermediate calculations'!AB28)*(1-Constants!$H$22)</f>
        <v>2852158.1067856727</v>
      </c>
      <c r="AH12" s="24">
        <f>('Intermediate calculations'!AC27*'Intermediate calculations'!AC28)*(1-Constants!$H$22)</f>
        <v>2859212.0639047148</v>
      </c>
      <c r="AI12" s="24">
        <f>('Intermediate calculations'!AD27*'Intermediate calculations'!AD28)*(1-Constants!$H$22)</f>
        <v>2868079.9451239868</v>
      </c>
      <c r="AJ12" s="24">
        <f>('Intermediate calculations'!AE27*'Intermediate calculations'!AE28)*(1-Constants!$H$22)</f>
        <v>2877901.8679689281</v>
      </c>
      <c r="AK12" s="24">
        <f>('Intermediate calculations'!AF27*'Intermediate calculations'!AF28)*(1-Constants!$H$22)</f>
        <v>2888703.3330985634</v>
      </c>
      <c r="AL12" s="24">
        <f>('Intermediate calculations'!AG27*'Intermediate calculations'!AG28)*(1-Constants!$H$22)</f>
        <v>2898759.4914454012</v>
      </c>
      <c r="AM12" s="24">
        <f>('Intermediate calculations'!AH27*'Intermediate calculations'!AH28)*(1-Constants!$H$22)</f>
        <v>2902922.5066454108</v>
      </c>
      <c r="AN12" s="24">
        <f>('Intermediate calculations'!AI27*'Intermediate calculations'!AI28)*(1-Constants!$H$22)</f>
        <v>2907756.1052937475</v>
      </c>
      <c r="AO12" s="24">
        <f>('Intermediate calculations'!AJ27*'Intermediate calculations'!AJ28)*(1-Constants!$H$22)</f>
        <v>2913298.3404942262</v>
      </c>
      <c r="AP12" s="24">
        <f>('Intermediate calculations'!AK27*'Intermediate calculations'!AK28)*(1-Constants!$H$22)</f>
        <v>2919458.3577456232</v>
      </c>
      <c r="AQ12" s="24">
        <f>('Intermediate calculations'!AL27*'Intermediate calculations'!AL28)*(1-Constants!$H$22)</f>
        <v>2926230.9702935084</v>
      </c>
      <c r="AR12" s="24">
        <f>('Intermediate calculations'!AM27*'Intermediate calculations'!AM28)*(1-Constants!$H$22)</f>
        <v>2930411.7542627049</v>
      </c>
      <c r="AS12" s="24">
        <f>('Intermediate calculations'!AN27*'Intermediate calculations'!AN28)*(1-Constants!$H$22)</f>
        <v>2935123.252722783</v>
      </c>
      <c r="AT12" s="24">
        <f>('Intermediate calculations'!AO27*'Intermediate calculations'!AO28)*(1-Constants!$H$22)</f>
        <v>2940304.3927736436</v>
      </c>
      <c r="AU12" s="24">
        <f>('Intermediate calculations'!AP27*'Intermediate calculations'!AP28)*(1-Constants!$H$22)</f>
        <v>2945985.2370249606</v>
      </c>
      <c r="AV12" s="24">
        <f>('Intermediate calculations'!AQ27*'Intermediate calculations'!AQ28)*(1-Constants!$H$22)</f>
        <v>2952114.2852774784</v>
      </c>
      <c r="AW12" s="24">
        <f>('Intermediate calculations'!AR27*'Intermediate calculations'!AR28)*(1-Constants!$H$22)</f>
        <v>2956174.8659178554</v>
      </c>
      <c r="AX12" s="24">
        <f>('Intermediate calculations'!AS27*'Intermediate calculations'!AS28)*(1-Constants!$H$22)</f>
        <v>2960590.2108723619</v>
      </c>
      <c r="AY12" s="24">
        <f>('Intermediate calculations'!AT27*'Intermediate calculations'!AT28)*(1-Constants!$H$22)</f>
        <v>2965408.0290785171</v>
      </c>
      <c r="AZ12" s="24">
        <f>('Intermediate calculations'!AU27*'Intermediate calculations'!AU28)*(1-Constants!$H$22)</f>
        <v>2970651.4066009149</v>
      </c>
      <c r="BA12" s="24">
        <f>('Intermediate calculations'!AV27*'Intermediate calculations'!AV28)*(1-Constants!$H$22)</f>
        <v>2976248.5173706952</v>
      </c>
      <c r="BB12" s="24">
        <f>('Intermediate calculations'!AW27*'Intermediate calculations'!AW28)*(1-Constants!$H$22)</f>
        <v>2979748.7242522435</v>
      </c>
      <c r="BC12" s="24">
        <f>('Intermediate calculations'!AX27*'Intermediate calculations'!AX28)*(1-Constants!$H$22)</f>
        <v>2983551.2127785147</v>
      </c>
      <c r="BD12" s="24">
        <f>('Intermediate calculations'!AY27*'Intermediate calculations'!AY28)*(1-Constants!$H$22)</f>
        <v>2987682.2435756754</v>
      </c>
      <c r="BE12" s="24">
        <f>('Intermediate calculations'!AZ27*'Intermediate calculations'!AZ28)*(1-Constants!$H$22)</f>
        <v>2992092.9988749707</v>
      </c>
      <c r="BF12" s="24">
        <f>('Intermediate calculations'!BA27*'Intermediate calculations'!BA28)*(1-Constants!$H$22)</f>
        <v>2996791.1824556836</v>
      </c>
      <c r="BG12" s="24">
        <f>('Intermediate calculations'!BB27*'Intermediate calculations'!BB28)*(1-Constants!$H$22)</f>
        <v>2999531.2929158346</v>
      </c>
      <c r="BH12" s="24">
        <f>('Intermediate calculations'!BC27*'Intermediate calculations'!BC28)*(1-Constants!$H$22)</f>
        <v>3002515.7277496406</v>
      </c>
      <c r="BI12" s="24">
        <f>('Intermediate calculations'!BD27*'Intermediate calculations'!BD28)*(1-Constants!$H$22)</f>
        <v>3005762.1523978016</v>
      </c>
      <c r="BJ12" s="24">
        <f>('Intermediate calculations'!BE27*'Intermediate calculations'!BE28)*(1-Constants!$H$22)</f>
        <v>3009238.9343452817</v>
      </c>
      <c r="BK12" s="24">
        <f>('Intermediate calculations'!BF27*'Intermediate calculations'!BF28)*(1-Constants!$H$22)</f>
        <v>3013017.1083273455</v>
      </c>
      <c r="BL12" s="24">
        <f>('Intermediate calculations'!BG27*'Intermediate calculations'!BG28)*(1-Constants!$H$22)</f>
        <v>3014697.6364297862</v>
      </c>
      <c r="BM12" s="24">
        <f>('Intermediate calculations'!BH27*'Intermediate calculations'!BH28)*(1-Constants!$H$22)</f>
        <v>3016642.7845705063</v>
      </c>
      <c r="BN12" s="24">
        <f>('Intermediate calculations'!BI27*'Intermediate calculations'!BI28)*(1-Constants!$H$22)</f>
        <v>3018777.3587932494</v>
      </c>
      <c r="BO12" s="24">
        <f>('Intermediate calculations'!BJ27*'Intermediate calculations'!BJ28)*(1-Constants!$H$22)</f>
        <v>3021112.0560738547</v>
      </c>
      <c r="BP12" s="24">
        <f>('Intermediate calculations'!BK27*'Intermediate calculations'!BK28)*(1-Constants!$H$22)</f>
        <v>3023701.607581845</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2067968.1172124064</v>
      </c>
      <c r="AE13" s="24">
        <f>'Intermediate calculations'!Z22*'Intermediate calculations'!Z25*Constants!$H$23</f>
        <v>2073391.4583026597</v>
      </c>
      <c r="AF13" s="24">
        <f>'Intermediate calculations'!AA22*'Intermediate calculations'!AA25*Constants!$H$23</f>
        <v>2080613.9282652498</v>
      </c>
      <c r="AG13" s="24">
        <f>'Intermediate calculations'!AB22*'Intermediate calculations'!AB25*Constants!$H$23</f>
        <v>2089517.4014550201</v>
      </c>
      <c r="AH13" s="24">
        <f>'Intermediate calculations'!AC22*'Intermediate calculations'!AC25*Constants!$H$23</f>
        <v>2100076.7354856255</v>
      </c>
      <c r="AI13" s="24">
        <f>'Intermediate calculations'!AD22*'Intermediate calculations'!AD25*Constants!$H$23</f>
        <v>2112382.5849511693</v>
      </c>
      <c r="AJ13" s="24">
        <f>'Intermediate calculations'!AE22*'Intermediate calculations'!AE25*Constants!$H$23</f>
        <v>2125474.7651943825</v>
      </c>
      <c r="AK13" s="24">
        <f>'Intermediate calculations'!AF22*'Intermediate calculations'!AF25*Constants!$H$23</f>
        <v>2139401.6891313917</v>
      </c>
      <c r="AL13" s="24">
        <f>'Intermediate calculations'!AG22*'Intermediate calculations'!AG25*Constants!$H$23</f>
        <v>2152233.4678333066</v>
      </c>
      <c r="AM13" s="24">
        <f>'Intermediate calculations'!AH22*'Intermediate calculations'!AH25*Constants!$H$23</f>
        <v>2158206.1728627188</v>
      </c>
      <c r="AN13" s="24">
        <f>'Intermediate calculations'!AI22*'Intermediate calculations'!AI25*Constants!$H$23</f>
        <v>2164755.611849437</v>
      </c>
      <c r="AO13" s="24">
        <f>'Intermediate calculations'!AJ22*'Intermediate calculations'!AJ25*Constants!$H$23</f>
        <v>2171933.9290458797</v>
      </c>
      <c r="AP13" s="24">
        <f>'Intermediate calculations'!AK22*'Intermediate calculations'!AK25*Constants!$H$23</f>
        <v>2179647.3596951221</v>
      </c>
      <c r="AQ13" s="24">
        <f>'Intermediate calculations'!AL22*'Intermediate calculations'!AL25*Constants!$H$23</f>
        <v>2187897.2836846183</v>
      </c>
      <c r="AR13" s="24">
        <f>'Intermediate calculations'!AM22*'Intermediate calculations'!AM25*Constants!$H$23</f>
        <v>2193127.4218597049</v>
      </c>
      <c r="AS13" s="24">
        <f>'Intermediate calculations'!AN22*'Intermediate calculations'!AN25*Constants!$H$23</f>
        <v>2198830.4786325195</v>
      </c>
      <c r="AT13" s="24">
        <f>'Intermediate calculations'!AO22*'Intermediate calculations'!AO25*Constants!$H$23</f>
        <v>2204943.2642649165</v>
      </c>
      <c r="AU13" s="24">
        <f>'Intermediate calculations'!AP22*'Intermediate calculations'!AP25*Constants!$H$23</f>
        <v>2211503.1478233356</v>
      </c>
      <c r="AV13" s="24">
        <f>'Intermediate calculations'!AQ22*'Intermediate calculations'!AQ25*Constants!$H$23</f>
        <v>2218456.7330642319</v>
      </c>
      <c r="AW13" s="24">
        <f>'Intermediate calculations'!AR22*'Intermediate calculations'!AR25*Constants!$H$23</f>
        <v>2223039.4576702034</v>
      </c>
      <c r="AX13" s="24">
        <f>'Intermediate calculations'!AS22*'Intermediate calculations'!AS25*Constants!$H$23</f>
        <v>2227930.5448879576</v>
      </c>
      <c r="AY13" s="24">
        <f>'Intermediate calculations'!AT22*'Intermediate calculations'!AT25*Constants!$H$23</f>
        <v>2233184.8853768762</v>
      </c>
      <c r="AZ13" s="24">
        <f>'Intermediate calculations'!AU22*'Intermediate calculations'!AU25*Constants!$H$23</f>
        <v>2238829.6907200902</v>
      </c>
      <c r="BA13" s="24">
        <f>'Intermediate calculations'!AV22*'Intermediate calculations'!AV25*Constants!$H$23</f>
        <v>2244788.123906415</v>
      </c>
      <c r="BB13" s="24">
        <f>'Intermediate calculations'!AW22*'Intermediate calculations'!AW25*Constants!$H$23</f>
        <v>2248393.1605968159</v>
      </c>
      <c r="BC13" s="24">
        <f>'Intermediate calculations'!AX22*'Intermediate calculations'!AX25*Constants!$H$23</f>
        <v>2252269.09190648</v>
      </c>
      <c r="BD13" s="24">
        <f>'Intermediate calculations'!AY22*'Intermediate calculations'!AY25*Constants!$H$23</f>
        <v>2256445.7298509385</v>
      </c>
      <c r="BE13" s="24">
        <f>'Intermediate calculations'!AZ22*'Intermediate calculations'!AZ25*Constants!$H$23</f>
        <v>2260871.1842691484</v>
      </c>
      <c r="BF13" s="24">
        <f>'Intermediate calculations'!BA22*'Intermediate calculations'!BA25*Constants!$H$23</f>
        <v>2265554.8853191524</v>
      </c>
      <c r="BG13" s="24">
        <f>'Intermediate calculations'!BB22*'Intermediate calculations'!BB25*Constants!$H$23</f>
        <v>2268074.5287385616</v>
      </c>
      <c r="BH13" s="24">
        <f>'Intermediate calculations'!BC22*'Intermediate calculations'!BC25*Constants!$H$23</f>
        <v>2270816.1007168684</v>
      </c>
      <c r="BI13" s="24">
        <f>'Intermediate calculations'!BD22*'Intermediate calculations'!BD25*Constants!$H$23</f>
        <v>2273799.298098112</v>
      </c>
      <c r="BJ13" s="24">
        <f>'Intermediate calculations'!BE22*'Intermediate calculations'!BE25*Constants!$H$23</f>
        <v>2276990.6570653906</v>
      </c>
      <c r="BK13" s="24">
        <f>'Intermediate calculations'!BF22*'Intermediate calculations'!BF25*Constants!$H$23</f>
        <v>2280466.8859367999</v>
      </c>
      <c r="BL13" s="24">
        <f>'Intermediate calculations'!BG22*'Intermediate calculations'!BG25*Constants!$H$23</f>
        <v>2281661.0876199091</v>
      </c>
      <c r="BM13" s="24">
        <f>'Intermediate calculations'!BH22*'Intermediate calculations'!BH25*Constants!$H$23</f>
        <v>2283109.4135883627</v>
      </c>
      <c r="BN13" s="24">
        <f>'Intermediate calculations'!BI22*'Intermediate calculations'!BI25*Constants!$H$23</f>
        <v>2284731.6644685958</v>
      </c>
      <c r="BO13" s="24">
        <f>'Intermediate calculations'!BJ22*'Intermediate calculations'!BJ25*Constants!$H$23</f>
        <v>2286539.55933114</v>
      </c>
      <c r="BP13" s="24">
        <f>'Intermediate calculations'!BK22*'Intermediate calculations'!BK25*Constants!$H$23</f>
        <v>2288591.5024888623</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4014291.051059376</v>
      </c>
      <c r="AE14" s="24">
        <f>'Intermediate calculations'!Z22*'Intermediate calculations'!Z25*(1-Constants!$H$23)</f>
        <v>4024818.7131757503</v>
      </c>
      <c r="AF14" s="24">
        <f>'Intermediate calculations'!AA22*'Intermediate calculations'!AA25*(1-Constants!$H$23)</f>
        <v>4038838.8019266604</v>
      </c>
      <c r="AG14" s="24">
        <f>'Intermediate calculations'!AB22*'Intermediate calculations'!AB25*(1-Constants!$H$23)</f>
        <v>4056122.014589156</v>
      </c>
      <c r="AH14" s="24">
        <f>'Intermediate calculations'!AC22*'Intermediate calculations'!AC25*(1-Constants!$H$23)</f>
        <v>4076619.5453544487</v>
      </c>
      <c r="AI14" s="24">
        <f>'Intermediate calculations'!AD22*'Intermediate calculations'!AD25*(1-Constants!$H$23)</f>
        <v>4100507.3707875637</v>
      </c>
      <c r="AJ14" s="24">
        <f>'Intermediate calculations'!AE22*'Intermediate calculations'!AE25*(1-Constants!$H$23)</f>
        <v>4125921.6030243887</v>
      </c>
      <c r="AK14" s="24">
        <f>'Intermediate calculations'!AF22*'Intermediate calculations'!AF25*(1-Constants!$H$23)</f>
        <v>4152956.2200785829</v>
      </c>
      <c r="AL14" s="24">
        <f>'Intermediate calculations'!AG22*'Intermediate calculations'!AG25*(1-Constants!$H$23)</f>
        <v>4177864.9669705355</v>
      </c>
      <c r="AM14" s="24">
        <f>'Intermediate calculations'!AH22*'Intermediate calculations'!AH25*(1-Constants!$H$23)</f>
        <v>4189459.0414393945</v>
      </c>
      <c r="AN14" s="24">
        <f>'Intermediate calculations'!AI22*'Intermediate calculations'!AI25*(1-Constants!$H$23)</f>
        <v>4202172.6582959648</v>
      </c>
      <c r="AO14" s="24">
        <f>'Intermediate calculations'!AJ22*'Intermediate calculations'!AJ25*(1-Constants!$H$23)</f>
        <v>4216107.038736118</v>
      </c>
      <c r="AP14" s="24">
        <f>'Intermediate calculations'!AK22*'Intermediate calculations'!AK25*(1-Constants!$H$23)</f>
        <v>4231080.1688199425</v>
      </c>
      <c r="AQ14" s="24">
        <f>'Intermediate calculations'!AL22*'Intermediate calculations'!AL25*(1-Constants!$H$23)</f>
        <v>4247094.7271524938</v>
      </c>
      <c r="AR14" s="24">
        <f>'Intermediate calculations'!AM22*'Intermediate calculations'!AM25*(1-Constants!$H$23)</f>
        <v>4257247.3483158974</v>
      </c>
      <c r="AS14" s="24">
        <f>'Intermediate calculations'!AN22*'Intermediate calculations'!AN25*(1-Constants!$H$23)</f>
        <v>4268317.9879337139</v>
      </c>
      <c r="AT14" s="24">
        <f>'Intermediate calculations'!AO22*'Intermediate calculations'!AO25*(1-Constants!$H$23)</f>
        <v>4280183.9835730726</v>
      </c>
      <c r="AU14" s="24">
        <f>'Intermediate calculations'!AP22*'Intermediate calculations'!AP25*(1-Constants!$H$23)</f>
        <v>4292917.8751864741</v>
      </c>
      <c r="AV14" s="24">
        <f>'Intermediate calculations'!AQ22*'Intermediate calculations'!AQ25*(1-Constants!$H$23)</f>
        <v>4306416.011242331</v>
      </c>
      <c r="AW14" s="24">
        <f>'Intermediate calculations'!AR22*'Intermediate calculations'!AR25*(1-Constants!$H$23)</f>
        <v>4315311.8884186298</v>
      </c>
      <c r="AX14" s="24">
        <f>'Intermediate calculations'!AS22*'Intermediate calculations'!AS25*(1-Constants!$H$23)</f>
        <v>4324806.3518413287</v>
      </c>
      <c r="AY14" s="24">
        <f>'Intermediate calculations'!AT22*'Intermediate calculations'!AT25*(1-Constants!$H$23)</f>
        <v>4335005.9539668765</v>
      </c>
      <c r="AZ14" s="24">
        <f>'Intermediate calculations'!AU22*'Intermediate calculations'!AU25*(1-Constants!$H$23)</f>
        <v>4345963.5172801744</v>
      </c>
      <c r="BA14" s="24">
        <f>'Intermediate calculations'!AV22*'Intermediate calculations'!AV25*(1-Constants!$H$23)</f>
        <v>4357529.8875830397</v>
      </c>
      <c r="BB14" s="24">
        <f>'Intermediate calculations'!AW22*'Intermediate calculations'!AW25*(1-Constants!$H$23)</f>
        <v>4364527.8999820538</v>
      </c>
      <c r="BC14" s="24">
        <f>'Intermediate calculations'!AX22*'Intermediate calculations'!AX25*(1-Constants!$H$23)</f>
        <v>4372051.7666419894</v>
      </c>
      <c r="BD14" s="24">
        <f>'Intermediate calculations'!AY22*'Intermediate calculations'!AY25*(1-Constants!$H$23)</f>
        <v>4380159.3579459386</v>
      </c>
      <c r="BE14" s="24">
        <f>'Intermediate calculations'!AZ22*'Intermediate calculations'!AZ25*(1-Constants!$H$23)</f>
        <v>4388749.9459342277</v>
      </c>
      <c r="BF14" s="24">
        <f>'Intermediate calculations'!BA22*'Intermediate calculations'!BA25*(1-Constants!$H$23)</f>
        <v>4397841.8362077652</v>
      </c>
      <c r="BG14" s="24">
        <f>'Intermediate calculations'!BB22*'Intermediate calculations'!BB25*(1-Constants!$H$23)</f>
        <v>4402732.9087277949</v>
      </c>
      <c r="BH14" s="24">
        <f>'Intermediate calculations'!BC22*'Intermediate calculations'!BC25*(1-Constants!$H$23)</f>
        <v>4408054.7837445084</v>
      </c>
      <c r="BI14" s="24">
        <f>'Intermediate calculations'!BD22*'Intermediate calculations'!BD25*(1-Constants!$H$23)</f>
        <v>4413845.6963080987</v>
      </c>
      <c r="BJ14" s="24">
        <f>'Intermediate calculations'!BE22*'Intermediate calculations'!BE25*(1-Constants!$H$23)</f>
        <v>4420040.6872445811</v>
      </c>
      <c r="BK14" s="24">
        <f>'Intermediate calculations'!BF22*'Intermediate calculations'!BF25*(1-Constants!$H$23)</f>
        <v>4426788.6609361405</v>
      </c>
      <c r="BL14" s="24">
        <f>'Intermediate calculations'!BG22*'Intermediate calculations'!BG25*(1-Constants!$H$23)</f>
        <v>4429106.817144529</v>
      </c>
      <c r="BM14" s="24">
        <f>'Intermediate calculations'!BH22*'Intermediate calculations'!BH25*(1-Constants!$H$23)</f>
        <v>4431918.2734362325</v>
      </c>
      <c r="BN14" s="24">
        <f>'Intermediate calculations'!BI22*'Intermediate calculations'!BI25*(1-Constants!$H$23)</f>
        <v>4435067.3486743318</v>
      </c>
      <c r="BO14" s="24">
        <f>'Intermediate calculations'!BJ22*'Intermediate calculations'!BJ25*(1-Constants!$H$23)</f>
        <v>4438576.7916428</v>
      </c>
      <c r="BP14" s="24">
        <f>'Intermediate calculations'!BK22*'Intermediate calculations'!BK25*(1-Constants!$H$23)</f>
        <v>4442559.9754195558</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309086.03900077858</v>
      </c>
      <c r="AE15" s="24">
        <f>((Data!$AJ$61*((Drivers!AA5*1000000)/Drivers!AA4))+Data!$AK$61)</f>
        <v>311149.92743346258</v>
      </c>
      <c r="AF15" s="24">
        <f>((Data!$AJ$61*((Drivers!AB5*1000000)/Drivers!AB4))+Data!$AK$61)</f>
        <v>311901.12736914342</v>
      </c>
      <c r="AG15" s="24">
        <f>((Data!$AJ$61*((Drivers!AC5*1000000)/Drivers!AC4))+Data!$AK$61)</f>
        <v>311308.69227175554</v>
      </c>
      <c r="AH15" s="24">
        <f>((Data!$AJ$61*((Drivers!AD5*1000000)/Drivers!AD4))+Data!$AK$61)</f>
        <v>309645.69977678743</v>
      </c>
      <c r="AI15" s="24">
        <f>((Data!$AJ$61*((Drivers!AE5*1000000)/Drivers!AE4))+Data!$AK$61)</f>
        <v>308738.04220669076</v>
      </c>
      <c r="AJ15" s="24">
        <f>((Data!$AJ$61*((Drivers!AF5*1000000)/Drivers!AF4))+Data!$AK$61)</f>
        <v>307486.75708338869</v>
      </c>
      <c r="AK15" s="24">
        <f>((Data!$AJ$61*((Drivers!AG5*1000000)/Drivers!AG4))+Data!$AK$61)</f>
        <v>305915.75649946963</v>
      </c>
      <c r="AL15" s="24">
        <f>((Data!$AJ$61*((Drivers!AH5*1000000)/Drivers!AH4))+Data!$AK$61)</f>
        <v>287715.15509594313</v>
      </c>
      <c r="AM15" s="24">
        <f>((Data!$AJ$61*((Drivers!AI5*1000000)/Drivers!AI4))+Data!$AK$61)</f>
        <v>289726.56097785488</v>
      </c>
      <c r="AN15" s="24">
        <f>((Data!$AJ$61*((Drivers!AJ5*1000000)/Drivers!AJ4))+Data!$AK$61)</f>
        <v>291503.59679780097</v>
      </c>
      <c r="AO15" s="24">
        <f>((Data!$AJ$61*((Drivers!AK5*1000000)/Drivers!AK4))+Data!$AK$61)</f>
        <v>293248.75805423874</v>
      </c>
      <c r="AP15" s="24">
        <f>((Data!$AJ$61*((Drivers!AL5*1000000)/Drivers!AL4))+Data!$AK$61)</f>
        <v>294790.32496654941</v>
      </c>
      <c r="AQ15" s="24">
        <f>((Data!$AJ$61*((Drivers!AM5*1000000)/Drivers!AM4))+Data!$AK$61)</f>
        <v>296431.0219727885</v>
      </c>
      <c r="AR15" s="24">
        <f>((Data!$AJ$61*((Drivers!AN5*1000000)/Drivers!AN4))+Data!$AK$61)</f>
        <v>299064.87762982625</v>
      </c>
      <c r="AS15" s="24">
        <f>((Data!$AJ$61*((Drivers!AO5*1000000)/Drivers!AO4))+Data!$AK$61)</f>
        <v>301581.29715594021</v>
      </c>
      <c r="AT15" s="24">
        <f>((Data!$AJ$61*((Drivers!AP5*1000000)/Drivers!AP4))+Data!$AK$61)</f>
        <v>304246.31475141353</v>
      </c>
      <c r="AU15" s="24">
        <f>((Data!$AJ$61*((Drivers!AQ5*1000000)/Drivers!AQ4))+Data!$AK$61)</f>
        <v>306989.94214167912</v>
      </c>
      <c r="AV15" s="24">
        <f>((Data!$AJ$61*((Drivers!AR5*1000000)/Drivers!AR4))+Data!$AK$61)</f>
        <v>309826.190051771</v>
      </c>
      <c r="AW15" s="24">
        <f>((Data!$AJ$61*((Drivers!AS5*1000000)/Drivers!AS4))+Data!$AK$61)</f>
        <v>313838.18559472286</v>
      </c>
      <c r="AX15" s="24">
        <f>((Data!$AJ$61*((Drivers!AT5*1000000)/Drivers!AT4))+Data!$AK$61)</f>
        <v>317495.74568723189</v>
      </c>
      <c r="AY15" s="24">
        <f>((Data!$AJ$61*((Drivers!AU5*1000000)/Drivers!AU4))+Data!$AK$61)</f>
        <v>321681.06976961246</v>
      </c>
      <c r="AZ15" s="24">
        <f>((Data!$AJ$61*((Drivers!AV5*1000000)/Drivers!AV4))+Data!$AK$61)</f>
        <v>326191.54620394553</v>
      </c>
      <c r="BA15" s="24">
        <f>((Data!$AJ$61*((Drivers!AW5*1000000)/Drivers!AW4))+Data!$AK$61)</f>
        <v>331050.20169924106</v>
      </c>
      <c r="BB15" s="24">
        <f>((Data!$AJ$61*((Drivers!AX5*1000000)/Drivers!AX4))+Data!$AK$61)</f>
        <v>336295.29279433505</v>
      </c>
      <c r="BC15" s="24">
        <f>((Data!$AJ$61*((Drivers!AY5*1000000)/Drivers!AY4))+Data!$AK$61)</f>
        <v>341747.6628322131</v>
      </c>
      <c r="BD15" s="24">
        <f>((Data!$AJ$61*((Drivers!AZ5*1000000)/Drivers!AZ4))+Data!$AK$61)</f>
        <v>347212.5847823259</v>
      </c>
      <c r="BE15" s="24">
        <f>((Data!$AJ$61*((Drivers!BA5*1000000)/Drivers!BA4))+Data!$AK$61)</f>
        <v>352883.43603134935</v>
      </c>
      <c r="BF15" s="24">
        <f>((Data!$AJ$61*((Drivers!BB5*1000000)/Drivers!BB4))+Data!$AK$61)</f>
        <v>358916.59056201251</v>
      </c>
      <c r="BG15" s="24">
        <f>((Data!$AJ$61*((Drivers!BC5*1000000)/Drivers!BC4))+Data!$AK$61)</f>
        <v>365461.24316306051</v>
      </c>
      <c r="BH15" s="24">
        <f>((Data!$AJ$61*((Drivers!BD5*1000000)/Drivers!BD4))+Data!$AK$61)</f>
        <v>372264.01892311149</v>
      </c>
      <c r="BI15" s="24">
        <f>((Data!$AJ$61*((Drivers!BE5*1000000)/Drivers!BE4))+Data!$AK$61)</f>
        <v>379294.65489106404</v>
      </c>
      <c r="BJ15" s="24">
        <f>((Data!$AJ$61*((Drivers!BF5*1000000)/Drivers!BF4))+Data!$AK$61)</f>
        <v>386598.64303797518</v>
      </c>
      <c r="BK15" s="24">
        <f>((Data!$AJ$61*((Drivers!BG5*1000000)/Drivers!BG4))+Data!$AK$61)</f>
        <v>394354.82125595759</v>
      </c>
      <c r="BL15" s="24">
        <f>((Data!$AJ$61*((Drivers!BH5*1000000)/Drivers!BH4))+Data!$AK$61)</f>
        <v>402814.76749411586</v>
      </c>
      <c r="BM15" s="24">
        <f>((Data!$AJ$61*((Drivers!BI5*1000000)/Drivers!BI4))+Data!$AK$61)</f>
        <v>411650.07906494208</v>
      </c>
      <c r="BN15" s="24">
        <f>((Data!$AJ$61*((Drivers!BJ5*1000000)/Drivers!BJ4))+Data!$AK$61)</f>
        <v>420506.27597566938</v>
      </c>
      <c r="BO15" s="24">
        <f>((Data!$AJ$61*((Drivers!BK5*1000000)/Drivers!BK4))+Data!$AK$61)</f>
        <v>429781.3773231901</v>
      </c>
      <c r="BP15" s="24">
        <f>((Data!$AJ$61*((Drivers!BL5*1000000)/Drivers!BL4))+Data!$AK$61)</f>
        <v>439500.1913407169</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1664264.4960761024</v>
      </c>
      <c r="AE17" s="24">
        <f>'Intermediate calculations'!Z32*'Intermediate calculations'!Z33*Constants!$H$24</f>
        <v>1661458.4490366378</v>
      </c>
      <c r="AF17" s="24">
        <f>'Intermediate calculations'!AA32*'Intermediate calculations'!AA33*Constants!$H$24</f>
        <v>1647130.7446545733</v>
      </c>
      <c r="AG17" s="24">
        <f>'Intermediate calculations'!AB32*'Intermediate calculations'!AB33*Constants!$H$24</f>
        <v>1621247.0272774315</v>
      </c>
      <c r="AH17" s="24">
        <f>'Intermediate calculations'!AC32*'Intermediate calculations'!AC33*Constants!$H$24</f>
        <v>1586789.2577964824</v>
      </c>
      <c r="AI17" s="24">
        <f>'Intermediate calculations'!AD32*'Intermediate calculations'!AD33*Constants!$H$24</f>
        <v>1561922.0509321566</v>
      </c>
      <c r="AJ17" s="24">
        <f>'Intermediate calculations'!AE32*'Intermediate calculations'!AE33*Constants!$H$24</f>
        <v>1534916.0532853792</v>
      </c>
      <c r="AK17" s="24">
        <f>'Intermediate calculations'!AF32*'Intermediate calculations'!AF33*Constants!$H$24</f>
        <v>1506021.7776301678</v>
      </c>
      <c r="AL17" s="24">
        <f>'Intermediate calculations'!AG32*'Intermediate calculations'!AG33*Constants!$H$24</f>
        <v>1317286.9711014768</v>
      </c>
      <c r="AM17" s="24">
        <f>'Intermediate calculations'!AH32*'Intermediate calculations'!AH33*Constants!$H$24</f>
        <v>1320423.2027758714</v>
      </c>
      <c r="AN17" s="24">
        <f>'Intermediate calculations'!AI32*'Intermediate calculations'!AI33*Constants!$H$24</f>
        <v>1321656.6544097937</v>
      </c>
      <c r="AO17" s="24">
        <f>'Intermediate calculations'!AJ32*'Intermediate calculations'!AJ33*Constants!$H$24</f>
        <v>1322954.7851900216</v>
      </c>
      <c r="AP17" s="24">
        <f>'Intermediate calculations'!AK32*'Intermediate calculations'!AK33*Constants!$H$24</f>
        <v>1322675.9747905773</v>
      </c>
      <c r="AQ17" s="24">
        <f>'Intermediate calculations'!AL32*'Intermediate calculations'!AL33*Constants!$H$24</f>
        <v>1323617.8258341204</v>
      </c>
      <c r="AR17" s="24">
        <f>'Intermediate calculations'!AM32*'Intermediate calculations'!AM33*Constants!$H$24</f>
        <v>1331753.9048347652</v>
      </c>
      <c r="AS17" s="24">
        <f>'Intermediate calculations'!AN32*'Intermediate calculations'!AN33*Constants!$H$24</f>
        <v>1338885.0822071442</v>
      </c>
      <c r="AT17" s="24">
        <f>'Intermediate calculations'!AO32*'Intermediate calculations'!AO33*Constants!$H$24</f>
        <v>1347348.2467214193</v>
      </c>
      <c r="AU17" s="24">
        <f>'Intermediate calculations'!AP32*'Intermediate calculations'!AP33*Constants!$H$24</f>
        <v>1356509.8316654612</v>
      </c>
      <c r="AV17" s="24">
        <f>'Intermediate calculations'!AQ32*'Intermediate calculations'!AQ33*Constants!$H$24</f>
        <v>1366435.819279684</v>
      </c>
      <c r="AW17" s="24">
        <f>'Intermediate calculations'!AR32*'Intermediate calculations'!AR33*Constants!$H$24</f>
        <v>1384694.3781771574</v>
      </c>
      <c r="AX17" s="24">
        <f>'Intermediate calculations'!AS32*'Intermediate calculations'!AS33*Constants!$H$24</f>
        <v>1399621.3879512306</v>
      </c>
      <c r="AY17" s="24">
        <f>'Intermediate calculations'!AT32*'Intermediate calculations'!AT33*Constants!$H$24</f>
        <v>1418702.3346659013</v>
      </c>
      <c r="AZ17" s="24">
        <f>'Intermediate calculations'!AU32*'Intermediate calculations'!AU33*Constants!$H$24</f>
        <v>1440146.0553211579</v>
      </c>
      <c r="BA17" s="24">
        <f>'Intermediate calculations'!AV32*'Intermediate calculations'!AV33*Constants!$H$24</f>
        <v>1464014.0559166942</v>
      </c>
      <c r="BB17" s="24">
        <f>'Intermediate calculations'!AW32*'Intermediate calculations'!AW33*Constants!$H$24</f>
        <v>1488835.5531732976</v>
      </c>
      <c r="BC17" s="24">
        <f>'Intermediate calculations'!AX32*'Intermediate calculations'!AX33*Constants!$H$24</f>
        <v>1514704.749120028</v>
      </c>
      <c r="BD17" s="24">
        <f>'Intermediate calculations'!AY32*'Intermediate calculations'!AY33*Constants!$H$24</f>
        <v>1540068.448170213</v>
      </c>
      <c r="BE17" s="24">
        <f>'Intermediate calculations'!AZ32*'Intermediate calculations'!AZ33*Constants!$H$24</f>
        <v>1566404.3054918491</v>
      </c>
      <c r="BF17" s="24">
        <f>'Intermediate calculations'!BA32*'Intermediate calculations'!BA33*Constants!$H$24</f>
        <v>1594874.6332123359</v>
      </c>
      <c r="BG17" s="24">
        <f>'Intermediate calculations'!BB32*'Intermediate calculations'!BB33*Constants!$H$24</f>
        <v>1624848.488429565</v>
      </c>
      <c r="BH17" s="24">
        <f>'Intermediate calculations'!BC32*'Intermediate calculations'!BC33*Constants!$H$24</f>
        <v>1655896.1170775772</v>
      </c>
      <c r="BI17" s="24">
        <f>'Intermediate calculations'!BD32*'Intermediate calculations'!BD33*Constants!$H$24</f>
        <v>1687753.4964217423</v>
      </c>
      <c r="BJ17" s="24">
        <f>'Intermediate calculations'!BE32*'Intermediate calculations'!BE33*Constants!$H$24</f>
        <v>1720683.2098370448</v>
      </c>
      <c r="BK17" s="24">
        <f>'Intermediate calculations'!BF32*'Intermediate calculations'!BF33*Constants!$H$24</f>
        <v>1755971.9550667042</v>
      </c>
      <c r="BL17" s="24">
        <f>'Intermediate calculations'!BG32*'Intermediate calculations'!BG33*Constants!$H$24</f>
        <v>1793343.5626469159</v>
      </c>
      <c r="BM17" s="24">
        <f>'Intermediate calculations'!BH32*'Intermediate calculations'!BH33*Constants!$H$24</f>
        <v>1832180.8143580887</v>
      </c>
      <c r="BN17" s="24">
        <f>'Intermediate calculations'!BI32*'Intermediate calculations'!BI33*Constants!$H$24</f>
        <v>1869892.5935939855</v>
      </c>
      <c r="BO17" s="24">
        <f>'Intermediate calculations'!BJ32*'Intermediate calculations'!BJ33*Constants!$H$24</f>
        <v>1909216.8323726952</v>
      </c>
      <c r="BP17" s="24">
        <f>'Intermediate calculations'!BK32*'Intermediate calculations'!BK33*Constants!$H$24</f>
        <v>1950275.6349015508</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226945.15855583214</v>
      </c>
      <c r="AE18" s="24">
        <f>'Intermediate calculations'!Z32*'Intermediate calculations'!Z33*(1-Constants!$H$24)</f>
        <v>226562.51577772334</v>
      </c>
      <c r="AF18" s="24">
        <f>'Intermediate calculations'!AA32*'Intermediate calculations'!AA33*(1-Constants!$H$24)</f>
        <v>224608.7379074418</v>
      </c>
      <c r="AG18" s="24">
        <f>'Intermediate calculations'!AB32*'Intermediate calculations'!AB33*(1-Constants!$H$24)</f>
        <v>221079.14008328613</v>
      </c>
      <c r="AH18" s="24">
        <f>'Intermediate calculations'!AC32*'Intermediate calculations'!AC33*(1-Constants!$H$24)</f>
        <v>216380.35333588396</v>
      </c>
      <c r="AI18" s="24">
        <f>'Intermediate calculations'!AD32*'Intermediate calculations'!AD33*(1-Constants!$H$24)</f>
        <v>212989.37058165771</v>
      </c>
      <c r="AJ18" s="24">
        <f>'Intermediate calculations'!AE32*'Intermediate calculations'!AE33*(1-Constants!$H$24)</f>
        <v>209306.73453891533</v>
      </c>
      <c r="AK18" s="24">
        <f>'Intermediate calculations'!AF32*'Intermediate calculations'!AF33*(1-Constants!$H$24)</f>
        <v>205366.6060404774</v>
      </c>
      <c r="AL18" s="24">
        <f>'Intermediate calculations'!AG32*'Intermediate calculations'!AG33*(1-Constants!$H$24)</f>
        <v>179630.04151383773</v>
      </c>
      <c r="AM18" s="24">
        <f>'Intermediate calculations'!AH32*'Intermediate calculations'!AH33*(1-Constants!$H$24)</f>
        <v>180057.70946943699</v>
      </c>
      <c r="AN18" s="24">
        <f>'Intermediate calculations'!AI32*'Intermediate calculations'!AI33*(1-Constants!$H$24)</f>
        <v>180225.90741951732</v>
      </c>
      <c r="AO18" s="24">
        <f>'Intermediate calculations'!AJ32*'Intermediate calculations'!AJ33*(1-Constants!$H$24)</f>
        <v>180402.92525318475</v>
      </c>
      <c r="AP18" s="24">
        <f>'Intermediate calculations'!AK32*'Intermediate calculations'!AK33*(1-Constants!$H$24)</f>
        <v>180364.90565326053</v>
      </c>
      <c r="AQ18" s="24">
        <f>'Intermediate calculations'!AL32*'Intermediate calculations'!AL33*(1-Constants!$H$24)</f>
        <v>180493.33988647096</v>
      </c>
      <c r="AR18" s="24">
        <f>'Intermediate calculations'!AM32*'Intermediate calculations'!AM33*(1-Constants!$H$24)</f>
        <v>181602.8052047407</v>
      </c>
      <c r="AS18" s="24">
        <f>'Intermediate calculations'!AN32*'Intermediate calculations'!AN33*(1-Constants!$H$24)</f>
        <v>182575.2384827924</v>
      </c>
      <c r="AT18" s="24">
        <f>'Intermediate calculations'!AO32*'Intermediate calculations'!AO33*(1-Constants!$H$24)</f>
        <v>183729.3063711026</v>
      </c>
      <c r="AU18" s="24">
        <f>'Intermediate calculations'!AP32*'Intermediate calculations'!AP33*(1-Constants!$H$24)</f>
        <v>184978.61340892653</v>
      </c>
      <c r="AV18" s="24">
        <f>'Intermediate calculations'!AQ32*'Intermediate calculations'!AQ33*(1-Constants!$H$24)</f>
        <v>186332.15717450235</v>
      </c>
      <c r="AW18" s="24">
        <f>'Intermediate calculations'!AR32*'Intermediate calculations'!AR33*(1-Constants!$H$24)</f>
        <v>188821.96066052144</v>
      </c>
      <c r="AX18" s="24">
        <f>'Intermediate calculations'!AS32*'Intermediate calculations'!AS33*(1-Constants!$H$24)</f>
        <v>190857.46199334963</v>
      </c>
      <c r="AY18" s="24">
        <f>'Intermediate calculations'!AT32*'Intermediate calculations'!AT33*(1-Constants!$H$24)</f>
        <v>193459.40927262287</v>
      </c>
      <c r="AZ18" s="24">
        <f>'Intermediate calculations'!AU32*'Intermediate calculations'!AU33*(1-Constants!$H$24)</f>
        <v>196383.5529983397</v>
      </c>
      <c r="BA18" s="24">
        <f>'Intermediate calculations'!AV32*'Intermediate calculations'!AV33*(1-Constants!$H$24)</f>
        <v>199638.28035227649</v>
      </c>
      <c r="BB18" s="24">
        <f>'Intermediate calculations'!AW32*'Intermediate calculations'!AW33*(1-Constants!$H$24)</f>
        <v>203023.02997817696</v>
      </c>
      <c r="BC18" s="24">
        <f>'Intermediate calculations'!AX32*'Intermediate calculations'!AX33*(1-Constants!$H$24)</f>
        <v>206550.64760727654</v>
      </c>
      <c r="BD18" s="24">
        <f>'Intermediate calculations'!AY32*'Intermediate calculations'!AY33*(1-Constants!$H$24)</f>
        <v>210009.33384139268</v>
      </c>
      <c r="BE18" s="24">
        <f>'Intermediate calculations'!AZ32*'Intermediate calculations'!AZ33*(1-Constants!$H$24)</f>
        <v>213600.58711252487</v>
      </c>
      <c r="BF18" s="24">
        <f>'Intermediate calculations'!BA32*'Intermediate calculations'!BA33*(1-Constants!$H$24)</f>
        <v>217482.90452895491</v>
      </c>
      <c r="BG18" s="24">
        <f>'Intermediate calculations'!BB32*'Intermediate calculations'!BB33*(1-Constants!$H$24)</f>
        <v>221570.24842221339</v>
      </c>
      <c r="BH18" s="24">
        <f>'Intermediate calculations'!BC32*'Intermediate calculations'!BC33*(1-Constants!$H$24)</f>
        <v>225804.01596512416</v>
      </c>
      <c r="BI18" s="24">
        <f>'Intermediate calculations'!BD32*'Intermediate calculations'!BD33*(1-Constants!$H$24)</f>
        <v>230148.2040575103</v>
      </c>
      <c r="BJ18" s="24">
        <f>'Intermediate calculations'!BE32*'Intermediate calculations'!BE33*(1-Constants!$H$24)</f>
        <v>234638.61952323336</v>
      </c>
      <c r="BK18" s="24">
        <f>'Intermediate calculations'!BF32*'Intermediate calculations'!BF33*(1-Constants!$H$24)</f>
        <v>239450.72114545965</v>
      </c>
      <c r="BL18" s="24">
        <f>'Intermediate calculations'!BG32*'Intermediate calculations'!BG33*(1-Constants!$H$24)</f>
        <v>244546.84945185218</v>
      </c>
      <c r="BM18" s="24">
        <f>'Intermediate calculations'!BH32*'Intermediate calculations'!BH33*(1-Constants!$H$24)</f>
        <v>249842.83832155753</v>
      </c>
      <c r="BN18" s="24">
        <f>'Intermediate calculations'!BI32*'Intermediate calculations'!BI33*(1-Constants!$H$24)</f>
        <v>254985.35367190713</v>
      </c>
      <c r="BO18" s="24">
        <f>'Intermediate calculations'!BJ32*'Intermediate calculations'!BJ33*(1-Constants!$H$24)</f>
        <v>260347.74986900389</v>
      </c>
      <c r="BP18" s="24">
        <f>'Intermediate calculations'!BK32*'Intermediate calculations'!BK33*(1-Constants!$H$24)</f>
        <v>265946.67748657509</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23738442.893564869</v>
      </c>
      <c r="AE19" s="24">
        <f>'Intermediate calculations'!Z37*'Intermediate calculations'!Z38*Constants!$H$25</f>
        <v>24272001.380232137</v>
      </c>
      <c r="AF19" s="24">
        <f>'Intermediate calculations'!AA37*'Intermediate calculations'!AA38*Constants!$H$25</f>
        <v>24712124.655434076</v>
      </c>
      <c r="AG19" s="24">
        <f>'Intermediate calculations'!AB37*'Intermediate calculations'!AB38*Constants!$H$25</f>
        <v>25051651.489991654</v>
      </c>
      <c r="AH19" s="24">
        <f>'Intermediate calculations'!AC37*'Intermediate calculations'!AC38*Constants!$H$25</f>
        <v>25310115.698999129</v>
      </c>
      <c r="AI19" s="24">
        <f>'Intermediate calculations'!AD37*'Intermediate calculations'!AD38*Constants!$H$25</f>
        <v>25646271.300366469</v>
      </c>
      <c r="AJ19" s="24">
        <f>'Intermediate calculations'!AE37*'Intermediate calculations'!AE38*Constants!$H$25</f>
        <v>25954063.192523111</v>
      </c>
      <c r="AK19" s="24">
        <f>'Intermediate calculations'!AF37*'Intermediate calculations'!AF38*Constants!$H$25</f>
        <v>26235505.453148045</v>
      </c>
      <c r="AL19" s="24">
        <f>'Intermediate calculations'!AG37*'Intermediate calculations'!AG38*Constants!$H$25</f>
        <v>24957035.385604251</v>
      </c>
      <c r="AM19" s="24">
        <f>'Intermediate calculations'!AH37*'Intermediate calculations'!AH38*Constants!$H$25</f>
        <v>25440581.703938928</v>
      </c>
      <c r="AN19" s="24">
        <f>'Intermediate calculations'!AI37*'Intermediate calculations'!AI38*Constants!$H$25</f>
        <v>25908985.507907312</v>
      </c>
      <c r="AO19" s="24">
        <f>'Intermediate calculations'!AJ37*'Intermediate calculations'!AJ38*Constants!$H$25</f>
        <v>26382095.321045663</v>
      </c>
      <c r="AP19" s="24">
        <f>'Intermediate calculations'!AK37*'Intermediate calculations'!AK38*Constants!$H$25</f>
        <v>26842554.512910049</v>
      </c>
      <c r="AQ19" s="24">
        <f>'Intermediate calculations'!AL37*'Intermediate calculations'!AL38*Constants!$H$25</f>
        <v>27319852.406292293</v>
      </c>
      <c r="AR19" s="24">
        <f>'Intermediate calculations'!AM37*'Intermediate calculations'!AM38*Constants!$H$25</f>
        <v>27857615.420189552</v>
      </c>
      <c r="AS19" s="24">
        <f>'Intermediate calculations'!AN37*'Intermediate calculations'!AN38*Constants!$H$25</f>
        <v>28391768.804882459</v>
      </c>
      <c r="AT19" s="24">
        <f>'Intermediate calculations'!AO37*'Intermediate calculations'!AO38*Constants!$H$25</f>
        <v>28948397.878407709</v>
      </c>
      <c r="AU19" s="24">
        <f>'Intermediate calculations'!AP37*'Intermediate calculations'!AP38*Constants!$H$25</f>
        <v>29521686.814090546</v>
      </c>
      <c r="AV19" s="24">
        <f>'Intermediate calculations'!AQ37*'Intermediate calculations'!AQ38*Constants!$H$25</f>
        <v>30112967.770684343</v>
      </c>
      <c r="AW19" s="24">
        <f>'Intermediate calculations'!AR37*'Intermediate calculations'!AR38*Constants!$H$25</f>
        <v>30796595.522871304</v>
      </c>
      <c r="AX19" s="24">
        <f>'Intermediate calculations'!AS37*'Intermediate calculations'!AS38*Constants!$H$25</f>
        <v>31452093.853694182</v>
      </c>
      <c r="AY19" s="24">
        <f>'Intermediate calculations'!AT37*'Intermediate calculations'!AT38*Constants!$H$25</f>
        <v>32172674.77243983</v>
      </c>
      <c r="AZ19" s="24">
        <f>'Intermediate calculations'!AU37*'Intermediate calculations'!AU38*Constants!$H$25</f>
        <v>32938929.23544528</v>
      </c>
      <c r="BA19" s="24">
        <f>'Intermediate calculations'!AV37*'Intermediate calculations'!AV38*Constants!$H$25</f>
        <v>33753400.37517333</v>
      </c>
      <c r="BB19" s="24">
        <f>'Intermediate calculations'!AW37*'Intermediate calculations'!AW38*Constants!$H$25</f>
        <v>34580007.921580493</v>
      </c>
      <c r="BC19" s="24">
        <f>'Intermediate calculations'!AX37*'Intermediate calculations'!AX38*Constants!$H$25</f>
        <v>35439475.954802923</v>
      </c>
      <c r="BD19" s="24">
        <f>'Intermediate calculations'!AY37*'Intermediate calculations'!AY38*Constants!$H$25</f>
        <v>36311724.256933205</v>
      </c>
      <c r="BE19" s="24">
        <f>'Intermediate calculations'!AZ37*'Intermediate calculations'!AZ38*Constants!$H$25</f>
        <v>37217563.348805815</v>
      </c>
      <c r="BF19" s="24">
        <f>'Intermediate calculations'!BA37*'Intermediate calculations'!BA38*Constants!$H$25</f>
        <v>38175264.002858989</v>
      </c>
      <c r="BG19" s="24">
        <f>'Intermediate calculations'!BB37*'Intermediate calculations'!BB38*Constants!$H$25</f>
        <v>39160417.016105235</v>
      </c>
      <c r="BH19" s="24">
        <f>'Intermediate calculations'!BC37*'Intermediate calculations'!BC38*Constants!$H$25</f>
        <v>40185473.326086216</v>
      </c>
      <c r="BI19" s="24">
        <f>'Intermediate calculations'!BD37*'Intermediate calculations'!BD38*Constants!$H$25</f>
        <v>41248131.845656544</v>
      </c>
      <c r="BJ19" s="24">
        <f>'Intermediate calculations'!BE37*'Intermediate calculations'!BE38*Constants!$H$25</f>
        <v>42353670.582632765</v>
      </c>
      <c r="BK19" s="24">
        <f>'Intermediate calculations'!BF37*'Intermediate calculations'!BF38*Constants!$H$25</f>
        <v>43524801.106380358</v>
      </c>
      <c r="BL19" s="24">
        <f>'Intermediate calculations'!BG37*'Intermediate calculations'!BG38*Constants!$H$25</f>
        <v>44740968.947720565</v>
      </c>
      <c r="BM19" s="24">
        <f>'Intermediate calculations'!BH37*'Intermediate calculations'!BH38*Constants!$H$25</f>
        <v>46013319.584611386</v>
      </c>
      <c r="BN19" s="24">
        <f>'Intermediate calculations'!BI37*'Intermediate calculations'!BI38*Constants!$H$25</f>
        <v>47300026.304933868</v>
      </c>
      <c r="BO19" s="24">
        <f>'Intermediate calculations'!BJ37*'Intermediate calculations'!BJ38*Constants!$H$25</f>
        <v>48647948.418071464</v>
      </c>
      <c r="BP19" s="24">
        <f>'Intermediate calculations'!BK37*'Intermediate calculations'!BK38*Constants!$H$25</f>
        <v>50062195.142061464</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94754619.962337345</v>
      </c>
      <c r="AE20" s="24">
        <f>'Intermediate calculations'!Z42*'Intermediate calculations'!Z43*Constants!$H$26</f>
        <v>96501567.601619303</v>
      </c>
      <c r="AF20" s="24">
        <f>'Intermediate calculations'!AA42*'Intermediate calculations'!AA43*Constants!$H$26</f>
        <v>97218543.198508099</v>
      </c>
      <c r="AG20" s="24">
        <f>'Intermediate calculations'!AB42*'Intermediate calculations'!AB43*Constants!$H$26</f>
        <v>96866053.040581107</v>
      </c>
      <c r="AH20" s="24">
        <f>'Intermediate calculations'!AC42*'Intermediate calculations'!AC43*Constants!$H$26</f>
        <v>95664080.801182061</v>
      </c>
      <c r="AI20" s="24">
        <f>'Intermediate calculations'!AD42*'Intermediate calculations'!AD43*Constants!$H$26</f>
        <v>95181651.019508287</v>
      </c>
      <c r="AJ20" s="24">
        <f>'Intermediate calculations'!AE42*'Intermediate calculations'!AE43*Constants!$H$26</f>
        <v>94430212.500541121</v>
      </c>
      <c r="AK20" s="24">
        <f>'Intermediate calculations'!AF42*'Intermediate calculations'!AF43*Constants!$H$26</f>
        <v>93425665.983375147</v>
      </c>
      <c r="AL20" s="24">
        <f>'Intermediate calculations'!AG42*'Intermediate calculations'!AG43*Constants!$H$26</f>
        <v>77705614.367902413</v>
      </c>
      <c r="AM20" s="24">
        <f>'Intermediate calculations'!AH42*'Intermediate calculations'!AH43*Constants!$H$26</f>
        <v>79519584.838071257</v>
      </c>
      <c r="AN20" s="24">
        <f>'Intermediate calculations'!AI42*'Intermediate calculations'!AI43*Constants!$H$26</f>
        <v>81156671.269435197</v>
      </c>
      <c r="AO20" s="24">
        <f>'Intermediate calculations'!AJ42*'Intermediate calculations'!AJ43*Constants!$H$26</f>
        <v>82798033.905953586</v>
      </c>
      <c r="AP20" s="24">
        <f>'Intermediate calculations'!AK42*'Intermediate calculations'!AK43*Constants!$H$26</f>
        <v>84288359.832968876</v>
      </c>
      <c r="AQ20" s="24">
        <f>'Intermediate calculations'!AL42*'Intermediate calculations'!AL43*Constants!$H$26</f>
        <v>85897310.201010033</v>
      </c>
      <c r="AR20" s="24">
        <f>'Intermediate calculations'!AM42*'Intermediate calculations'!AM43*Constants!$H$26</f>
        <v>88300297.671947688</v>
      </c>
      <c r="AS20" s="24">
        <f>'Intermediate calculations'!AN42*'Intermediate calculations'!AN43*Constants!$H$26</f>
        <v>90626423.982588589</v>
      </c>
      <c r="AT20" s="24">
        <f>'Intermediate calculations'!AO42*'Intermediate calculations'!AO43*Constants!$H$26</f>
        <v>93112794.753107533</v>
      </c>
      <c r="AU20" s="24">
        <f>'Intermediate calculations'!AP42*'Intermediate calculations'!AP43*Constants!$H$26</f>
        <v>95699802.820005</v>
      </c>
      <c r="AV20" s="24">
        <f>'Intermediate calculations'!AQ42*'Intermediate calculations'!AQ43*Constants!$H$26</f>
        <v>98399690.29457432</v>
      </c>
      <c r="AW20" s="24">
        <f>'Intermediate calculations'!AR42*'Intermediate calculations'!AR43*Constants!$H$26</f>
        <v>102077619.18730375</v>
      </c>
      <c r="AX20" s="24">
        <f>'Intermediate calculations'!AS42*'Intermediate calculations'!AS43*Constants!$H$26</f>
        <v>105460322.20285954</v>
      </c>
      <c r="AY20" s="24">
        <f>'Intermediate calculations'!AT42*'Intermediate calculations'!AT43*Constants!$H$26</f>
        <v>109348284.30493881</v>
      </c>
      <c r="AZ20" s="24">
        <f>'Intermediate calculations'!AU42*'Intermediate calculations'!AU43*Constants!$H$26</f>
        <v>113562865.12948696</v>
      </c>
      <c r="BA20" s="24">
        <f>'Intermediate calculations'!AV42*'Intermediate calculations'!AV43*Constants!$H$26</f>
        <v>118124540.47292998</v>
      </c>
      <c r="BB20" s="24">
        <f>'Intermediate calculations'!AW42*'Intermediate calculations'!AW43*Constants!$H$26</f>
        <v>122936438.35805264</v>
      </c>
      <c r="BC20" s="24">
        <f>'Intermediate calculations'!AX42*'Intermediate calculations'!AX43*Constants!$H$26</f>
        <v>127960152.96508753</v>
      </c>
      <c r="BD20" s="24">
        <f>'Intermediate calculations'!AY42*'Intermediate calculations'!AY43*Constants!$H$26</f>
        <v>133022424.05862311</v>
      </c>
      <c r="BE20" s="24">
        <f>'Intermediate calculations'!AZ42*'Intermediate calculations'!AZ43*Constants!$H$26</f>
        <v>138298107.60369495</v>
      </c>
      <c r="BF20" s="24">
        <f>'Intermediate calculations'!BA42*'Intermediate calculations'!BA43*Constants!$H$26</f>
        <v>143932198.44434008</v>
      </c>
      <c r="BG20" s="24">
        <f>'Intermediate calculations'!BB42*'Intermediate calculations'!BB43*Constants!$H$26</f>
        <v>149912782.90714645</v>
      </c>
      <c r="BH20" s="24">
        <f>'Intermediate calculations'!BC42*'Intermediate calculations'!BC43*Constants!$H$26</f>
        <v>156147198.26210278</v>
      </c>
      <c r="BI20" s="24">
        <f>'Intermediate calculations'!BD42*'Intermediate calculations'!BD43*Constants!$H$26</f>
        <v>162610992.3396897</v>
      </c>
      <c r="BJ20" s="24">
        <f>'Intermediate calculations'!BE42*'Intermediate calculations'!BE43*Constants!$H$26</f>
        <v>169345250.33123314</v>
      </c>
      <c r="BK20" s="24">
        <f>'Intermediate calculations'!BF42*'Intermediate calculations'!BF43*Constants!$H$26</f>
        <v>176520292.35874218</v>
      </c>
      <c r="BL20" s="24">
        <f>'Intermediate calculations'!BG42*'Intermediate calculations'!BG43*Constants!$H$26</f>
        <v>184170642.12072331</v>
      </c>
      <c r="BM20" s="24">
        <f>'Intermediate calculations'!BH42*'Intermediate calculations'!BH43*Constants!$H$26</f>
        <v>192177540.3587226</v>
      </c>
      <c r="BN20" s="24">
        <f>'Intermediate calculations'!BI42*'Intermediate calculations'!BI43*Constants!$H$26</f>
        <v>200214212.94807255</v>
      </c>
      <c r="BO20" s="24">
        <f>'Intermediate calculations'!BJ42*'Intermediate calculations'!BJ43*Constants!$H$26</f>
        <v>208644707.52021188</v>
      </c>
      <c r="BP20" s="24">
        <f>'Intermediate calculations'!BK42*'Intermediate calculations'!BK43*Constants!$H$26</f>
        <v>217498134.58556306</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989101.78723187046</v>
      </c>
      <c r="AE21" s="24">
        <f>'Intermediate calculations'!Z37*'Intermediate calculations'!Z38*(1-Constants!$H$25)</f>
        <v>1011333.3908430067</v>
      </c>
      <c r="AF21" s="24">
        <f>'Intermediate calculations'!AA37*'Intermediate calculations'!AA38*(1-Constants!$H$25)</f>
        <v>1029671.8606430875</v>
      </c>
      <c r="AG21" s="24">
        <f>'Intermediate calculations'!AB37*'Intermediate calculations'!AB38*(1-Constants!$H$25)</f>
        <v>1043818.8120829866</v>
      </c>
      <c r="AH21" s="24">
        <f>'Intermediate calculations'!AC37*'Intermediate calculations'!AC38*(1-Constants!$H$25)</f>
        <v>1054588.1541249647</v>
      </c>
      <c r="AI21" s="24">
        <f>'Intermediate calculations'!AD37*'Intermediate calculations'!AD38*(1-Constants!$H$25)</f>
        <v>1068594.6375152704</v>
      </c>
      <c r="AJ21" s="24">
        <f>'Intermediate calculations'!AE37*'Intermediate calculations'!AE38*(1-Constants!$H$25)</f>
        <v>1081419.2996884638</v>
      </c>
      <c r="AK21" s="24">
        <f>'Intermediate calculations'!AF37*'Intermediate calculations'!AF38*(1-Constants!$H$25)</f>
        <v>1093146.0605478361</v>
      </c>
      <c r="AL21" s="24">
        <f>'Intermediate calculations'!AG37*'Intermediate calculations'!AG38*(1-Constants!$H$25)</f>
        <v>1039876.4744001781</v>
      </c>
      <c r="AM21" s="24">
        <f>'Intermediate calculations'!AH37*'Intermediate calculations'!AH38*(1-Constants!$H$25)</f>
        <v>1060024.2376641228</v>
      </c>
      <c r="AN21" s="24">
        <f>'Intermediate calculations'!AI37*'Intermediate calculations'!AI38*(1-Constants!$H$25)</f>
        <v>1079541.0628294724</v>
      </c>
      <c r="AO21" s="24">
        <f>'Intermediate calculations'!AJ37*'Intermediate calculations'!AJ38*(1-Constants!$H$25)</f>
        <v>1099253.971710237</v>
      </c>
      <c r="AP21" s="24">
        <f>'Intermediate calculations'!AK37*'Intermediate calculations'!AK38*(1-Constants!$H$25)</f>
        <v>1118439.7713712531</v>
      </c>
      <c r="AQ21" s="24">
        <f>'Intermediate calculations'!AL37*'Intermediate calculations'!AL38*(1-Constants!$H$25)</f>
        <v>1138327.1835955132</v>
      </c>
      <c r="AR21" s="24">
        <f>'Intermediate calculations'!AM37*'Intermediate calculations'!AM38*(1-Constants!$H$25)</f>
        <v>1160733.9758412323</v>
      </c>
      <c r="AS21" s="24">
        <f>'Intermediate calculations'!AN37*'Intermediate calculations'!AN38*(1-Constants!$H$25)</f>
        <v>1182990.3668701036</v>
      </c>
      <c r="AT21" s="24">
        <f>'Intermediate calculations'!AO37*'Intermediate calculations'!AO38*(1-Constants!$H$25)</f>
        <v>1206183.2449336557</v>
      </c>
      <c r="AU21" s="24">
        <f>'Intermediate calculations'!AP37*'Intermediate calculations'!AP38*(1-Constants!$H$25)</f>
        <v>1230070.2839204406</v>
      </c>
      <c r="AV21" s="24">
        <f>'Intermediate calculations'!AQ37*'Intermediate calculations'!AQ38*(1-Constants!$H$25)</f>
        <v>1254706.9904451822</v>
      </c>
      <c r="AW21" s="24">
        <f>'Intermediate calculations'!AR37*'Intermediate calculations'!AR38*(1-Constants!$H$25)</f>
        <v>1283191.4801196388</v>
      </c>
      <c r="AX21" s="24">
        <f>'Intermediate calculations'!AS37*'Intermediate calculations'!AS38*(1-Constants!$H$25)</f>
        <v>1310503.9105705922</v>
      </c>
      <c r="AY21" s="24">
        <f>'Intermediate calculations'!AT37*'Intermediate calculations'!AT38*(1-Constants!$H$25)</f>
        <v>1340528.1155183276</v>
      </c>
      <c r="AZ21" s="24">
        <f>'Intermediate calculations'!AU37*'Intermediate calculations'!AU38*(1-Constants!$H$25)</f>
        <v>1372455.3848102211</v>
      </c>
      <c r="BA21" s="24">
        <f>'Intermediate calculations'!AV37*'Intermediate calculations'!AV38*(1-Constants!$H$25)</f>
        <v>1406391.6822988901</v>
      </c>
      <c r="BB21" s="24">
        <f>'Intermediate calculations'!AW37*'Intermediate calculations'!AW38*(1-Constants!$H$25)</f>
        <v>1440833.6633991885</v>
      </c>
      <c r="BC21" s="24">
        <f>'Intermediate calculations'!AX37*'Intermediate calculations'!AX38*(1-Constants!$H$25)</f>
        <v>1476644.8314501231</v>
      </c>
      <c r="BD21" s="24">
        <f>'Intermediate calculations'!AY37*'Intermediate calculations'!AY38*(1-Constants!$H$25)</f>
        <v>1512988.5107055516</v>
      </c>
      <c r="BE21" s="24">
        <f>'Intermediate calculations'!AZ37*'Intermediate calculations'!AZ38*(1-Constants!$H$25)</f>
        <v>1550731.8062002438</v>
      </c>
      <c r="BF21" s="24">
        <f>'Intermediate calculations'!BA37*'Intermediate calculations'!BA38*(1-Constants!$H$25)</f>
        <v>1590636.0001191262</v>
      </c>
      <c r="BG21" s="24">
        <f>'Intermediate calculations'!BB37*'Intermediate calculations'!BB38*(1-Constants!$H$25)</f>
        <v>1631684.0423377198</v>
      </c>
      <c r="BH21" s="24">
        <f>'Intermediate calculations'!BC37*'Intermediate calculations'!BC38*(1-Constants!$H$25)</f>
        <v>1674394.7219202605</v>
      </c>
      <c r="BI21" s="24">
        <f>'Intermediate calculations'!BD37*'Intermediate calculations'!BD38*(1-Constants!$H$25)</f>
        <v>1718672.1602356909</v>
      </c>
      <c r="BJ21" s="24">
        <f>'Intermediate calculations'!BE37*'Intermediate calculations'!BE38*(1-Constants!$H$25)</f>
        <v>1764736.2742763669</v>
      </c>
      <c r="BK21" s="24">
        <f>'Intermediate calculations'!BF37*'Intermediate calculations'!BF38*(1-Constants!$H$25)</f>
        <v>1813533.3794325164</v>
      </c>
      <c r="BL21" s="24">
        <f>'Intermediate calculations'!BG37*'Intermediate calculations'!BG38*(1-Constants!$H$25)</f>
        <v>1864207.0394883587</v>
      </c>
      <c r="BM21" s="24">
        <f>'Intermediate calculations'!BH37*'Intermediate calculations'!BH38*(1-Constants!$H$25)</f>
        <v>1917221.6493588095</v>
      </c>
      <c r="BN21" s="24">
        <f>'Intermediate calculations'!BI37*'Intermediate calculations'!BI38*(1-Constants!$H$25)</f>
        <v>1970834.4293722461</v>
      </c>
      <c r="BO21" s="24">
        <f>'Intermediate calculations'!BJ37*'Intermediate calculations'!BJ38*(1-Constants!$H$25)</f>
        <v>2026997.8507529795</v>
      </c>
      <c r="BP21" s="24">
        <f>'Intermediate calculations'!BK37*'Intermediate calculations'!BK38*(1-Constants!$H$25)</f>
        <v>2085924.7975858962</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3948109.1650973931</v>
      </c>
      <c r="AE22" s="24">
        <f>'Intermediate calculations'!Z42*'Intermediate calculations'!Z43*(1-Constants!$H$26)</f>
        <v>4020898.6500674747</v>
      </c>
      <c r="AF22" s="24">
        <f>'Intermediate calculations'!AA42*'Intermediate calculations'!AA43*(1-Constants!$H$26)</f>
        <v>4050772.6332711745</v>
      </c>
      <c r="AG22" s="24">
        <f>'Intermediate calculations'!AB42*'Intermediate calculations'!AB43*(1-Constants!$H$26)</f>
        <v>4036085.5433575497</v>
      </c>
      <c r="AH22" s="24">
        <f>'Intermediate calculations'!AC42*'Intermediate calculations'!AC43*(1-Constants!$H$26)</f>
        <v>3986003.366715923</v>
      </c>
      <c r="AI22" s="24">
        <f>'Intermediate calculations'!AD42*'Intermediate calculations'!AD43*(1-Constants!$H$26)</f>
        <v>3965902.1258128486</v>
      </c>
      <c r="AJ22" s="24">
        <f>'Intermediate calculations'!AE42*'Intermediate calculations'!AE43*(1-Constants!$H$26)</f>
        <v>3934592.1875225501</v>
      </c>
      <c r="AK22" s="24">
        <f>'Intermediate calculations'!AF42*'Intermediate calculations'!AF43*(1-Constants!$H$26)</f>
        <v>3892736.0826406348</v>
      </c>
      <c r="AL22" s="24">
        <f>'Intermediate calculations'!AG42*'Intermediate calculations'!AG43*(1-Constants!$H$26)</f>
        <v>3237733.9319959371</v>
      </c>
      <c r="AM22" s="24">
        <f>'Intermediate calculations'!AH42*'Intermediate calculations'!AH43*(1-Constants!$H$26)</f>
        <v>3313316.0349196387</v>
      </c>
      <c r="AN22" s="24">
        <f>'Intermediate calculations'!AI42*'Intermediate calculations'!AI43*(1-Constants!$H$26)</f>
        <v>3381527.9695598031</v>
      </c>
      <c r="AO22" s="24">
        <f>'Intermediate calculations'!AJ42*'Intermediate calculations'!AJ43*(1-Constants!$H$26)</f>
        <v>3449918.079414736</v>
      </c>
      <c r="AP22" s="24">
        <f>'Intermediate calculations'!AK42*'Intermediate calculations'!AK43*(1-Constants!$H$26)</f>
        <v>3512014.9930403731</v>
      </c>
      <c r="AQ22" s="24">
        <f>'Intermediate calculations'!AL42*'Intermediate calculations'!AL43*(1-Constants!$H$26)</f>
        <v>3579054.5917087547</v>
      </c>
      <c r="AR22" s="24">
        <f>'Intermediate calculations'!AM42*'Intermediate calculations'!AM43*(1-Constants!$H$26)</f>
        <v>3679179.0696644904</v>
      </c>
      <c r="AS22" s="24">
        <f>'Intermediate calculations'!AN42*'Intermediate calculations'!AN43*(1-Constants!$H$26)</f>
        <v>3776100.9992745277</v>
      </c>
      <c r="AT22" s="24">
        <f>'Intermediate calculations'!AO42*'Intermediate calculations'!AO43*(1-Constants!$H$26)</f>
        <v>3879699.7813794846</v>
      </c>
      <c r="AU22" s="24">
        <f>'Intermediate calculations'!AP42*'Intermediate calculations'!AP43*(1-Constants!$H$26)</f>
        <v>3987491.7841668786</v>
      </c>
      <c r="AV22" s="24">
        <f>'Intermediate calculations'!AQ42*'Intermediate calculations'!AQ43*(1-Constants!$H$26)</f>
        <v>4099987.0956072672</v>
      </c>
      <c r="AW22" s="24">
        <f>'Intermediate calculations'!AR42*'Intermediate calculations'!AR43*(1-Constants!$H$26)</f>
        <v>4253234.1328043267</v>
      </c>
      <c r="AX22" s="24">
        <f>'Intermediate calculations'!AS42*'Intermediate calculations'!AS43*(1-Constants!$H$26)</f>
        <v>4394180.0917858183</v>
      </c>
      <c r="AY22" s="24">
        <f>'Intermediate calculations'!AT42*'Intermediate calculations'!AT43*(1-Constants!$H$26)</f>
        <v>4556178.512705788</v>
      </c>
      <c r="AZ22" s="24">
        <f>'Intermediate calculations'!AU42*'Intermediate calculations'!AU43*(1-Constants!$H$26)</f>
        <v>4731786.0470619611</v>
      </c>
      <c r="BA22" s="24">
        <f>'Intermediate calculations'!AV42*'Intermediate calculations'!AV43*(1-Constants!$H$26)</f>
        <v>4921855.8530387543</v>
      </c>
      <c r="BB22" s="24">
        <f>'Intermediate calculations'!AW42*'Intermediate calculations'!AW43*(1-Constants!$H$26)</f>
        <v>5122351.5982521977</v>
      </c>
      <c r="BC22" s="24">
        <f>'Intermediate calculations'!AX42*'Intermediate calculations'!AX43*(1-Constants!$H$26)</f>
        <v>5331673.0402119858</v>
      </c>
      <c r="BD22" s="24">
        <f>'Intermediate calculations'!AY42*'Intermediate calculations'!AY43*(1-Constants!$H$26)</f>
        <v>5542601.0024426347</v>
      </c>
      <c r="BE22" s="24">
        <f>'Intermediate calculations'!AZ42*'Intermediate calculations'!AZ43*(1-Constants!$H$26)</f>
        <v>5762421.150153962</v>
      </c>
      <c r="BF22" s="24">
        <f>'Intermediate calculations'!BA42*'Intermediate calculations'!BA43*(1-Constants!$H$26)</f>
        <v>5997174.9351808419</v>
      </c>
      <c r="BG22" s="24">
        <f>'Intermediate calculations'!BB42*'Intermediate calculations'!BB43*(1-Constants!$H$26)</f>
        <v>6246365.9544644412</v>
      </c>
      <c r="BH22" s="24">
        <f>'Intermediate calculations'!BC42*'Intermediate calculations'!BC43*(1-Constants!$H$26)</f>
        <v>6506133.2609209549</v>
      </c>
      <c r="BI22" s="24">
        <f>'Intermediate calculations'!BD42*'Intermediate calculations'!BD43*(1-Constants!$H$26)</f>
        <v>6775458.0141537441</v>
      </c>
      <c r="BJ22" s="24">
        <f>'Intermediate calculations'!BE42*'Intermediate calculations'!BE43*(1-Constants!$H$26)</f>
        <v>7056052.0971347205</v>
      </c>
      <c r="BK22" s="24">
        <f>'Intermediate calculations'!BF42*'Intermediate calculations'!BF43*(1-Constants!$H$26)</f>
        <v>7355012.1816142639</v>
      </c>
      <c r="BL22" s="24">
        <f>'Intermediate calculations'!BG42*'Intermediate calculations'!BG43*(1-Constants!$H$26)</f>
        <v>7673776.7550301449</v>
      </c>
      <c r="BM22" s="24">
        <f>'Intermediate calculations'!BH42*'Intermediate calculations'!BH43*(1-Constants!$H$26)</f>
        <v>8007397.514946783</v>
      </c>
      <c r="BN22" s="24">
        <f>'Intermediate calculations'!BI42*'Intermediate calculations'!BI43*(1-Constants!$H$26)</f>
        <v>8342258.8728363635</v>
      </c>
      <c r="BO22" s="24">
        <f>'Intermediate calculations'!BJ42*'Intermediate calculations'!BJ43*(1-Constants!$H$26)</f>
        <v>8693529.4800088368</v>
      </c>
      <c r="BP22" s="24">
        <f>'Intermediate calculations'!BK42*'Intermediate calculations'!BK43*(1-Constants!$H$26)</f>
        <v>9062422.2743984703</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'[4]Activity data'!AE545</f>
        <v>13597.343916991533</v>
      </c>
      <c r="AE24" s="45">
        <f>'[4]Activity data'!AF545</f>
        <v>13591.541699530653</v>
      </c>
      <c r="AF24" s="45">
        <f>'[4]Activity data'!AG545</f>
        <v>13585.739482069775</v>
      </c>
      <c r="AG24" s="45">
        <f>'[4]Activity data'!AH545</f>
        <v>13579.937264608896</v>
      </c>
      <c r="AH24" s="45">
        <f>'[4]Activity data'!AI545</f>
        <v>13574.135047148016</v>
      </c>
      <c r="AI24" s="45">
        <f>'[4]Activity data'!AJ545</f>
        <v>13568.332829687137</v>
      </c>
      <c r="AJ24" s="45">
        <f>'[4]Activity data'!AK545</f>
        <v>13562.530612226257</v>
      </c>
      <c r="AK24" s="45">
        <f>'[4]Activity data'!AL545</f>
        <v>13556.72839476538</v>
      </c>
      <c r="AL24" s="45">
        <f>'[4]Activity data'!AM545</f>
        <v>13550.9261773045</v>
      </c>
      <c r="AM24" s="45">
        <f>'[4]Activity data'!AN545</f>
        <v>13545.12395984362</v>
      </c>
      <c r="AN24" s="45">
        <f>'[4]Activity data'!AO545</f>
        <v>13539.321742382741</v>
      </c>
      <c r="AO24" s="45">
        <f>'[4]Activity data'!AP545</f>
        <v>13533.519524921861</v>
      </c>
      <c r="AP24" s="45">
        <f>'[4]Activity data'!AQ545</f>
        <v>13527.717307460984</v>
      </c>
      <c r="AQ24" s="45">
        <f>'[4]Activity data'!AR545</f>
        <v>13521.915090000104</v>
      </c>
      <c r="AR24" s="45">
        <f>'[4]Activity data'!AS545</f>
        <v>13516.112872539225</v>
      </c>
      <c r="AS24" s="45">
        <f>'[4]Activity data'!AT545</f>
        <v>13510.310655078345</v>
      </c>
      <c r="AT24" s="45">
        <f>'[4]Activity data'!AU545</f>
        <v>13504.508437617465</v>
      </c>
      <c r="AU24" s="45">
        <f>'[4]Activity data'!AV545</f>
        <v>13498.706220156588</v>
      </c>
      <c r="AV24" s="45">
        <f>'[4]Activity data'!AW545</f>
        <v>13492.904002695708</v>
      </c>
      <c r="AW24" s="45">
        <f>'[4]Activity data'!AX545</f>
        <v>13487.101785234829</v>
      </c>
      <c r="AX24" s="45">
        <f>'[4]Activity data'!AY545</f>
        <v>13481.299567773949</v>
      </c>
      <c r="AY24" s="45">
        <f>'[4]Activity data'!AZ545</f>
        <v>13475.49735031307</v>
      </c>
      <c r="AZ24" s="45">
        <f>'[4]Activity data'!BA545</f>
        <v>13469.695132852192</v>
      </c>
      <c r="BA24" s="45">
        <f>'[4]Activity data'!BB545</f>
        <v>13463.892915391312</v>
      </c>
      <c r="BB24" s="45">
        <f>'[4]Activity data'!BC545</f>
        <v>13458.090697930433</v>
      </c>
      <c r="BC24" s="45">
        <f>'[4]Activity data'!BD545</f>
        <v>13452.288480469553</v>
      </c>
      <c r="BD24" s="45">
        <f>'[4]Activity data'!BE545</f>
        <v>13446.486263008674</v>
      </c>
      <c r="BE24" s="45">
        <f>'[4]Activity data'!BF545</f>
        <v>13440.684045547796</v>
      </c>
      <c r="BF24" s="45">
        <f>'[4]Activity data'!BG545</f>
        <v>13434.881828086916</v>
      </c>
      <c r="BG24" s="45">
        <f>'[4]Activity data'!BH545</f>
        <v>13429.079610626037</v>
      </c>
      <c r="BH24" s="45">
        <f>'[4]Activity data'!BI545</f>
        <v>13423.277393165157</v>
      </c>
      <c r="BI24" s="45">
        <f>'[4]Activity data'!BJ545</f>
        <v>13417.475175704278</v>
      </c>
      <c r="BJ24" s="45">
        <f>'[4]Activity data'!BK545</f>
        <v>13411.6729582434</v>
      </c>
      <c r="BK24" s="45">
        <f>'[4]Activity data'!BL545</f>
        <v>13405.87074078252</v>
      </c>
      <c r="BL24" s="45">
        <f>'[4]Activity data'!BM545</f>
        <v>13400.068523321641</v>
      </c>
      <c r="BM24" s="45">
        <f>'[4]Activity data'!BN545</f>
        <v>13394.266305860761</v>
      </c>
      <c r="BN24" s="45">
        <f>'[4]Activity data'!BO545</f>
        <v>13388.464088399882</v>
      </c>
      <c r="BO24" s="45">
        <f>'[4]Activity data'!BP545</f>
        <v>13382.661870939004</v>
      </c>
      <c r="BP24" s="45">
        <f>'[4]Activity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'[4]Activity data'!AE546</f>
        <v>393930.44129440375</v>
      </c>
      <c r="AE25" s="45">
        <f>'[4]Activity data'!AF546</f>
        <v>393306.72804719064</v>
      </c>
      <c r="AF25" s="45">
        <f>'[4]Activity data'!AG546</f>
        <v>392683.01479997754</v>
      </c>
      <c r="AG25" s="45">
        <f>'[4]Activity data'!AH546</f>
        <v>392059.30155276449</v>
      </c>
      <c r="AH25" s="45">
        <f>'[4]Activity data'!AI546</f>
        <v>391435.58830555138</v>
      </c>
      <c r="AI25" s="45">
        <f>'[4]Activity data'!AJ546</f>
        <v>390811.87505833828</v>
      </c>
      <c r="AJ25" s="45">
        <f>'[4]Activity data'!AK546</f>
        <v>390188.16181112523</v>
      </c>
      <c r="AK25" s="45">
        <f>'[4]Activity data'!AL546</f>
        <v>389564.44856391213</v>
      </c>
      <c r="AL25" s="45">
        <f>'[4]Activity data'!AM546</f>
        <v>388940.73531669908</v>
      </c>
      <c r="AM25" s="45">
        <f>'[4]Activity data'!AN546</f>
        <v>388317.02206948597</v>
      </c>
      <c r="AN25" s="45">
        <f>'[4]Activity data'!AO546</f>
        <v>387693.30882227287</v>
      </c>
      <c r="AO25" s="45">
        <f>'[4]Activity data'!AP546</f>
        <v>387069.59557505982</v>
      </c>
      <c r="AP25" s="45">
        <f>'[4]Activity data'!AQ546</f>
        <v>386445.88232784672</v>
      </c>
      <c r="AQ25" s="45">
        <f>'[4]Activity data'!AR546</f>
        <v>385822.16908063361</v>
      </c>
      <c r="AR25" s="45">
        <f>'[4]Activity data'!AS546</f>
        <v>385198.45583342056</v>
      </c>
      <c r="AS25" s="45">
        <f>'[4]Activity data'!AT546</f>
        <v>384574.74258620746</v>
      </c>
      <c r="AT25" s="45">
        <f>'[4]Activity data'!AU546</f>
        <v>383951.02933899435</v>
      </c>
      <c r="AU25" s="45">
        <f>'[4]Activity data'!AV546</f>
        <v>383327.31609178131</v>
      </c>
      <c r="AV25" s="45">
        <f>'[4]Activity data'!AW546</f>
        <v>382703.6028445682</v>
      </c>
      <c r="AW25" s="45">
        <f>'[4]Activity data'!AX546</f>
        <v>382079.88959735516</v>
      </c>
      <c r="AX25" s="45">
        <f>'[4]Activity data'!AY546</f>
        <v>381456.17635014205</v>
      </c>
      <c r="AY25" s="45">
        <f>'[4]Activity data'!AZ546</f>
        <v>380832.46310292894</v>
      </c>
      <c r="AZ25" s="45">
        <f>'[4]Activity data'!BA546</f>
        <v>380208.7498557159</v>
      </c>
      <c r="BA25" s="45">
        <f>'[4]Activity data'!BB546</f>
        <v>379585.03660850279</v>
      </c>
      <c r="BB25" s="45">
        <f>'[4]Activity data'!BC546</f>
        <v>378961.32336128969</v>
      </c>
      <c r="BC25" s="45">
        <f>'[4]Activity data'!BD546</f>
        <v>378337.61011407664</v>
      </c>
      <c r="BD25" s="45">
        <f>'[4]Activity data'!BE546</f>
        <v>377713.89686686354</v>
      </c>
      <c r="BE25" s="45">
        <f>'[4]Activity data'!BF546</f>
        <v>377090.18361965049</v>
      </c>
      <c r="BF25" s="45">
        <f>'[4]Activity data'!BG546</f>
        <v>376466.47037243738</v>
      </c>
      <c r="BG25" s="45">
        <f>'[4]Activity data'!BH546</f>
        <v>375842.75712522428</v>
      </c>
      <c r="BH25" s="45">
        <f>'[4]Activity data'!BI546</f>
        <v>375219.04387801123</v>
      </c>
      <c r="BI25" s="45">
        <f>'[4]Activity data'!BJ546</f>
        <v>374595.33063079813</v>
      </c>
      <c r="BJ25" s="45">
        <f>'[4]Activity data'!BK546</f>
        <v>373971.61738358502</v>
      </c>
      <c r="BK25" s="45">
        <f>'[4]Activity data'!BL546</f>
        <v>373347.90413637197</v>
      </c>
      <c r="BL25" s="45">
        <f>'[4]Activity data'!BM546</f>
        <v>372724.19088915887</v>
      </c>
      <c r="BM25" s="45">
        <f>'[4]Activity data'!BN546</f>
        <v>372100.47764194576</v>
      </c>
      <c r="BN25" s="45">
        <f>'[4]Activity data'!BO546</f>
        <v>371476.76439473272</v>
      </c>
      <c r="BO25" s="45">
        <f>'[4]Activity data'!BP546</f>
        <v>370853.05114751961</v>
      </c>
      <c r="BP25" s="45">
        <f>'[4]Activity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'[4]Activity data'!AE547</f>
        <v>664355.50457407185</v>
      </c>
      <c r="AE26" s="45">
        <f>'[4]Activity data'!AF547</f>
        <v>665519.12191991892</v>
      </c>
      <c r="AF26" s="45">
        <f>'[4]Activity data'!AG547</f>
        <v>666682.73926576588</v>
      </c>
      <c r="AG26" s="45">
        <f>'[4]Activity data'!AH547</f>
        <v>667846.35661161283</v>
      </c>
      <c r="AH26" s="45">
        <f>'[4]Activity data'!AI547</f>
        <v>669009.97395745991</v>
      </c>
      <c r="AI26" s="45">
        <f>'[4]Activity data'!AJ547</f>
        <v>670173.59130330686</v>
      </c>
      <c r="AJ26" s="45">
        <f>'[4]Activity data'!AK547</f>
        <v>671337.20864915382</v>
      </c>
      <c r="AK26" s="45">
        <f>'[4]Activity data'!AL547</f>
        <v>666658.3555590522</v>
      </c>
      <c r="AL26" s="45">
        <f>'[4]Activity data'!AM547</f>
        <v>661979.50246895046</v>
      </c>
      <c r="AM26" s="45">
        <f>'[4]Activity data'!AN547</f>
        <v>657300.64937884873</v>
      </c>
      <c r="AN26" s="45">
        <f>'[4]Activity data'!AO547</f>
        <v>652621.79628874699</v>
      </c>
      <c r="AO26" s="45">
        <f>'[4]Activity data'!AP547</f>
        <v>647942.94319864525</v>
      </c>
      <c r="AP26" s="45">
        <f>'[4]Activity data'!AQ547</f>
        <v>643264.09010854363</v>
      </c>
      <c r="AQ26" s="45">
        <f>'[4]Activity data'!AR547</f>
        <v>638585.2370184419</v>
      </c>
      <c r="AR26" s="45">
        <f>'[4]Activity data'!AS547</f>
        <v>633906.38392834016</v>
      </c>
      <c r="AS26" s="45">
        <f>'[4]Activity data'!AT547</f>
        <v>629227.53083823842</v>
      </c>
      <c r="AT26" s="45">
        <f>'[4]Activity data'!AU547</f>
        <v>624548.67774813669</v>
      </c>
      <c r="AU26" s="45">
        <f>'[4]Activity data'!AV547</f>
        <v>619869.82465803507</v>
      </c>
      <c r="AV26" s="45">
        <f>'[4]Activity data'!AW547</f>
        <v>615190.97156793333</v>
      </c>
      <c r="AW26" s="45">
        <f>'[4]Activity data'!AX547</f>
        <v>610512.11847783159</v>
      </c>
      <c r="AX26" s="45">
        <f>'[4]Activity data'!AY547</f>
        <v>605833.26538772986</v>
      </c>
      <c r="AY26" s="45">
        <f>'[4]Activity data'!AZ547</f>
        <v>601154.41229762812</v>
      </c>
      <c r="AZ26" s="45">
        <f>'[4]Activity data'!BA547</f>
        <v>596475.55920752638</v>
      </c>
      <c r="BA26" s="45">
        <f>'[4]Activity data'!BB547</f>
        <v>591796.70611742476</v>
      </c>
      <c r="BB26" s="45">
        <f>'[4]Activity data'!BC547</f>
        <v>587117.85302732303</v>
      </c>
      <c r="BC26" s="45">
        <f>'[4]Activity data'!BD547</f>
        <v>582438.99993722129</v>
      </c>
      <c r="BD26" s="45">
        <f>'[4]Activity data'!BE547</f>
        <v>577760.14684711955</v>
      </c>
      <c r="BE26" s="45">
        <f>'[4]Activity data'!BF547</f>
        <v>573081.29375701782</v>
      </c>
      <c r="BF26" s="45">
        <f>'[4]Activity data'!BG547</f>
        <v>568402.44066691608</v>
      </c>
      <c r="BG26" s="45">
        <f>'[4]Activity data'!BH547</f>
        <v>563723.58757681435</v>
      </c>
      <c r="BH26" s="45">
        <f>'[4]Activity data'!BI547</f>
        <v>559044.73448671272</v>
      </c>
      <c r="BI26" s="45">
        <f>'[4]Activity data'!BJ547</f>
        <v>554365.88139661099</v>
      </c>
      <c r="BJ26" s="45">
        <f>'[4]Activity data'!BK547</f>
        <v>549687.02830650925</v>
      </c>
      <c r="BK26" s="45">
        <f>'[4]Activity data'!BL547</f>
        <v>545008.17521640752</v>
      </c>
      <c r="BL26" s="45">
        <f>'[4]Activity data'!BM547</f>
        <v>540329.32212630589</v>
      </c>
      <c r="BM26" s="45">
        <f>'[4]Activity data'!BN547</f>
        <v>535650.46903620427</v>
      </c>
      <c r="BN26" s="45">
        <f>'[4]Activity data'!BO547</f>
        <v>530971.61594610265</v>
      </c>
      <c r="BO26" s="45">
        <f>'[4]Activity data'!BP547</f>
        <v>526292.76285600092</v>
      </c>
      <c r="BP26" s="45">
        <f>'[4]Activity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'[4]Activity data'!AE548</f>
        <v>13285.999123176394</v>
      </c>
      <c r="AE27" s="45">
        <f>'[4]Activity data'!AF548</f>
        <v>24983.999123176392</v>
      </c>
      <c r="AF27" s="45">
        <f>'[4]Activity data'!AG548</f>
        <v>20172.999123176392</v>
      </c>
      <c r="AG27" s="45">
        <f>'[4]Activity data'!AH548</f>
        <v>15648.999123176394</v>
      </c>
      <c r="AH27" s="45">
        <f>'[4]Activity data'!AI548</f>
        <v>17908.999123176392</v>
      </c>
      <c r="AI27" s="45">
        <f>'[4]Activity data'!AJ548</f>
        <v>19831.999123176392</v>
      </c>
      <c r="AJ27" s="45">
        <f>'[4]Activity data'!AK548</f>
        <v>19831.999123176392</v>
      </c>
      <c r="AK27" s="45">
        <f>'[4]Activity data'!AL548</f>
        <v>19918.097396718102</v>
      </c>
      <c r="AL27" s="45">
        <f>'[4]Activity data'!AM548</f>
        <v>20004.195670259811</v>
      </c>
      <c r="AM27" s="45">
        <f>'[4]Activity data'!AN548</f>
        <v>20090.29394380152</v>
      </c>
      <c r="AN27" s="45">
        <f>'[4]Activity data'!AO548</f>
        <v>20176.392217343229</v>
      </c>
      <c r="AO27" s="45">
        <f>'[4]Activity data'!AP548</f>
        <v>20262.490490884938</v>
      </c>
      <c r="AP27" s="45">
        <f>'[4]Activity data'!AQ548</f>
        <v>20348.588764426648</v>
      </c>
      <c r="AQ27" s="45">
        <f>'[4]Activity data'!AR548</f>
        <v>20434.687037968357</v>
      </c>
      <c r="AR27" s="45">
        <f>'[4]Activity data'!AS548</f>
        <v>20520.785311510066</v>
      </c>
      <c r="AS27" s="45">
        <f>'[4]Activity data'!AT548</f>
        <v>20606.883585051775</v>
      </c>
      <c r="AT27" s="45">
        <f>'[4]Activity data'!AU548</f>
        <v>20692.981858593485</v>
      </c>
      <c r="AU27" s="45">
        <f>'[4]Activity data'!AV548</f>
        <v>20779.080132135194</v>
      </c>
      <c r="AV27" s="45">
        <f>'[4]Activity data'!AW548</f>
        <v>20865.178405676903</v>
      </c>
      <c r="AW27" s="45">
        <f>'[4]Activity data'!AX548</f>
        <v>20865.178405676903</v>
      </c>
      <c r="AX27" s="45">
        <f>'[4]Activity data'!AY548</f>
        <v>20865.178405676903</v>
      </c>
      <c r="AY27" s="45">
        <f>'[4]Activity data'!AZ548</f>
        <v>20865.178405676903</v>
      </c>
      <c r="AZ27" s="45">
        <f>'[4]Activity data'!BA548</f>
        <v>20865.178405676903</v>
      </c>
      <c r="BA27" s="45">
        <f>'[4]Activity data'!BB548</f>
        <v>20865.178405676903</v>
      </c>
      <c r="BB27" s="45">
        <f>'[4]Activity data'!BC548</f>
        <v>20865.178405676903</v>
      </c>
      <c r="BC27" s="45">
        <f>'[4]Activity data'!BD548</f>
        <v>20865.178405676903</v>
      </c>
      <c r="BD27" s="45">
        <f>'[4]Activity data'!BE548</f>
        <v>20865.178405676903</v>
      </c>
      <c r="BE27" s="45">
        <f>'[4]Activity data'!BF548</f>
        <v>20779.080132135194</v>
      </c>
      <c r="BF27" s="45">
        <f>'[4]Activity data'!BG548</f>
        <v>20692.981858593485</v>
      </c>
      <c r="BG27" s="45">
        <f>'[4]Activity data'!BH548</f>
        <v>20606.883585051775</v>
      </c>
      <c r="BH27" s="45">
        <f>'[4]Activity data'!BI548</f>
        <v>20520.785311510066</v>
      </c>
      <c r="BI27" s="45">
        <f>'[4]Activity data'!BJ548</f>
        <v>20434.687037968357</v>
      </c>
      <c r="BJ27" s="45">
        <f>'[4]Activity data'!BK548</f>
        <v>20348.588764426648</v>
      </c>
      <c r="BK27" s="45">
        <f>'[4]Activity data'!BL548</f>
        <v>20262.490490884938</v>
      </c>
      <c r="BL27" s="45">
        <f>'[4]Activity data'!BM548</f>
        <v>20176.392217343229</v>
      </c>
      <c r="BM27" s="45">
        <f>'[4]Activity data'!BN548</f>
        <v>20090.29394380152</v>
      </c>
      <c r="BN27" s="45">
        <f>'[4]Activity data'!BO548</f>
        <v>20004.195670259811</v>
      </c>
      <c r="BO27" s="45">
        <f>'[4]Activity data'!BP548</f>
        <v>19918.097396718102</v>
      </c>
      <c r="BP27" s="45">
        <f>'[4]Activity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'[4]Activity data'!AE549</f>
        <v>329614.7597349711</v>
      </c>
      <c r="AE28" s="45">
        <f>'[4]Activity data'!AF549</f>
        <v>328711.1609496483</v>
      </c>
      <c r="AF28" s="45">
        <f>'[4]Activity data'!AG549</f>
        <v>327807.5621643255</v>
      </c>
      <c r="AG28" s="45">
        <f>'[4]Activity data'!AH549</f>
        <v>326903.96337900264</v>
      </c>
      <c r="AH28" s="45">
        <f>'[4]Activity data'!AI549</f>
        <v>326000.36459367984</v>
      </c>
      <c r="AI28" s="45">
        <f>'[4]Activity data'!AJ549</f>
        <v>325096.76580835704</v>
      </c>
      <c r="AJ28" s="45">
        <f>'[4]Activity data'!AK549</f>
        <v>324193.16702303418</v>
      </c>
      <c r="AK28" s="45">
        <f>'[4]Activity data'!AL549</f>
        <v>323289.56823771138</v>
      </c>
      <c r="AL28" s="45">
        <f>'[4]Activity data'!AM549</f>
        <v>322385.96945238858</v>
      </c>
      <c r="AM28" s="45">
        <f>'[4]Activity data'!AN549</f>
        <v>321482.37066706573</v>
      </c>
      <c r="AN28" s="45">
        <f>'[4]Activity data'!AO549</f>
        <v>320578.77188174293</v>
      </c>
      <c r="AO28" s="45">
        <f>'[4]Activity data'!AP549</f>
        <v>319675.17309642013</v>
      </c>
      <c r="AP28" s="45">
        <f>'[4]Activity data'!AQ549</f>
        <v>318771.57431109727</v>
      </c>
      <c r="AQ28" s="45">
        <f>'[4]Activity data'!AR549</f>
        <v>317867.97552577447</v>
      </c>
      <c r="AR28" s="45">
        <f>'[4]Activity data'!AS549</f>
        <v>316964.37674045167</v>
      </c>
      <c r="AS28" s="45">
        <f>'[4]Activity data'!AT549</f>
        <v>316060.77795512887</v>
      </c>
      <c r="AT28" s="45">
        <f>'[4]Activity data'!AU549</f>
        <v>315157.17916980601</v>
      </c>
      <c r="AU28" s="45">
        <f>'[4]Activity data'!AV549</f>
        <v>314253.58038448321</v>
      </c>
      <c r="AV28" s="45">
        <f>'[4]Activity data'!AW549</f>
        <v>313349.98159916041</v>
      </c>
      <c r="AW28" s="45">
        <f>'[4]Activity data'!AX549</f>
        <v>312446.38281383755</v>
      </c>
      <c r="AX28" s="45">
        <f>'[4]Activity data'!AY549</f>
        <v>311542.78402851475</v>
      </c>
      <c r="AY28" s="45">
        <f>'[4]Activity data'!AZ549</f>
        <v>310639.18524319195</v>
      </c>
      <c r="AZ28" s="45">
        <f>'[4]Activity data'!BA549</f>
        <v>309735.5864578691</v>
      </c>
      <c r="BA28" s="45">
        <f>'[4]Activity data'!BB549</f>
        <v>308831.9876725463</v>
      </c>
      <c r="BB28" s="45">
        <f>'[4]Activity data'!BC549</f>
        <v>307928.3888872235</v>
      </c>
      <c r="BC28" s="45">
        <f>'[4]Activity data'!BD549</f>
        <v>307024.79010190064</v>
      </c>
      <c r="BD28" s="45">
        <f>'[4]Activity data'!BE549</f>
        <v>306121.19131657784</v>
      </c>
      <c r="BE28" s="45">
        <f>'[4]Activity data'!BF549</f>
        <v>305217.59253125504</v>
      </c>
      <c r="BF28" s="45">
        <f>'[4]Activity data'!BG549</f>
        <v>304313.99374593218</v>
      </c>
      <c r="BG28" s="45">
        <f>'[4]Activity data'!BH549</f>
        <v>303410.39496060938</v>
      </c>
      <c r="BH28" s="45">
        <f>'[4]Activity data'!BI549</f>
        <v>302506.79617528658</v>
      </c>
      <c r="BI28" s="45">
        <f>'[4]Activity data'!BJ549</f>
        <v>301603.19738996372</v>
      </c>
      <c r="BJ28" s="45">
        <f>'[4]Activity data'!BK549</f>
        <v>300699.59860464092</v>
      </c>
      <c r="BK28" s="45">
        <f>'[4]Activity data'!BL549</f>
        <v>299795.99981931812</v>
      </c>
      <c r="BL28" s="45">
        <f>'[4]Activity data'!BM549</f>
        <v>298892.40103399527</v>
      </c>
      <c r="BM28" s="45">
        <f>'[4]Activity data'!BN549</f>
        <v>297988.80224867247</v>
      </c>
      <c r="BN28" s="45">
        <f>'[4]Activity data'!BO549</f>
        <v>297085.20346334967</v>
      </c>
      <c r="BO28" s="45">
        <f>'[4]Activity data'!BP549</f>
        <v>296181.60467802687</v>
      </c>
      <c r="BP28" s="45">
        <f>'[4]Activity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'[4]Activity data'!AE550</f>
        <v>27272.800964105933</v>
      </c>
      <c r="AE29" s="45">
        <f>'[4]Activity data'!AF550</f>
        <v>28102.087515757019</v>
      </c>
      <c r="AF29" s="45">
        <f>'[4]Activity data'!AG550</f>
        <v>28931.374067408098</v>
      </c>
      <c r="AG29" s="45">
        <f>'[4]Activity data'!AH550</f>
        <v>29760.660619059196</v>
      </c>
      <c r="AH29" s="45">
        <f>'[4]Activity data'!AI550</f>
        <v>30589.947170710278</v>
      </c>
      <c r="AI29" s="45">
        <f>'[4]Activity data'!AJ550</f>
        <v>31419.233722361369</v>
      </c>
      <c r="AJ29" s="45">
        <f>'[4]Activity data'!AK550</f>
        <v>32248.520274012448</v>
      </c>
      <c r="AK29" s="45">
        <f>'[4]Activity data'!AL550</f>
        <v>33077.806825663531</v>
      </c>
      <c r="AL29" s="45">
        <f>'[4]Activity data'!AM550</f>
        <v>33907.093377314624</v>
      </c>
      <c r="AM29" s="45">
        <f>'[4]Activity data'!AN550</f>
        <v>34736.379928965718</v>
      </c>
      <c r="AN29" s="45">
        <f>'[4]Activity data'!AO550</f>
        <v>35565.666480616797</v>
      </c>
      <c r="AO29" s="45">
        <f>'[4]Activity data'!AP550</f>
        <v>36394.953032267884</v>
      </c>
      <c r="AP29" s="45">
        <f>'[4]Activity data'!AQ550</f>
        <v>37224.23958391897</v>
      </c>
      <c r="AQ29" s="45">
        <f>'[4]Activity data'!AR550</f>
        <v>38053.526135570057</v>
      </c>
      <c r="AR29" s="45">
        <f>'[4]Activity data'!AS550</f>
        <v>38882.812687221151</v>
      </c>
      <c r="AS29" s="45">
        <f>'[4]Activity data'!AT550</f>
        <v>39712.09923887223</v>
      </c>
      <c r="AT29" s="45">
        <f>'[4]Activity data'!AU550</f>
        <v>40541.385790523324</v>
      </c>
      <c r="AU29" s="45">
        <f>'[4]Activity data'!AV550</f>
        <v>41370.67234217441</v>
      </c>
      <c r="AV29" s="45">
        <f>'[4]Activity data'!AW550</f>
        <v>42199.958893825504</v>
      </c>
      <c r="AW29" s="45">
        <f>'[4]Activity data'!AX550</f>
        <v>43029.245445476583</v>
      </c>
      <c r="AX29" s="45">
        <f>'[4]Activity data'!AY550</f>
        <v>43858.531997127677</v>
      </c>
      <c r="AY29" s="45">
        <f>'[4]Activity data'!AZ550</f>
        <v>44687.818548778749</v>
      </c>
      <c r="AZ29" s="45">
        <f>'[4]Activity data'!BA550</f>
        <v>45517.105100429842</v>
      </c>
      <c r="BA29" s="45">
        <f>'[4]Activity data'!BB550</f>
        <v>46346.391652080929</v>
      </c>
      <c r="BB29" s="45">
        <f>'[4]Activity data'!BC550</f>
        <v>47175.678203732023</v>
      </c>
      <c r="BC29" s="45">
        <f>'[4]Activity data'!BD550</f>
        <v>48004.964755383102</v>
      </c>
      <c r="BD29" s="45">
        <f>'[4]Activity data'!BE550</f>
        <v>48834.251307034181</v>
      </c>
      <c r="BE29" s="45">
        <f>'[4]Activity data'!BF550</f>
        <v>49663.537858685289</v>
      </c>
      <c r="BF29" s="45">
        <f>'[4]Activity data'!BG550</f>
        <v>50492.824410336369</v>
      </c>
      <c r="BG29" s="45">
        <f>'[4]Activity data'!BH550</f>
        <v>51322.110961987448</v>
      </c>
      <c r="BH29" s="45">
        <f>'[4]Activity data'!BI550</f>
        <v>52151.397513638527</v>
      </c>
      <c r="BI29" s="45">
        <f>'[4]Activity data'!BJ550</f>
        <v>52980.684065289621</v>
      </c>
      <c r="BJ29" s="45">
        <f>'[4]Activity data'!BK550</f>
        <v>53809.970616940707</v>
      </c>
      <c r="BK29" s="45">
        <f>'[4]Activity data'!BL550</f>
        <v>54639.257168591786</v>
      </c>
      <c r="BL29" s="45">
        <f>'[4]Activity data'!BM550</f>
        <v>55468.54372024288</v>
      </c>
      <c r="BM29" s="45">
        <f>'[4]Activity data'!BN550</f>
        <v>56297.830271893945</v>
      </c>
      <c r="BN29" s="45">
        <f>'[4]Activity data'!BO550</f>
        <v>57127.116823545024</v>
      </c>
      <c r="BO29" s="45">
        <f>'[4]Activity data'!BP550</f>
        <v>57956.403375196111</v>
      </c>
      <c r="BP29" s="45">
        <f>'[4]Activity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'[4]Activity data'!AE551</f>
        <v>3227.9349368076064</v>
      </c>
      <c r="AE30" s="45">
        <f>'[4]Activity data'!AF551</f>
        <v>3255.5028892035903</v>
      </c>
      <c r="AF30" s="45">
        <f>'[4]Activity data'!AG551</f>
        <v>3283.0708415995737</v>
      </c>
      <c r="AG30" s="45">
        <f>'[4]Activity data'!AH551</f>
        <v>3310.6387939955575</v>
      </c>
      <c r="AH30" s="45">
        <f>'[4]Activity data'!AI551</f>
        <v>3338.2067463915409</v>
      </c>
      <c r="AI30" s="45">
        <f>'[4]Activity data'!AJ551</f>
        <v>3365.7746987875248</v>
      </c>
      <c r="AJ30" s="45">
        <f>'[4]Activity data'!AK551</f>
        <v>3393.3426511835082</v>
      </c>
      <c r="AK30" s="45">
        <f>'[4]Activity data'!AL551</f>
        <v>3420.9106035794921</v>
      </c>
      <c r="AL30" s="45">
        <f>'[4]Activity data'!AM551</f>
        <v>3448.4785559754755</v>
      </c>
      <c r="AM30" s="45">
        <f>'[4]Activity data'!AN551</f>
        <v>3476.0465083714594</v>
      </c>
      <c r="AN30" s="45">
        <f>'[4]Activity data'!AO551</f>
        <v>3503.6144607674428</v>
      </c>
      <c r="AO30" s="45">
        <f>'[4]Activity data'!AP551</f>
        <v>3531.1824131634266</v>
      </c>
      <c r="AP30" s="45">
        <f>'[4]Activity data'!AQ551</f>
        <v>3558.7503655594105</v>
      </c>
      <c r="AQ30" s="45">
        <f>'[4]Activity data'!AR551</f>
        <v>3586.3183179553939</v>
      </c>
      <c r="AR30" s="45">
        <f>'[4]Activity data'!AS551</f>
        <v>3613.8862703513778</v>
      </c>
      <c r="AS30" s="45">
        <f>'[4]Activity data'!AT551</f>
        <v>3641.4542227473612</v>
      </c>
      <c r="AT30" s="45">
        <f>'[4]Activity data'!AU551</f>
        <v>3669.0221751433451</v>
      </c>
      <c r="AU30" s="45">
        <f>'[4]Activity data'!AV551</f>
        <v>3696.5901275393285</v>
      </c>
      <c r="AV30" s="45">
        <f>'[4]Activity data'!AW551</f>
        <v>3724.1580799353123</v>
      </c>
      <c r="AW30" s="45">
        <f>'[4]Activity data'!AX551</f>
        <v>3751.7260323312958</v>
      </c>
      <c r="AX30" s="45">
        <f>'[4]Activity data'!AY551</f>
        <v>3779.2939847272796</v>
      </c>
      <c r="AY30" s="45">
        <f>'[4]Activity data'!AZ551</f>
        <v>3806.861937123263</v>
      </c>
      <c r="AZ30" s="45">
        <f>'[4]Activity data'!BA551</f>
        <v>3834.4298895192469</v>
      </c>
      <c r="BA30" s="45">
        <f>'[4]Activity data'!BB551</f>
        <v>3861.9978419152303</v>
      </c>
      <c r="BB30" s="45">
        <f>'[4]Activity data'!BC551</f>
        <v>3889.5657943112142</v>
      </c>
      <c r="BC30" s="45">
        <f>'[4]Activity data'!BD551</f>
        <v>3917.1337467071976</v>
      </c>
      <c r="BD30" s="45">
        <f>'[4]Activity data'!BE551</f>
        <v>3944.7016991031815</v>
      </c>
      <c r="BE30" s="45">
        <f>'[4]Activity data'!BF551</f>
        <v>3972.2696514991649</v>
      </c>
      <c r="BF30" s="45">
        <f>'[4]Activity data'!BG551</f>
        <v>3999.8376038951487</v>
      </c>
      <c r="BG30" s="45">
        <f>'[4]Activity data'!BH551</f>
        <v>4027.4055562911321</v>
      </c>
      <c r="BH30" s="45">
        <f>'[4]Activity data'!BI551</f>
        <v>4054.973508687116</v>
      </c>
      <c r="BI30" s="45">
        <f>'[4]Activity data'!BJ551</f>
        <v>4082.5414610830994</v>
      </c>
      <c r="BJ30" s="45">
        <f>'[4]Activity data'!BK551</f>
        <v>4110.1094134790837</v>
      </c>
      <c r="BK30" s="45">
        <f>'[4]Activity data'!BL551</f>
        <v>4137.6773658750672</v>
      </c>
      <c r="BL30" s="45">
        <f>'[4]Activity data'!BM551</f>
        <v>4165.2453182710506</v>
      </c>
      <c r="BM30" s="45">
        <f>'[4]Activity data'!BN551</f>
        <v>4192.813270667034</v>
      </c>
      <c r="BN30" s="45">
        <f>'[4]Activity data'!BO551</f>
        <v>4220.3812230630174</v>
      </c>
      <c r="BO30" s="45">
        <f>'[4]Activity data'!BP551</f>
        <v>4247.9491754590017</v>
      </c>
      <c r="BP30" s="45">
        <f>'[4]Activity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'[4]Activity data'!AE552</f>
        <v>892.04273910080849</v>
      </c>
      <c r="AE31" s="45">
        <f>'[4]Activity data'!AF552</f>
        <v>897.91643360164323</v>
      </c>
      <c r="AF31" s="45">
        <f>'[4]Activity data'!AG552</f>
        <v>903.79012810247798</v>
      </c>
      <c r="AG31" s="45">
        <f>'[4]Activity data'!AH552</f>
        <v>909.66382260331272</v>
      </c>
      <c r="AH31" s="45">
        <f>'[4]Activity data'!AI552</f>
        <v>915.53751710414724</v>
      </c>
      <c r="AI31" s="45">
        <f>'[4]Activity data'!AJ552</f>
        <v>921.41121160498199</v>
      </c>
      <c r="AJ31" s="45">
        <f>'[4]Activity data'!AK552</f>
        <v>927.28490610581673</v>
      </c>
      <c r="AK31" s="45">
        <f>'[4]Activity data'!AL552</f>
        <v>933.15860060665148</v>
      </c>
      <c r="AL31" s="45">
        <f>'[4]Activity data'!AM552</f>
        <v>939.03229510748622</v>
      </c>
      <c r="AM31" s="45">
        <f>'[4]Activity data'!AN552</f>
        <v>944.90598960832097</v>
      </c>
      <c r="AN31" s="45">
        <f>'[4]Activity data'!AO552</f>
        <v>950.77968410915571</v>
      </c>
      <c r="AO31" s="45">
        <f>'[4]Activity data'!AP552</f>
        <v>956.65337860999045</v>
      </c>
      <c r="AP31" s="45">
        <f>'[4]Activity data'!AQ552</f>
        <v>962.5270731108252</v>
      </c>
      <c r="AQ31" s="45">
        <f>'[4]Activity data'!AR552</f>
        <v>968.40076761165994</v>
      </c>
      <c r="AR31" s="45">
        <f>'[4]Activity data'!AS552</f>
        <v>974.27446211249469</v>
      </c>
      <c r="AS31" s="45">
        <f>'[4]Activity data'!AT552</f>
        <v>980.14815661332921</v>
      </c>
      <c r="AT31" s="45">
        <f>'[4]Activity data'!AU552</f>
        <v>986.02185111416395</v>
      </c>
      <c r="AU31" s="45">
        <f>'[4]Activity data'!AV552</f>
        <v>991.8955456149987</v>
      </c>
      <c r="AV31" s="45">
        <f>'[4]Activity data'!AW552</f>
        <v>997.76924011583344</v>
      </c>
      <c r="AW31" s="45">
        <f>'[4]Activity data'!AX552</f>
        <v>1003.6429346166682</v>
      </c>
      <c r="AX31" s="45">
        <f>'[4]Activity data'!AY552</f>
        <v>1009.5166291175029</v>
      </c>
      <c r="AY31" s="45">
        <f>'[4]Activity data'!AZ552</f>
        <v>1015.3903236183377</v>
      </c>
      <c r="AZ31" s="45">
        <f>'[4]Activity data'!BA552</f>
        <v>1021.2640181191724</v>
      </c>
      <c r="BA31" s="45">
        <f>'[4]Activity data'!BB552</f>
        <v>1027.1377126200073</v>
      </c>
      <c r="BB31" s="45">
        <f>'[4]Activity data'!BC552</f>
        <v>1033.011407120842</v>
      </c>
      <c r="BC31" s="45">
        <f>'[4]Activity data'!BD552</f>
        <v>1038.885101621677</v>
      </c>
      <c r="BD31" s="45">
        <f>'[4]Activity data'!BE552</f>
        <v>1044.7587961225115</v>
      </c>
      <c r="BE31" s="45">
        <f>'[4]Activity data'!BF552</f>
        <v>1050.6324906233463</v>
      </c>
      <c r="BF31" s="45">
        <f>'[4]Activity data'!BG552</f>
        <v>1056.506185124181</v>
      </c>
      <c r="BG31" s="45">
        <f>'[4]Activity data'!BH552</f>
        <v>1062.3798796250157</v>
      </c>
      <c r="BH31" s="45">
        <f>'[4]Activity data'!BI552</f>
        <v>1068.2535741258505</v>
      </c>
      <c r="BI31" s="45">
        <f>'[4]Activity data'!BJ552</f>
        <v>1074.1272686266852</v>
      </c>
      <c r="BJ31" s="45">
        <f>'[4]Activity data'!BK552</f>
        <v>1080.00096312752</v>
      </c>
      <c r="BK31" s="45">
        <f>'[4]Activity data'!BL552</f>
        <v>1085.8746576283547</v>
      </c>
      <c r="BL31" s="45">
        <f>'[4]Activity data'!BM552</f>
        <v>1091.7483521291895</v>
      </c>
      <c r="BM31" s="45">
        <f>'[4]Activity data'!BN552</f>
        <v>1097.6220466300242</v>
      </c>
      <c r="BN31" s="45">
        <f>'[4]Activity data'!BO552</f>
        <v>1103.495741130859</v>
      </c>
      <c r="BO31" s="45">
        <f>'[4]Activity data'!BP552</f>
        <v>1109.3694356316935</v>
      </c>
      <c r="BP31" s="45">
        <f>'[4]Activity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'[4]Activity data'!AE553</f>
        <v>111446.90580100549</v>
      </c>
      <c r="AE32" s="45">
        <f>'[4]Activity data'!AF553</f>
        <v>111463.54344556993</v>
      </c>
      <c r="AF32" s="45">
        <f>'[4]Activity data'!AG553</f>
        <v>111480.18109013437</v>
      </c>
      <c r="AG32" s="45">
        <f>'[4]Activity data'!AH553</f>
        <v>111496.81873469881</v>
      </c>
      <c r="AH32" s="45">
        <f>'[4]Activity data'!AI553</f>
        <v>111513.45637926325</v>
      </c>
      <c r="AI32" s="45">
        <f>'[4]Activity data'!AJ553</f>
        <v>111530.0940238277</v>
      </c>
      <c r="AJ32" s="45">
        <f>'[4]Activity data'!AK553</f>
        <v>111546.73166839214</v>
      </c>
      <c r="AK32" s="45">
        <f>'[4]Activity data'!AL553</f>
        <v>111563.36931295661</v>
      </c>
      <c r="AL32" s="45">
        <f>'[4]Activity data'!AM553</f>
        <v>111580.00695752105</v>
      </c>
      <c r="AM32" s="45">
        <f>'[4]Activity data'!AN553</f>
        <v>111596.64460208549</v>
      </c>
      <c r="AN32" s="45">
        <f>'[4]Activity data'!AO553</f>
        <v>111613.28224664993</v>
      </c>
      <c r="AO32" s="45">
        <f>'[4]Activity data'!AP553</f>
        <v>111629.91989121438</v>
      </c>
      <c r="AP32" s="45">
        <f>'[4]Activity data'!AQ553</f>
        <v>111646.55753577882</v>
      </c>
      <c r="AQ32" s="45">
        <f>'[4]Activity data'!AR553</f>
        <v>111663.19518034326</v>
      </c>
      <c r="AR32" s="45">
        <f>'[4]Activity data'!AS553</f>
        <v>111679.83282490773</v>
      </c>
      <c r="AS32" s="45">
        <f>'[4]Activity data'!AT553</f>
        <v>111696.47046947217</v>
      </c>
      <c r="AT32" s="45">
        <f>'[4]Activity data'!AU553</f>
        <v>111713.10811403662</v>
      </c>
      <c r="AU32" s="45">
        <f>'[4]Activity data'!AV553</f>
        <v>111729.74575860106</v>
      </c>
      <c r="AV32" s="45">
        <f>'[4]Activity data'!AW553</f>
        <v>111746.3834031655</v>
      </c>
      <c r="AW32" s="45">
        <f>'[4]Activity data'!AX553</f>
        <v>111763.02104772994</v>
      </c>
      <c r="AX32" s="45">
        <f>'[4]Activity data'!AY553</f>
        <v>111779.65869229441</v>
      </c>
      <c r="AY32" s="45">
        <f>'[4]Activity data'!AZ553</f>
        <v>111796.29633685885</v>
      </c>
      <c r="AZ32" s="45">
        <f>'[4]Activity data'!BA553</f>
        <v>111812.9339814233</v>
      </c>
      <c r="BA32" s="45">
        <f>'[4]Activity data'!BB553</f>
        <v>111829.57162598774</v>
      </c>
      <c r="BB32" s="45">
        <f>'[4]Activity data'!BC553</f>
        <v>111846.20927055218</v>
      </c>
      <c r="BC32" s="45">
        <f>'[4]Activity data'!BD553</f>
        <v>111862.84691511662</v>
      </c>
      <c r="BD32" s="45">
        <f>'[4]Activity data'!BE553</f>
        <v>111879.48455968106</v>
      </c>
      <c r="BE32" s="45">
        <f>'[4]Activity data'!BF553</f>
        <v>111896.12220424553</v>
      </c>
      <c r="BF32" s="45">
        <f>'[4]Activity data'!BG553</f>
        <v>111912.75984880998</v>
      </c>
      <c r="BG32" s="45">
        <f>'[4]Activity data'!BH553</f>
        <v>111929.39749337442</v>
      </c>
      <c r="BH32" s="45">
        <f>'[4]Activity data'!BI553</f>
        <v>111946.03513793886</v>
      </c>
      <c r="BI32" s="45">
        <f>'[4]Activity data'!BJ553</f>
        <v>111962.6727825033</v>
      </c>
      <c r="BJ32" s="45">
        <f>'[4]Activity data'!BK553</f>
        <v>111979.31042706774</v>
      </c>
      <c r="BK32" s="45">
        <f>'[4]Activity data'!BL553</f>
        <v>111995.94807163219</v>
      </c>
      <c r="BL32" s="45">
        <f>'[4]Activity data'!BM553</f>
        <v>112012.58571619666</v>
      </c>
      <c r="BM32" s="45">
        <f>'[4]Activity data'!BN553</f>
        <v>112029.2233607611</v>
      </c>
      <c r="BN32" s="45">
        <f>'[4]Activity data'!BO553</f>
        <v>112045.86100532554</v>
      </c>
      <c r="BO32" s="45">
        <f>'[4]Activity data'!BP553</f>
        <v>112062.49864988998</v>
      </c>
      <c r="BP32" s="45">
        <f>'[4]Activity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'[4]Activity data'!AE554</f>
        <v>2029778.8780198463</v>
      </c>
      <c r="AE33" s="45">
        <f>'[4]Activity data'!AF554</f>
        <v>2042800.9812413759</v>
      </c>
      <c r="AF33" s="45">
        <f>'[4]Activity data'!AG554</f>
        <v>2055823.0844629053</v>
      </c>
      <c r="AG33" s="45">
        <f>'[4]Activity data'!AH554</f>
        <v>2068845.1876844347</v>
      </c>
      <c r="AH33" s="45">
        <f>'[4]Activity data'!AI554</f>
        <v>2081867.2909059643</v>
      </c>
      <c r="AI33" s="45">
        <f>'[4]Activity data'!AJ554</f>
        <v>2094889.3941274937</v>
      </c>
      <c r="AJ33" s="45">
        <f>'[4]Activity data'!AK554</f>
        <v>2107911.4973490234</v>
      </c>
      <c r="AK33" s="45">
        <f>'[4]Activity data'!AL554</f>
        <v>2129780.2741153426</v>
      </c>
      <c r="AL33" s="45">
        <f>'[4]Activity data'!AM554</f>
        <v>2151649.0508816615</v>
      </c>
      <c r="AM33" s="45">
        <f>'[4]Activity data'!AN554</f>
        <v>2173517.8276479808</v>
      </c>
      <c r="AN33" s="45">
        <f>'[4]Activity data'!AO554</f>
        <v>2195386.6044142996</v>
      </c>
      <c r="AO33" s="45">
        <f>'[4]Activity data'!AP554</f>
        <v>2217255.3811806189</v>
      </c>
      <c r="AP33" s="45">
        <f>'[4]Activity data'!AQ554</f>
        <v>2239124.1579469377</v>
      </c>
      <c r="AQ33" s="45">
        <f>'[4]Activity data'!AR554</f>
        <v>2260992.934713257</v>
      </c>
      <c r="AR33" s="45">
        <f>'[4]Activity data'!AS554</f>
        <v>2282861.7114795758</v>
      </c>
      <c r="AS33" s="45">
        <f>'[4]Activity data'!AT554</f>
        <v>2304730.4882458951</v>
      </c>
      <c r="AT33" s="45">
        <f>'[4]Activity data'!AU554</f>
        <v>2326599.2650122144</v>
      </c>
      <c r="AU33" s="45">
        <f>'[4]Activity data'!AV554</f>
        <v>2348468.0417785333</v>
      </c>
      <c r="AV33" s="45">
        <f>'[4]Activity data'!AW554</f>
        <v>2370336.8185448521</v>
      </c>
      <c r="AW33" s="45">
        <f>'[4]Activity data'!AX554</f>
        <v>2392578.6068636663</v>
      </c>
      <c r="AX33" s="45">
        <f>'[4]Activity data'!AY554</f>
        <v>2414820.3951824801</v>
      </c>
      <c r="AY33" s="45">
        <f>'[4]Activity data'!AZ554</f>
        <v>2437062.1835012939</v>
      </c>
      <c r="AZ33" s="45">
        <f>'[4]Activity data'!BA554</f>
        <v>2459303.9718201077</v>
      </c>
      <c r="BA33" s="45">
        <f>'[4]Activity data'!BB554</f>
        <v>2481545.7601389214</v>
      </c>
      <c r="BB33" s="45">
        <f>'[4]Activity data'!BC554</f>
        <v>2503787.5484577357</v>
      </c>
      <c r="BC33" s="45">
        <f>'[4]Activity data'!BD554</f>
        <v>2526029.336776549</v>
      </c>
      <c r="BD33" s="45">
        <f>'[4]Activity data'!BE554</f>
        <v>2548271.1250953628</v>
      </c>
      <c r="BE33" s="45">
        <f>'[4]Activity data'!BF554</f>
        <v>2570512.9134141766</v>
      </c>
      <c r="BF33" s="45">
        <f>'[4]Activity data'!BG554</f>
        <v>2592754.7017329903</v>
      </c>
      <c r="BG33" s="45">
        <f>'[4]Activity data'!BH554</f>
        <v>2614996.4900518041</v>
      </c>
      <c r="BH33" s="45">
        <f>'[4]Activity data'!BI554</f>
        <v>2637238.2783706179</v>
      </c>
      <c r="BI33" s="45">
        <f>'[4]Activity data'!BJ554</f>
        <v>2659480.0666894317</v>
      </c>
      <c r="BJ33" s="45">
        <f>'[4]Activity data'!BK554</f>
        <v>2681721.8550082454</v>
      </c>
      <c r="BK33" s="45">
        <f>'[4]Activity data'!BL554</f>
        <v>2703963.6433270597</v>
      </c>
      <c r="BL33" s="45">
        <f>'[4]Activity data'!BM554</f>
        <v>2726205.4316458735</v>
      </c>
      <c r="BM33" s="45">
        <f>'[4]Activity data'!BN554</f>
        <v>2748447.2199646872</v>
      </c>
      <c r="BN33" s="45">
        <f>'[4]Activity data'!BO554</f>
        <v>2770689.008283501</v>
      </c>
      <c r="BO33" s="45">
        <f>'[4]Activity data'!BP554</f>
        <v>2792930.7966023148</v>
      </c>
      <c r="BP33" s="45">
        <f>'[4]Activity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'[4]Activity data'!AE555</f>
        <v>273139.2561664434</v>
      </c>
      <c r="AE34" s="45">
        <f>'[4]Activity data'!AF555</f>
        <v>272318.52883358276</v>
      </c>
      <c r="AF34" s="45">
        <f>'[4]Activity data'!AG555</f>
        <v>271497.80150072213</v>
      </c>
      <c r="AG34" s="45">
        <f>'[4]Activity data'!AH555</f>
        <v>270677.07416786149</v>
      </c>
      <c r="AH34" s="45">
        <f>'[4]Activity data'!AI555</f>
        <v>269856.34683500085</v>
      </c>
      <c r="AI34" s="45">
        <f>'[4]Activity data'!AJ555</f>
        <v>269035.61950214021</v>
      </c>
      <c r="AJ34" s="45">
        <f>'[4]Activity data'!AK555</f>
        <v>268214.89216927957</v>
      </c>
      <c r="AK34" s="45">
        <f>'[4]Activity data'!AL555</f>
        <v>267394.16483641899</v>
      </c>
      <c r="AL34" s="45">
        <f>'[4]Activity data'!AM555</f>
        <v>266573.43750355835</v>
      </c>
      <c r="AM34" s="45">
        <f>'[4]Activity data'!AN555</f>
        <v>265752.71017069771</v>
      </c>
      <c r="AN34" s="45">
        <f>'[4]Activity data'!AO555</f>
        <v>264931.98283783707</v>
      </c>
      <c r="AO34" s="45">
        <f>'[4]Activity data'!AP555</f>
        <v>264111.25550497643</v>
      </c>
      <c r="AP34" s="45">
        <f>'[4]Activity data'!AQ555</f>
        <v>263290.5281721158</v>
      </c>
      <c r="AQ34" s="45">
        <f>'[4]Activity data'!AR555</f>
        <v>262469.80083925516</v>
      </c>
      <c r="AR34" s="45">
        <f>'[4]Activity data'!AS555</f>
        <v>261649.07350639458</v>
      </c>
      <c r="AS34" s="45">
        <f>'[4]Activity data'!AT555</f>
        <v>260828.34617353394</v>
      </c>
      <c r="AT34" s="45">
        <f>'[4]Activity data'!AU555</f>
        <v>260007.6188406733</v>
      </c>
      <c r="AU34" s="45">
        <f>'[4]Activity data'!AV555</f>
        <v>259186.89150781266</v>
      </c>
      <c r="AV34" s="45">
        <f>'[4]Activity data'!AW555</f>
        <v>258366.16417495205</v>
      </c>
      <c r="AW34" s="45">
        <f>'[4]Activity data'!AX555</f>
        <v>257545.43684209141</v>
      </c>
      <c r="AX34" s="45">
        <f>'[4]Activity data'!AY555</f>
        <v>256724.70950923077</v>
      </c>
      <c r="AY34" s="45">
        <f>'[4]Activity data'!AZ555</f>
        <v>255903.98217637016</v>
      </c>
      <c r="AZ34" s="45">
        <f>'[4]Activity data'!BA555</f>
        <v>255083.25484350952</v>
      </c>
      <c r="BA34" s="45">
        <f>'[4]Activity data'!BB555</f>
        <v>254262.52751064888</v>
      </c>
      <c r="BB34" s="45">
        <f>'[4]Activity data'!BC555</f>
        <v>253441.80017778825</v>
      </c>
      <c r="BC34" s="45">
        <f>'[4]Activity data'!BD555</f>
        <v>252621.07284492764</v>
      </c>
      <c r="BD34" s="45">
        <f>'[4]Activity data'!BE555</f>
        <v>251800.345512067</v>
      </c>
      <c r="BE34" s="45">
        <f>'[4]Activity data'!BF555</f>
        <v>250979.61817920636</v>
      </c>
      <c r="BF34" s="45">
        <f>'[4]Activity data'!BG555</f>
        <v>250158.89084634575</v>
      </c>
      <c r="BG34" s="45">
        <f>'[4]Activity data'!BH555</f>
        <v>249338.16351348511</v>
      </c>
      <c r="BH34" s="45">
        <f>'[4]Activity data'!BI555</f>
        <v>248517.43618062447</v>
      </c>
      <c r="BI34" s="45">
        <f>'[4]Activity data'!BJ555</f>
        <v>247696.70884776386</v>
      </c>
      <c r="BJ34" s="45">
        <f>'[4]Activity data'!BK555</f>
        <v>246875.98151490322</v>
      </c>
      <c r="BK34" s="45">
        <f>'[4]Activity data'!BL555</f>
        <v>246055.25418204258</v>
      </c>
      <c r="BL34" s="45">
        <f>'[4]Activity data'!BM555</f>
        <v>245234.52684918194</v>
      </c>
      <c r="BM34" s="45">
        <f>'[4]Activity data'!BN555</f>
        <v>244413.79951632133</v>
      </c>
      <c r="BN34" s="45">
        <f>'[4]Activity data'!BO555</f>
        <v>243593.0721834607</v>
      </c>
      <c r="BO34" s="45">
        <f>'[4]Activity data'!BP555</f>
        <v>242772.34485060006</v>
      </c>
      <c r="BP34" s="45">
        <f>'[4]Activity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'[4]Activity data'!AE556</f>
        <v>57963.822619231716</v>
      </c>
      <c r="AE35" s="45">
        <f>'[4]Activity data'!AF556</f>
        <v>57963.822619231716</v>
      </c>
      <c r="AF35" s="45">
        <f>'[4]Activity data'!AG556</f>
        <v>57963.822619231716</v>
      </c>
      <c r="AG35" s="45">
        <f>'[4]Activity data'!AH556</f>
        <v>57963.822619231716</v>
      </c>
      <c r="AH35" s="45">
        <f>'[4]Activity data'!AI556</f>
        <v>57963.822619231716</v>
      </c>
      <c r="AI35" s="45">
        <f>'[4]Activity data'!AJ556</f>
        <v>57963.822619231716</v>
      </c>
      <c r="AJ35" s="45">
        <f>'[4]Activity data'!AK556</f>
        <v>57963.822619231716</v>
      </c>
      <c r="AK35" s="45">
        <f>'[4]Activity data'!AL556</f>
        <v>57963.822619231716</v>
      </c>
      <c r="AL35" s="45">
        <f>'[4]Activity data'!AM556</f>
        <v>57963.822619231716</v>
      </c>
      <c r="AM35" s="45">
        <f>'[4]Activity data'!AN556</f>
        <v>57963.822619231716</v>
      </c>
      <c r="AN35" s="45">
        <f>'[4]Activity data'!AO556</f>
        <v>57963.822619231716</v>
      </c>
      <c r="AO35" s="45">
        <f>'[4]Activity data'!AP556</f>
        <v>57963.822619231716</v>
      </c>
      <c r="AP35" s="45">
        <f>'[4]Activity data'!AQ556</f>
        <v>57963.822619231716</v>
      </c>
      <c r="AQ35" s="45">
        <f>'[4]Activity data'!AR556</f>
        <v>57963.822619231716</v>
      </c>
      <c r="AR35" s="45">
        <f>'[4]Activity data'!AS556</f>
        <v>57963.822619231716</v>
      </c>
      <c r="AS35" s="45">
        <f>'[4]Activity data'!AT556</f>
        <v>57963.822619231716</v>
      </c>
      <c r="AT35" s="45">
        <f>'[4]Activity data'!AU556</f>
        <v>57963.822619231716</v>
      </c>
      <c r="AU35" s="45">
        <f>'[4]Activity data'!AV556</f>
        <v>57963.822619231716</v>
      </c>
      <c r="AV35" s="45">
        <f>'[4]Activity data'!AW556</f>
        <v>57963.822619231716</v>
      </c>
      <c r="AW35" s="45">
        <f>'[4]Activity data'!AX556</f>
        <v>57963.822619231716</v>
      </c>
      <c r="AX35" s="45">
        <f>'[4]Activity data'!AY556</f>
        <v>57963.822619231716</v>
      </c>
      <c r="AY35" s="45">
        <f>'[4]Activity data'!AZ556</f>
        <v>57963.822619231716</v>
      </c>
      <c r="AZ35" s="45">
        <f>'[4]Activity data'!BA556</f>
        <v>57963.822619231716</v>
      </c>
      <c r="BA35" s="45">
        <f>'[4]Activity data'!BB556</f>
        <v>57963.822619231716</v>
      </c>
      <c r="BB35" s="45">
        <f>'[4]Activity data'!BC556</f>
        <v>57963.822619231716</v>
      </c>
      <c r="BC35" s="45">
        <f>'[4]Activity data'!BD556</f>
        <v>57963.822619231716</v>
      </c>
      <c r="BD35" s="45">
        <f>'[4]Activity data'!BE556</f>
        <v>57963.822619231716</v>
      </c>
      <c r="BE35" s="45">
        <f>'[4]Activity data'!BF556</f>
        <v>57963.822619231716</v>
      </c>
      <c r="BF35" s="45">
        <f>'[4]Activity data'!BG556</f>
        <v>57963.822619231716</v>
      </c>
      <c r="BG35" s="45">
        <f>'[4]Activity data'!BH556</f>
        <v>57963.822619231716</v>
      </c>
      <c r="BH35" s="45">
        <f>'[4]Activity data'!BI556</f>
        <v>57963.822619231716</v>
      </c>
      <c r="BI35" s="45">
        <f>'[4]Activity data'!BJ556</f>
        <v>57963.822619231716</v>
      </c>
      <c r="BJ35" s="45">
        <f>'[4]Activity data'!BK556</f>
        <v>57963.822619231716</v>
      </c>
      <c r="BK35" s="45">
        <f>'[4]Activity data'!BL556</f>
        <v>57963.822619231716</v>
      </c>
      <c r="BL35" s="45">
        <f>'[4]Activity data'!BM556</f>
        <v>57963.822619231716</v>
      </c>
      <c r="BM35" s="45">
        <f>'[4]Activity data'!BN556</f>
        <v>57963.822619231716</v>
      </c>
      <c r="BN35" s="45">
        <f>'[4]Activity data'!BO556</f>
        <v>57963.822619231716</v>
      </c>
      <c r="BO35" s="45">
        <f>'[4]Activity data'!BP556</f>
        <v>57963.822619231716</v>
      </c>
      <c r="BP35" s="45">
        <f>'[4]Activity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'[4]Activity data'!AE557</f>
        <v>91537.108006573035</v>
      </c>
      <c r="AE36" s="45">
        <f>'[4]Activity data'!AF557</f>
        <v>91537.108006573035</v>
      </c>
      <c r="AF36" s="45">
        <f>'[4]Activity data'!AG557</f>
        <v>91537.108006573035</v>
      </c>
      <c r="AG36" s="45">
        <f>'[4]Activity data'!AH557</f>
        <v>91537.108006573035</v>
      </c>
      <c r="AH36" s="45">
        <f>'[4]Activity data'!AI557</f>
        <v>91537.108006573035</v>
      </c>
      <c r="AI36" s="45">
        <f>'[4]Activity data'!AJ557</f>
        <v>91537.108006573035</v>
      </c>
      <c r="AJ36" s="45">
        <f>'[4]Activity data'!AK557</f>
        <v>91537.108006573035</v>
      </c>
      <c r="AK36" s="45">
        <f>'[4]Activity data'!AL557</f>
        <v>91537.108006573035</v>
      </c>
      <c r="AL36" s="45">
        <f>'[4]Activity data'!AM557</f>
        <v>91537.108006573035</v>
      </c>
      <c r="AM36" s="45">
        <f>'[4]Activity data'!AN557</f>
        <v>91537.108006573035</v>
      </c>
      <c r="AN36" s="45">
        <f>'[4]Activity data'!AO557</f>
        <v>91537.108006573035</v>
      </c>
      <c r="AO36" s="45">
        <f>'[4]Activity data'!AP557</f>
        <v>91537.108006573035</v>
      </c>
      <c r="AP36" s="45">
        <f>'[4]Activity data'!AQ557</f>
        <v>91537.108006573035</v>
      </c>
      <c r="AQ36" s="45">
        <f>'[4]Activity data'!AR557</f>
        <v>91537.108006573035</v>
      </c>
      <c r="AR36" s="45">
        <f>'[4]Activity data'!AS557</f>
        <v>91537.108006573035</v>
      </c>
      <c r="AS36" s="45">
        <f>'[4]Activity data'!AT557</f>
        <v>91537.108006573035</v>
      </c>
      <c r="AT36" s="45">
        <f>'[4]Activity data'!AU557</f>
        <v>91537.108006573035</v>
      </c>
      <c r="AU36" s="45">
        <f>'[4]Activity data'!AV557</f>
        <v>91537.108006573035</v>
      </c>
      <c r="AV36" s="45">
        <f>'[4]Activity data'!AW557</f>
        <v>91537.108006573035</v>
      </c>
      <c r="AW36" s="45">
        <f>'[4]Activity data'!AX557</f>
        <v>91537.108006573035</v>
      </c>
      <c r="AX36" s="45">
        <f>'[4]Activity data'!AY557</f>
        <v>91537.108006573035</v>
      </c>
      <c r="AY36" s="45">
        <f>'[4]Activity data'!AZ557</f>
        <v>91537.108006573035</v>
      </c>
      <c r="AZ36" s="45">
        <f>'[4]Activity data'!BA557</f>
        <v>91537.108006573035</v>
      </c>
      <c r="BA36" s="45">
        <f>'[4]Activity data'!BB557</f>
        <v>91537.108006573035</v>
      </c>
      <c r="BB36" s="45">
        <f>'[4]Activity data'!BC557</f>
        <v>91537.108006573035</v>
      </c>
      <c r="BC36" s="45">
        <f>'[4]Activity data'!BD557</f>
        <v>91537.108006573035</v>
      </c>
      <c r="BD36" s="45">
        <f>'[4]Activity data'!BE557</f>
        <v>91537.108006573035</v>
      </c>
      <c r="BE36" s="45">
        <f>'[4]Activity data'!BF557</f>
        <v>91537.108006573035</v>
      </c>
      <c r="BF36" s="45">
        <f>'[4]Activity data'!BG557</f>
        <v>91537.108006573035</v>
      </c>
      <c r="BG36" s="45">
        <f>'[4]Activity data'!BH557</f>
        <v>91537.108006573035</v>
      </c>
      <c r="BH36" s="45">
        <f>'[4]Activity data'!BI557</f>
        <v>91537.108006573035</v>
      </c>
      <c r="BI36" s="45">
        <f>'[4]Activity data'!BJ557</f>
        <v>91537.108006573035</v>
      </c>
      <c r="BJ36" s="45">
        <f>'[4]Activity data'!BK557</f>
        <v>91537.108006573035</v>
      </c>
      <c r="BK36" s="45">
        <f>'[4]Activity data'!BL557</f>
        <v>91537.108006573035</v>
      </c>
      <c r="BL36" s="45">
        <f>'[4]Activity data'!BM557</f>
        <v>91537.108006573035</v>
      </c>
      <c r="BM36" s="45">
        <f>'[4]Activity data'!BN557</f>
        <v>91537.108006573035</v>
      </c>
      <c r="BN36" s="45">
        <f>'[4]Activity data'!BO557</f>
        <v>91537.108006573035</v>
      </c>
      <c r="BO36" s="45">
        <f>'[4]Activity data'!BP557</f>
        <v>91537.108006573035</v>
      </c>
      <c r="BP36" s="45">
        <f>'[4]Activity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'[4]Activity data'!AE558</f>
        <v>45569.714076613083</v>
      </c>
      <c r="AE37" s="45">
        <f>'[4]Activity data'!AF558</f>
        <v>45666.022187618808</v>
      </c>
      <c r="AF37" s="45">
        <f>'[4]Activity data'!AG558</f>
        <v>45762.330298624533</v>
      </c>
      <c r="AG37" s="45">
        <f>'[4]Activity data'!AH558</f>
        <v>45858.638409630257</v>
      </c>
      <c r="AH37" s="45">
        <f>'[4]Activity data'!AI558</f>
        <v>45954.946520635982</v>
      </c>
      <c r="AI37" s="45">
        <f>'[4]Activity data'!AJ558</f>
        <v>46051.254631641707</v>
      </c>
      <c r="AJ37" s="45">
        <f>'[4]Activity data'!AK558</f>
        <v>46147.562742647431</v>
      </c>
      <c r="AK37" s="45">
        <f>'[4]Activity data'!AL558</f>
        <v>46243.870853653156</v>
      </c>
      <c r="AL37" s="45">
        <f>'[4]Activity data'!AM558</f>
        <v>46340.17896465888</v>
      </c>
      <c r="AM37" s="45">
        <f>'[4]Activity data'!AN558</f>
        <v>46436.487075664612</v>
      </c>
      <c r="AN37" s="45">
        <f>'[4]Activity data'!AO558</f>
        <v>46532.795186670337</v>
      </c>
      <c r="AO37" s="45">
        <f>'[4]Activity data'!AP558</f>
        <v>46629.103297676062</v>
      </c>
      <c r="AP37" s="45">
        <f>'[4]Activity data'!AQ558</f>
        <v>46725.411408681786</v>
      </c>
      <c r="AQ37" s="45">
        <f>'[4]Activity data'!AR558</f>
        <v>46821.719519687511</v>
      </c>
      <c r="AR37" s="45">
        <f>'[4]Activity data'!AS558</f>
        <v>46918.027630693236</v>
      </c>
      <c r="AS37" s="45">
        <f>'[4]Activity data'!AT558</f>
        <v>47014.33574169896</v>
      </c>
      <c r="AT37" s="45">
        <f>'[4]Activity data'!AU558</f>
        <v>47110.643852704685</v>
      </c>
      <c r="AU37" s="45">
        <f>'[4]Activity data'!AV558</f>
        <v>47206.951963710409</v>
      </c>
      <c r="AV37" s="45">
        <f>'[4]Activity data'!AW558</f>
        <v>47303.260074716134</v>
      </c>
      <c r="AW37" s="45">
        <f>'[4]Activity data'!AX558</f>
        <v>47399.568185721859</v>
      </c>
      <c r="AX37" s="45">
        <f>'[4]Activity data'!AY558</f>
        <v>47495.876296727583</v>
      </c>
      <c r="AY37" s="45">
        <f>'[4]Activity data'!AZ558</f>
        <v>47592.184407733308</v>
      </c>
      <c r="AZ37" s="45">
        <f>'[4]Activity data'!BA558</f>
        <v>47688.492518739033</v>
      </c>
      <c r="BA37" s="45">
        <f>'[4]Activity data'!BB558</f>
        <v>47784.800629744757</v>
      </c>
      <c r="BB37" s="45">
        <f>'[4]Activity data'!BC558</f>
        <v>47881.108740750482</v>
      </c>
      <c r="BC37" s="45">
        <f>'[4]Activity data'!BD558</f>
        <v>47977.416851756207</v>
      </c>
      <c r="BD37" s="45">
        <f>'[4]Activity data'!BE558</f>
        <v>48073.724962761939</v>
      </c>
      <c r="BE37" s="45">
        <f>'[4]Activity data'!BF558</f>
        <v>48170.033073767663</v>
      </c>
      <c r="BF37" s="45">
        <f>'[4]Activity data'!BG558</f>
        <v>48266.341184773388</v>
      </c>
      <c r="BG37" s="45">
        <f>'[4]Activity data'!BH558</f>
        <v>48362.649295779112</v>
      </c>
      <c r="BH37" s="45">
        <f>'[4]Activity data'!BI558</f>
        <v>48458.957406784837</v>
      </c>
      <c r="BI37" s="45">
        <f>'[4]Activity data'!BJ558</f>
        <v>48555.265517790562</v>
      </c>
      <c r="BJ37" s="45">
        <f>'[4]Activity data'!BK558</f>
        <v>48651.573628796286</v>
      </c>
      <c r="BK37" s="45">
        <f>'[4]Activity data'!BL558</f>
        <v>48747.881739802011</v>
      </c>
      <c r="BL37" s="45">
        <f>'[4]Activity data'!BM558</f>
        <v>48844.189850807736</v>
      </c>
      <c r="BM37" s="45">
        <f>'[4]Activity data'!BN558</f>
        <v>48940.49796181346</v>
      </c>
      <c r="BN37" s="45">
        <f>'[4]Activity data'!BO558</f>
        <v>49036.806072819185</v>
      </c>
      <c r="BO37" s="45">
        <f>'[4]Activity data'!BP558</f>
        <v>49133.11418382491</v>
      </c>
      <c r="BP37" s="45">
        <f>'[4]Activity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'[4]Activity data'!AE559</f>
        <v>0</v>
      </c>
      <c r="AE38" s="45">
        <f>'[4]Activity data'!AF559</f>
        <v>0</v>
      </c>
      <c r="AF38" s="45">
        <f>'[4]Activity data'!AG559</f>
        <v>0</v>
      </c>
      <c r="AG38" s="45">
        <f>'[4]Activity data'!AH559</f>
        <v>0</v>
      </c>
      <c r="AH38" s="45">
        <f>'[4]Activity data'!AI559</f>
        <v>0</v>
      </c>
      <c r="AI38" s="45">
        <f>'[4]Activity data'!AJ559</f>
        <v>0</v>
      </c>
      <c r="AJ38" s="45">
        <f>'[4]Activity data'!AK559</f>
        <v>0</v>
      </c>
      <c r="AK38" s="45">
        <f>'[4]Activity data'!AL559</f>
        <v>0</v>
      </c>
      <c r="AL38" s="45">
        <f>'[4]Activity data'!AM559</f>
        <v>0</v>
      </c>
      <c r="AM38" s="45">
        <f>'[4]Activity data'!AN559</f>
        <v>0</v>
      </c>
      <c r="AN38" s="45">
        <f>'[4]Activity data'!AO559</f>
        <v>0</v>
      </c>
      <c r="AO38" s="45">
        <f>'[4]Activity data'!AP559</f>
        <v>0</v>
      </c>
      <c r="AP38" s="45">
        <f>'[4]Activity data'!AQ559</f>
        <v>0</v>
      </c>
      <c r="AQ38" s="45">
        <f>'[4]Activity data'!AR559</f>
        <v>0</v>
      </c>
      <c r="AR38" s="45">
        <f>'[4]Activity data'!AS559</f>
        <v>0</v>
      </c>
      <c r="AS38" s="45">
        <f>'[4]Activity data'!AT559</f>
        <v>0</v>
      </c>
      <c r="AT38" s="45">
        <f>'[4]Activity data'!AU559</f>
        <v>0</v>
      </c>
      <c r="AU38" s="45">
        <f>'[4]Activity data'!AV559</f>
        <v>0</v>
      </c>
      <c r="AV38" s="45">
        <f>'[4]Activity data'!AW559</f>
        <v>0</v>
      </c>
      <c r="AW38" s="45">
        <f>'[4]Activity data'!AX559</f>
        <v>0</v>
      </c>
      <c r="AX38" s="45">
        <f>'[4]Activity data'!AY559</f>
        <v>0</v>
      </c>
      <c r="AY38" s="45">
        <f>'[4]Activity data'!AZ559</f>
        <v>0</v>
      </c>
      <c r="AZ38" s="45">
        <f>'[4]Activity data'!BA559</f>
        <v>0</v>
      </c>
      <c r="BA38" s="45">
        <f>'[4]Activity data'!BB559</f>
        <v>0</v>
      </c>
      <c r="BB38" s="45">
        <f>'[4]Activity data'!BC559</f>
        <v>0</v>
      </c>
      <c r="BC38" s="45">
        <f>'[4]Activity data'!BD559</f>
        <v>0</v>
      </c>
      <c r="BD38" s="45">
        <f>'[4]Activity data'!BE559</f>
        <v>0</v>
      </c>
      <c r="BE38" s="45">
        <f>'[4]Activity data'!BF559</f>
        <v>0</v>
      </c>
      <c r="BF38" s="45">
        <f>'[4]Activity data'!BG559</f>
        <v>0</v>
      </c>
      <c r="BG38" s="45">
        <f>'[4]Activity data'!BH559</f>
        <v>0</v>
      </c>
      <c r="BH38" s="45">
        <f>'[4]Activity data'!BI559</f>
        <v>0</v>
      </c>
      <c r="BI38" s="45">
        <f>'[4]Activity data'!BJ559</f>
        <v>0</v>
      </c>
      <c r="BJ38" s="45">
        <f>'[4]Activity data'!BK559</f>
        <v>0</v>
      </c>
      <c r="BK38" s="45">
        <f>'[4]Activity data'!BL559</f>
        <v>0</v>
      </c>
      <c r="BL38" s="45">
        <f>'[4]Activity data'!BM559</f>
        <v>0</v>
      </c>
      <c r="BM38" s="45">
        <f>'[4]Activity data'!BN559</f>
        <v>0</v>
      </c>
      <c r="BN38" s="45">
        <f>'[4]Activity data'!BO559</f>
        <v>0</v>
      </c>
      <c r="BO38" s="45">
        <f>'[4]Activity data'!BP559</f>
        <v>0</v>
      </c>
      <c r="BP38" s="45">
        <f>'[4]Activity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'[4]Activity data'!AE560</f>
        <v>0</v>
      </c>
      <c r="AE39" s="45">
        <f>'[4]Activity data'!AF560</f>
        <v>0</v>
      </c>
      <c r="AF39" s="45">
        <f>'[4]Activity data'!AG560</f>
        <v>0</v>
      </c>
      <c r="AG39" s="45">
        <f>'[4]Activity data'!AH560</f>
        <v>0</v>
      </c>
      <c r="AH39" s="45">
        <f>'[4]Activity data'!AI560</f>
        <v>0</v>
      </c>
      <c r="AI39" s="45">
        <f>'[4]Activity data'!AJ560</f>
        <v>0</v>
      </c>
      <c r="AJ39" s="45">
        <f>'[4]Activity data'!AK560</f>
        <v>0</v>
      </c>
      <c r="AK39" s="45">
        <f>'[4]Activity data'!AL560</f>
        <v>0</v>
      </c>
      <c r="AL39" s="45">
        <f>'[4]Activity data'!AM560</f>
        <v>0</v>
      </c>
      <c r="AM39" s="45">
        <f>'[4]Activity data'!AN560</f>
        <v>0</v>
      </c>
      <c r="AN39" s="45">
        <f>'[4]Activity data'!AO560</f>
        <v>0</v>
      </c>
      <c r="AO39" s="45">
        <f>'[4]Activity data'!AP560</f>
        <v>0</v>
      </c>
      <c r="AP39" s="45">
        <f>'[4]Activity data'!AQ560</f>
        <v>0</v>
      </c>
      <c r="AQ39" s="45">
        <f>'[4]Activity data'!AR560</f>
        <v>0</v>
      </c>
      <c r="AR39" s="45">
        <f>'[4]Activity data'!AS560</f>
        <v>0</v>
      </c>
      <c r="AS39" s="45">
        <f>'[4]Activity data'!AT560</f>
        <v>0</v>
      </c>
      <c r="AT39" s="45">
        <f>'[4]Activity data'!AU560</f>
        <v>0</v>
      </c>
      <c r="AU39" s="45">
        <f>'[4]Activity data'!AV560</f>
        <v>0</v>
      </c>
      <c r="AV39" s="45">
        <f>'[4]Activity data'!AW560</f>
        <v>0</v>
      </c>
      <c r="AW39" s="45">
        <f>'[4]Activity data'!AX560</f>
        <v>0</v>
      </c>
      <c r="AX39" s="45">
        <f>'[4]Activity data'!AY560</f>
        <v>0</v>
      </c>
      <c r="AY39" s="45">
        <f>'[4]Activity data'!AZ560</f>
        <v>0</v>
      </c>
      <c r="AZ39" s="45">
        <f>'[4]Activity data'!BA560</f>
        <v>0</v>
      </c>
      <c r="BA39" s="45">
        <f>'[4]Activity data'!BB560</f>
        <v>0</v>
      </c>
      <c r="BB39" s="45">
        <f>'[4]Activity data'!BC560</f>
        <v>0</v>
      </c>
      <c r="BC39" s="45">
        <f>'[4]Activity data'!BD560</f>
        <v>0</v>
      </c>
      <c r="BD39" s="45">
        <f>'[4]Activity data'!BE560</f>
        <v>0</v>
      </c>
      <c r="BE39" s="45">
        <f>'[4]Activity data'!BF560</f>
        <v>0</v>
      </c>
      <c r="BF39" s="45">
        <f>'[4]Activity data'!BG560</f>
        <v>0</v>
      </c>
      <c r="BG39" s="45">
        <f>'[4]Activity data'!BH560</f>
        <v>0</v>
      </c>
      <c r="BH39" s="45">
        <f>'[4]Activity data'!BI560</f>
        <v>0</v>
      </c>
      <c r="BI39" s="45">
        <f>'[4]Activity data'!BJ560</f>
        <v>0</v>
      </c>
      <c r="BJ39" s="45">
        <f>'[4]Activity data'!BK560</f>
        <v>0</v>
      </c>
      <c r="BK39" s="45">
        <f>'[4]Activity data'!BL560</f>
        <v>0</v>
      </c>
      <c r="BL39" s="45">
        <f>'[4]Activity data'!BM560</f>
        <v>0</v>
      </c>
      <c r="BM39" s="45">
        <f>'[4]Activity data'!BN560</f>
        <v>0</v>
      </c>
      <c r="BN39" s="45">
        <f>'[4]Activity data'!BO560</f>
        <v>0</v>
      </c>
      <c r="BO39" s="45">
        <f>'[4]Activity data'!BP560</f>
        <v>0</v>
      </c>
      <c r="BP39" s="45">
        <f>'[4]Activity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3515690.6251861751</v>
      </c>
      <c r="AF41" s="22">
        <f>((Data!$AJ$42*LN('Intermediate calculations'!Z60))+Data!$AK$42)</f>
        <v>3529274.3591442443</v>
      </c>
      <c r="AG41" s="22">
        <f>((Data!$AJ$42*LN('Intermediate calculations'!AA60))+Data!$AK$42)</f>
        <v>3539475.9786817431</v>
      </c>
      <c r="AH41" s="22">
        <f>((Data!$AJ$42*LN('Intermediate calculations'!AB60))+Data!$AK$42)</f>
        <v>3546192.3781282958</v>
      </c>
      <c r="AI41" s="22">
        <f>((Data!$AJ$42*LN('Intermediate calculations'!AC60))+Data!$AK$42)</f>
        <v>3550124.4677591659</v>
      </c>
      <c r="AJ41" s="22">
        <f>((Data!$AJ$42*LN('Intermediate calculations'!AD60))+Data!$AK$42)</f>
        <v>3556333.7825826108</v>
      </c>
      <c r="AK41" s="22">
        <f>((Data!$AJ$42*LN('Intermediate calculations'!AE60))+Data!$AK$42)</f>
        <v>3561549.0339912158</v>
      </c>
      <c r="AL41" s="22">
        <f>((Data!$AJ$42*LN('Intermediate calculations'!AF60))+Data!$AK$42)</f>
        <v>3565838.2822215576</v>
      </c>
      <c r="AM41" s="22">
        <f>((Data!$AJ$42*LN('Intermediate calculations'!AG60))+Data!$AK$42)</f>
        <v>3520167.0565870609</v>
      </c>
      <c r="AN41" s="22">
        <f>((Data!$AJ$42*LN('Intermediate calculations'!AH60))+Data!$AK$42)</f>
        <v>3532534.8805699274</v>
      </c>
      <c r="AO41" s="22">
        <f>((Data!$AJ$42*LN('Intermediate calculations'!AI60))+Data!$AK$42)</f>
        <v>3544188.3475886378</v>
      </c>
      <c r="AP41" s="22">
        <f>((Data!$AJ$42*LN('Intermediate calculations'!AJ60))+Data!$AK$42)</f>
        <v>3555772.9185433928</v>
      </c>
      <c r="AQ41" s="22">
        <f>((Data!$AJ$42*LN('Intermediate calculations'!AK60))+Data!$AK$42)</f>
        <v>3566754.5171426833</v>
      </c>
      <c r="AR41" s="22">
        <f>((Data!$AJ$42*LN('Intermediate calculations'!AL60))+Data!$AK$42)</f>
        <v>3578059.9952314757</v>
      </c>
      <c r="AS41" s="22">
        <f>((Data!$AJ$42*LN('Intermediate calculations'!AM60))+Data!$AK$42)</f>
        <v>3591475.5111749955</v>
      </c>
      <c r="AT41" s="22">
        <f>((Data!$AJ$42*LN('Intermediate calculations'!AN60))+Data!$AK$42)</f>
        <v>3604522.6138810068</v>
      </c>
      <c r="AU41" s="22">
        <f>((Data!$AJ$42*LN('Intermediate calculations'!AO60))+Data!$AK$42)</f>
        <v>3617983.8449275028</v>
      </c>
      <c r="AV41" s="22">
        <f>((Data!$AJ$42*LN('Intermediate calculations'!AP60))+Data!$AK$42)</f>
        <v>3631659.0750805214</v>
      </c>
      <c r="AW41" s="22">
        <f>((Data!$AJ$42*LN('Intermediate calculations'!AQ60))+Data!$AK$42)</f>
        <v>3645574.6867560353</v>
      </c>
      <c r="AX41" s="22">
        <f>((Data!$AJ$42*LN('Intermediate calculations'!AR60))+Data!$AK$42)</f>
        <v>3662123.2458274774</v>
      </c>
      <c r="AY41" s="22">
        <f>((Data!$AJ$42*LN('Intermediate calculations'!AS60))+Data!$AK$42)</f>
        <v>3677546.1277955491</v>
      </c>
      <c r="AZ41" s="22">
        <f>((Data!$AJ$42*LN('Intermediate calculations'!AT60))+Data!$AK$42)</f>
        <v>3694365.6499426011</v>
      </c>
      <c r="BA41" s="22">
        <f>((Data!$AJ$42*LN('Intermediate calculations'!AU60))+Data!$AK$42)</f>
        <v>3711978.1969962977</v>
      </c>
      <c r="BB41" s="22">
        <f>((Data!$AJ$42*LN('Intermediate calculations'!AV60))+Data!$AK$42)</f>
        <v>3730393.956899507</v>
      </c>
      <c r="BC41" s="22">
        <f>((Data!$AJ$42*LN('Intermediate calculations'!AW60))+Data!$AK$42)</f>
        <v>3748972.499641642</v>
      </c>
      <c r="BD41" s="22">
        <f>((Data!$AJ$42*LN('Intermediate calculations'!AX60))+Data!$AK$42)</f>
        <v>3767889.1440876424</v>
      </c>
      <c r="BE41" s="22">
        <f>((Data!$AJ$42*LN('Intermediate calculations'!AY60))+Data!$AK$42)</f>
        <v>3786632.7416285872</v>
      </c>
      <c r="BF41" s="22">
        <f>((Data!$AJ$42*LN('Intermediate calculations'!AZ60))+Data!$AK$42)</f>
        <v>3805686.1983999126</v>
      </c>
      <c r="BG41" s="22">
        <f>((Data!$AJ$42*LN('Intermediate calculations'!BA60))+Data!$AK$42)</f>
        <v>3825422.0562676787</v>
      </c>
      <c r="BH41" s="22">
        <f>((Data!$AJ$42*LN('Intermediate calculations'!BB60))+Data!$AK$42)</f>
        <v>3845506.1575398222</v>
      </c>
      <c r="BI41" s="22">
        <f>((Data!$AJ$42*LN('Intermediate calculations'!BC60))+Data!$AK$42)</f>
        <v>3865914.5733230058</v>
      </c>
      <c r="BJ41" s="22">
        <f>((Data!$AJ$42*LN('Intermediate calculations'!BD60))+Data!$AK$42)</f>
        <v>3886558.3780300766</v>
      </c>
      <c r="BK41" s="22">
        <f>((Data!$AJ$42*LN('Intermediate calculations'!BE60))+Data!$AK$42)</f>
        <v>3907513.6081374064</v>
      </c>
      <c r="BL41" s="22">
        <f>((Data!$AJ$42*LN('Intermediate calculations'!BF60))+Data!$AK$42)</f>
        <v>3929175.9906474296</v>
      </c>
      <c r="BM41" s="22">
        <f>((Data!$AJ$42*LN('Intermediate calculations'!BG60))+Data!$AK$42)</f>
        <v>3951328.5765247643</v>
      </c>
      <c r="BN41" s="22">
        <f>((Data!$AJ$42*LN('Intermediate calculations'!BH60))+Data!$AK$42)</f>
        <v>3973882.9932488687</v>
      </c>
      <c r="BO41" s="22">
        <f>((Data!$AJ$42*LN('Intermediate calculations'!BI60))+Data!$AK$42)</f>
        <v>3996045.6111220792</v>
      </c>
      <c r="BP41" s="22">
        <f>((Data!$AJ$42*LN('Intermediate calculations'!BJ60))+Data!$AK$42)</f>
        <v>4018644.2436237261</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1938743.4519084687</v>
      </c>
      <c r="AF45" s="22">
        <f t="shared" si="16"/>
        <v>1946234.263265705</v>
      </c>
      <c r="AG45" s="22">
        <f t="shared" si="16"/>
        <v>1951859.9923715305</v>
      </c>
      <c r="AH45" s="22">
        <f t="shared" si="16"/>
        <v>1955563.7811389838</v>
      </c>
      <c r="AI45" s="22">
        <f t="shared" si="16"/>
        <v>1957732.1497006412</v>
      </c>
      <c r="AJ45" s="22">
        <f t="shared" si="16"/>
        <v>1961156.3043656026</v>
      </c>
      <c r="AK45" s="22">
        <f t="shared" si="16"/>
        <v>1964032.2782769743</v>
      </c>
      <c r="AL45" s="22">
        <f t="shared" si="16"/>
        <v>1966397.6035591853</v>
      </c>
      <c r="AM45" s="22">
        <f t="shared" si="16"/>
        <v>1941212.00019432</v>
      </c>
      <c r="AN45" s="22">
        <f t="shared" si="16"/>
        <v>1948032.2925116704</v>
      </c>
      <c r="AO45" s="22">
        <f t="shared" si="16"/>
        <v>1954458.6494592077</v>
      </c>
      <c r="AP45" s="22">
        <f t="shared" si="16"/>
        <v>1960847.0133615378</v>
      </c>
      <c r="AQ45" s="22">
        <f t="shared" si="16"/>
        <v>1966902.8654388904</v>
      </c>
      <c r="AR45" s="22">
        <f t="shared" si="16"/>
        <v>1973137.3223215064</v>
      </c>
      <c r="AS45" s="22">
        <f t="shared" si="16"/>
        <v>1980535.3690959136</v>
      </c>
      <c r="AT45" s="22">
        <f t="shared" si="16"/>
        <v>1987730.2527288606</v>
      </c>
      <c r="AU45" s="22">
        <f t="shared" si="16"/>
        <v>1995153.5093029907</v>
      </c>
      <c r="AV45" s="22">
        <f t="shared" si="16"/>
        <v>2002694.7766496027</v>
      </c>
      <c r="AW45" s="22">
        <f t="shared" si="16"/>
        <v>2010368.603470976</v>
      </c>
      <c r="AX45" s="22">
        <f t="shared" si="16"/>
        <v>2019494.3810090891</v>
      </c>
      <c r="AY45" s="22">
        <f t="shared" si="16"/>
        <v>2027999.3988314616</v>
      </c>
      <c r="AZ45" s="22">
        <f t="shared" si="16"/>
        <v>2037274.6001797316</v>
      </c>
      <c r="BA45" s="22">
        <f t="shared" si="16"/>
        <v>2046987.1186895128</v>
      </c>
      <c r="BB45" s="22">
        <f t="shared" si="16"/>
        <v>2057142.5725478495</v>
      </c>
      <c r="BC45" s="22">
        <f t="shared" si="16"/>
        <v>2067387.7937369035</v>
      </c>
      <c r="BD45" s="22">
        <f t="shared" si="16"/>
        <v>2077819.4626354778</v>
      </c>
      <c r="BE45" s="22">
        <f t="shared" si="16"/>
        <v>2088155.7040377744</v>
      </c>
      <c r="BF45" s="22">
        <f t="shared" si="16"/>
        <v>2098662.818710207</v>
      </c>
      <c r="BG45" s="22">
        <f t="shared" si="16"/>
        <v>2109546.2465450731</v>
      </c>
      <c r="BH45" s="22">
        <f t="shared" si="16"/>
        <v>2120621.7147759479</v>
      </c>
      <c r="BI45" s="22">
        <f t="shared" si="16"/>
        <v>2131876.0277066762</v>
      </c>
      <c r="BJ45" s="22">
        <f t="shared" si="16"/>
        <v>2143260.1469211453</v>
      </c>
      <c r="BK45" s="22">
        <f t="shared" si="16"/>
        <v>2154816.0030771941</v>
      </c>
      <c r="BL45" s="22">
        <f t="shared" si="16"/>
        <v>2166761.8216151437</v>
      </c>
      <c r="BM45" s="22">
        <f t="shared" si="16"/>
        <v>2178977.9650109378</v>
      </c>
      <c r="BN45" s="22">
        <f t="shared" si="16"/>
        <v>2191415.6998395412</v>
      </c>
      <c r="BO45" s="22">
        <f t="shared" si="16"/>
        <v>2203637.3754247073</v>
      </c>
      <c r="BP45" s="22">
        <f t="shared" si="16"/>
        <v>2216099.4932432608</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640966.36026751553</v>
      </c>
      <c r="AF46" s="22">
        <f>((Data!$AJ$48*'Activity data'!AF47)+Data!$AK$48)</f>
        <v>640848.3994948928</v>
      </c>
      <c r="AG46" s="22">
        <f>((Data!$AJ$48*'Activity data'!AG47)+Data!$AK$48)</f>
        <v>640759.80891101074</v>
      </c>
      <c r="AH46" s="22">
        <f>((Data!$AJ$48*'Activity data'!AH47)+Data!$AK$48)</f>
        <v>640701.48388267879</v>
      </c>
      <c r="AI46" s="22">
        <f>((Data!$AJ$48*'Activity data'!AI47)+Data!$AK$48)</f>
        <v>640667.33772431675</v>
      </c>
      <c r="AJ46" s="22">
        <f>((Data!$AJ$48*'Activity data'!AJ47)+Data!$AK$48)</f>
        <v>640613.41620492528</v>
      </c>
      <c r="AK46" s="22">
        <f>((Data!$AJ$48*'Activity data'!AK47)+Data!$AK$48)</f>
        <v>640568.12710492674</v>
      </c>
      <c r="AL46" s="22">
        <f>((Data!$AJ$48*'Activity data'!AL47)+Data!$AK$48)</f>
        <v>640530.87939109607</v>
      </c>
      <c r="AM46" s="22">
        <f>((Data!$AJ$48*'Activity data'!AM47)+Data!$AK$48)</f>
        <v>640927.48706017272</v>
      </c>
      <c r="AN46" s="22">
        <f>((Data!$AJ$48*'Activity data'!AN47)+Data!$AK$48)</f>
        <v>640820.08521638054</v>
      </c>
      <c r="AO46" s="22">
        <f>((Data!$AJ$48*'Activity data'!AO47)+Data!$AK$48)</f>
        <v>640718.88682884572</v>
      </c>
      <c r="AP46" s="22">
        <f>((Data!$AJ$48*'Activity data'!AP47)+Data!$AK$48)</f>
        <v>640618.28673283791</v>
      </c>
      <c r="AQ46" s="22">
        <f>((Data!$AJ$48*'Activity data'!AQ47)+Data!$AK$48)</f>
        <v>640522.92283220484</v>
      </c>
      <c r="AR46" s="22">
        <f>((Data!$AJ$48*'Activity data'!AR47)+Data!$AK$48)</f>
        <v>640424.74637098005</v>
      </c>
      <c r="AS46" s="22">
        <f>((Data!$AJ$48*'Activity data'!AS47)+Data!$AK$48)</f>
        <v>640308.24639897584</v>
      </c>
      <c r="AT46" s="22">
        <f>((Data!$AJ$48*'Activity data'!AT47)+Data!$AK$48)</f>
        <v>640194.94571740774</v>
      </c>
      <c r="AU46" s="22">
        <f>((Data!$AJ$48*'Activity data'!AU47)+Data!$AK$48)</f>
        <v>640078.04875670478</v>
      </c>
      <c r="AV46" s="22">
        <f>((Data!$AJ$48*'Activity data'!AV47)+Data!$AK$48)</f>
        <v>639959.29343363817</v>
      </c>
      <c r="AW46" s="22">
        <f>((Data!$AJ$48*'Activity data'!AW47)+Data!$AK$48)</f>
        <v>639838.45064403198</v>
      </c>
      <c r="AX46" s="22">
        <f>((Data!$AJ$48*'Activity data'!AX47)+Data!$AK$48)</f>
        <v>639694.74341155204</v>
      </c>
      <c r="AY46" s="22">
        <f>((Data!$AJ$48*'Activity data'!AY47)+Data!$AK$48)</f>
        <v>639560.8115281217</v>
      </c>
      <c r="AZ46" s="22">
        <f>((Data!$AJ$48*'Activity data'!AZ47)+Data!$AK$48)</f>
        <v>639414.75125973497</v>
      </c>
      <c r="BA46" s="22">
        <f>((Data!$AJ$48*'Activity data'!BA47)+Data!$AK$48)</f>
        <v>639261.80438483891</v>
      </c>
      <c r="BB46" s="22">
        <f>((Data!$AJ$48*'Activity data'!BB47)+Data!$AK$48)</f>
        <v>639101.88243161736</v>
      </c>
      <c r="BC46" s="22">
        <f>((Data!$AJ$48*'Activity data'!BC47)+Data!$AK$48)</f>
        <v>638940.54687669338</v>
      </c>
      <c r="BD46" s="22">
        <f>((Data!$AJ$48*'Activity data'!BD47)+Data!$AK$48)</f>
        <v>638776.2752558589</v>
      </c>
      <c r="BE46" s="22">
        <f>((Data!$AJ$48*'Activity data'!BE47)+Data!$AK$48)</f>
        <v>638613.50636959507</v>
      </c>
      <c r="BF46" s="22">
        <f>((Data!$AJ$48*'Activity data'!BF47)+Data!$AK$48)</f>
        <v>638448.04667428485</v>
      </c>
      <c r="BG46" s="22">
        <f>((Data!$AJ$48*'Activity data'!BG47)+Data!$AK$48)</f>
        <v>638276.66102659493</v>
      </c>
      <c r="BH46" s="22">
        <f>((Data!$AJ$48*'Activity data'!BH47)+Data!$AK$48)</f>
        <v>638102.25124274555</v>
      </c>
      <c r="BI46" s="22">
        <f>((Data!$AJ$48*'Activity data'!BI47)+Data!$AK$48)</f>
        <v>637925.02512058953</v>
      </c>
      <c r="BJ46" s="22">
        <f>((Data!$AJ$48*'Activity data'!BJ47)+Data!$AK$48)</f>
        <v>637745.7548874832</v>
      </c>
      <c r="BK46" s="22">
        <f>((Data!$AJ$48*'Activity data'!BK47)+Data!$AK$48)</f>
        <v>637563.78024475428</v>
      </c>
      <c r="BL46" s="22">
        <f>((Data!$AJ$48*'Activity data'!BL47)+Data!$AK$48)</f>
        <v>637375.66470998176</v>
      </c>
      <c r="BM46" s="22">
        <f>((Data!$AJ$48*'Activity data'!BM47)+Data!$AK$48)</f>
        <v>637183.29226263065</v>
      </c>
      <c r="BN46" s="22">
        <f>((Data!$AJ$48*'Activity data'!BN47)+Data!$AK$48)</f>
        <v>636987.43032724236</v>
      </c>
      <c r="BO46" s="22">
        <f>((Data!$AJ$48*'Activity data'!BO47)+Data!$AK$48)</f>
        <v>636794.97076231462</v>
      </c>
      <c r="BP46" s="22">
        <f>((Data!$AJ$48*'Activity data'!BP47)+Data!$AK$48)</f>
        <v>636598.72485832847</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420358.76889625104</v>
      </c>
      <c r="AF47" s="22">
        <f>((Data!$AJ$49*'Activity data'!AF41)+Data!$AK$49)</f>
        <v>420272.00595883949</v>
      </c>
      <c r="AG47" s="22">
        <f>((Data!$AJ$49*'Activity data'!AG41)+Data!$AK$49)</f>
        <v>420206.84548969602</v>
      </c>
      <c r="AH47" s="22">
        <f>((Data!$AJ$49*'Activity data'!AH41)+Data!$AK$49)</f>
        <v>420163.94605227985</v>
      </c>
      <c r="AI47" s="22">
        <f>((Data!$AJ$49*'Activity data'!AI41)+Data!$AK$49)</f>
        <v>420138.8307454288</v>
      </c>
      <c r="AJ47" s="22">
        <f>((Data!$AJ$49*'Activity data'!AJ41)+Data!$AK$49)</f>
        <v>420099.17019295791</v>
      </c>
      <c r="AK47" s="22">
        <f>((Data!$AJ$49*'Activity data'!AK41)+Data!$AK$49)</f>
        <v>420065.85898906161</v>
      </c>
      <c r="AL47" s="22">
        <f>((Data!$AJ$49*'Activity data'!AL41)+Data!$AK$49)</f>
        <v>420038.46241482801</v>
      </c>
      <c r="AM47" s="22">
        <f>((Data!$AJ$49*'Activity data'!AM41)+Data!$AK$49)</f>
        <v>420330.17673310498</v>
      </c>
      <c r="AN47" s="22">
        <f>((Data!$AJ$49*'Activity data'!AN41)+Data!$AK$49)</f>
        <v>420251.18013751094</v>
      </c>
      <c r="AO47" s="22">
        <f>((Data!$AJ$49*'Activity data'!AO41)+Data!$AK$49)</f>
        <v>420176.74633067311</v>
      </c>
      <c r="AP47" s="22">
        <f>((Data!$AJ$49*'Activity data'!AP41)+Data!$AK$49)</f>
        <v>420102.75258139992</v>
      </c>
      <c r="AQ47" s="22">
        <f>((Data!$AJ$49*'Activity data'!AQ41)+Data!$AK$49)</f>
        <v>420032.61017763306</v>
      </c>
      <c r="AR47" s="22">
        <f>((Data!$AJ$49*'Activity data'!AR41)+Data!$AK$49)</f>
        <v>419960.39906904881</v>
      </c>
      <c r="AS47" s="22">
        <f>((Data!$AJ$49*'Activity data'!AS41)+Data!$AK$49)</f>
        <v>419874.7105850323</v>
      </c>
      <c r="AT47" s="22">
        <f>((Data!$AJ$49*'Activity data'!AT41)+Data!$AK$49)</f>
        <v>419791.3752547779</v>
      </c>
      <c r="AU47" s="22">
        <f>((Data!$AJ$49*'Activity data'!AU41)+Data!$AK$49)</f>
        <v>419705.39477618679</v>
      </c>
      <c r="AV47" s="22">
        <f>((Data!$AJ$49*'Activity data'!AV41)+Data!$AK$49)</f>
        <v>419618.04742813675</v>
      </c>
      <c r="AW47" s="22">
        <f>((Data!$AJ$49*'Activity data'!AW41)+Data!$AK$49)</f>
        <v>419529.16469908942</v>
      </c>
      <c r="AX47" s="22">
        <f>((Data!$AJ$49*'Activity data'!AX41)+Data!$AK$49)</f>
        <v>419423.46463168541</v>
      </c>
      <c r="AY47" s="22">
        <f>((Data!$AJ$49*'Activity data'!AY41)+Data!$AK$49)</f>
        <v>419324.95456464257</v>
      </c>
      <c r="AZ47" s="22">
        <f>((Data!$AJ$49*'Activity data'!AZ41)+Data!$AK$49)</f>
        <v>419217.52378369228</v>
      </c>
      <c r="BA47" s="22">
        <f>((Data!$AJ$49*'Activity data'!BA41)+Data!$AK$49)</f>
        <v>419105.02774082258</v>
      </c>
      <c r="BB47" s="22">
        <f>((Data!$AJ$49*'Activity data'!BB41)+Data!$AK$49)</f>
        <v>418987.40136292088</v>
      </c>
      <c r="BC47" s="22">
        <f>((Data!$AJ$49*'Activity data'!BC41)+Data!$AK$49)</f>
        <v>418868.73524754279</v>
      </c>
      <c r="BD47" s="22">
        <f>((Data!$AJ$49*'Activity data'!BD41)+Data!$AK$49)</f>
        <v>418747.9095862651</v>
      </c>
      <c r="BE47" s="22">
        <f>((Data!$AJ$49*'Activity data'!BE41)+Data!$AK$49)</f>
        <v>418628.18922179594</v>
      </c>
      <c r="BF47" s="22">
        <f>((Data!$AJ$49*'Activity data'!BF41)+Data!$AK$49)</f>
        <v>418506.48970364971</v>
      </c>
      <c r="BG47" s="22">
        <f>((Data!$AJ$49*'Activity data'!BG41)+Data!$AK$49)</f>
        <v>418380.43150741077</v>
      </c>
      <c r="BH47" s="22">
        <f>((Data!$AJ$49*'Activity data'!BH41)+Data!$AK$49)</f>
        <v>418252.14898752182</v>
      </c>
      <c r="BI47" s="22">
        <f>((Data!$AJ$49*'Activity data'!BI41)+Data!$AK$49)</f>
        <v>418121.7949842168</v>
      </c>
      <c r="BJ47" s="22">
        <f>((Data!$AJ$49*'Activity data'!BJ41)+Data!$AK$49)</f>
        <v>417989.93748897547</v>
      </c>
      <c r="BK47" s="22">
        <f>((Data!$AJ$49*'Activity data'!BK41)+Data!$AK$49)</f>
        <v>417856.09083651169</v>
      </c>
      <c r="BL47" s="22">
        <f>((Data!$AJ$49*'Activity data'!BL41)+Data!$AK$49)</f>
        <v>417717.72741275036</v>
      </c>
      <c r="BM47" s="22">
        <f>((Data!$AJ$49*'Activity data'!BM41)+Data!$AK$49)</f>
        <v>417576.23292913398</v>
      </c>
      <c r="BN47" s="22">
        <f>((Data!$AJ$49*'Activity data'!BN41)+Data!$AK$49)</f>
        <v>417432.17184455832</v>
      </c>
      <c r="BO47" s="22">
        <f>((Data!$AJ$49*'Activity data'!BO41)+Data!$AK$49)</f>
        <v>417290.6132839045</v>
      </c>
      <c r="BP47" s="22">
        <f>((Data!$AJ$49*'Activity data'!BP41)+Data!$AK$49)</f>
        <v>417146.26978134626</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2774.3678747152571</v>
      </c>
      <c r="AF48" s="22">
        <f t="shared" si="18"/>
        <v>2773.7952393283413</v>
      </c>
      <c r="AG48" s="22">
        <f t="shared" si="18"/>
        <v>2773.3651802319946</v>
      </c>
      <c r="AH48" s="22">
        <f t="shared" si="18"/>
        <v>2773.0820439450472</v>
      </c>
      <c r="AI48" s="22">
        <f t="shared" si="18"/>
        <v>2772.9162829198308</v>
      </c>
      <c r="AJ48" s="22">
        <f t="shared" si="17"/>
        <v>2772.654523273523</v>
      </c>
      <c r="AK48" s="22">
        <f t="shared" si="17"/>
        <v>2772.4346693278076</v>
      </c>
      <c r="AL48" s="22">
        <f t="shared" si="17"/>
        <v>2772.253851937865</v>
      </c>
      <c r="AM48" s="22">
        <f t="shared" si="17"/>
        <v>2774.1791664384937</v>
      </c>
      <c r="AN48" s="22">
        <f t="shared" ref="AN48:BP48" si="19">AN47*0.05*0.33*0.8*0.5</f>
        <v>2773.6577889075725</v>
      </c>
      <c r="AO48" s="22">
        <f t="shared" si="19"/>
        <v>2773.1665257824429</v>
      </c>
      <c r="AP48" s="22">
        <f t="shared" si="19"/>
        <v>2772.6781670372402</v>
      </c>
      <c r="AQ48" s="22">
        <f t="shared" si="19"/>
        <v>2772.2152271723789</v>
      </c>
      <c r="AR48" s="22">
        <f t="shared" si="19"/>
        <v>2771.7386338557226</v>
      </c>
      <c r="AS48" s="22">
        <f t="shared" si="19"/>
        <v>2771.1730898612132</v>
      </c>
      <c r="AT48" s="22">
        <f t="shared" si="19"/>
        <v>2770.6230766815352</v>
      </c>
      <c r="AU48" s="22">
        <f t="shared" si="19"/>
        <v>2770.0556055228335</v>
      </c>
      <c r="AV48" s="22">
        <f t="shared" si="19"/>
        <v>2769.4791130257031</v>
      </c>
      <c r="AW48" s="22">
        <f t="shared" si="19"/>
        <v>2768.8924870139908</v>
      </c>
      <c r="AX48" s="22">
        <f t="shared" si="19"/>
        <v>2768.1948665691239</v>
      </c>
      <c r="AY48" s="22">
        <f t="shared" si="19"/>
        <v>2767.5447001266416</v>
      </c>
      <c r="AZ48" s="22">
        <f t="shared" si="19"/>
        <v>2766.8356569723692</v>
      </c>
      <c r="BA48" s="22">
        <f t="shared" si="19"/>
        <v>2766.0931830894297</v>
      </c>
      <c r="BB48" s="22">
        <f t="shared" si="19"/>
        <v>2765.3168489952786</v>
      </c>
      <c r="BC48" s="22">
        <f t="shared" si="19"/>
        <v>2764.5336526337828</v>
      </c>
      <c r="BD48" s="22">
        <f t="shared" si="19"/>
        <v>2763.7362032693504</v>
      </c>
      <c r="BE48" s="22">
        <f t="shared" si="19"/>
        <v>2762.9460488638538</v>
      </c>
      <c r="BF48" s="22">
        <f t="shared" si="19"/>
        <v>2762.1428320440882</v>
      </c>
      <c r="BG48" s="22">
        <f t="shared" si="19"/>
        <v>2761.3108479489119</v>
      </c>
      <c r="BH48" s="22">
        <f t="shared" si="19"/>
        <v>2760.4641833176447</v>
      </c>
      <c r="BI48" s="22">
        <f t="shared" si="19"/>
        <v>2759.6038468958313</v>
      </c>
      <c r="BJ48" s="22">
        <f t="shared" si="19"/>
        <v>2758.7335874272385</v>
      </c>
      <c r="BK48" s="22">
        <f t="shared" si="19"/>
        <v>2757.8501995209776</v>
      </c>
      <c r="BL48" s="22">
        <f t="shared" si="19"/>
        <v>2756.9370009241529</v>
      </c>
      <c r="BM48" s="22">
        <f t="shared" si="19"/>
        <v>2756.0031373322845</v>
      </c>
      <c r="BN48" s="22">
        <f t="shared" si="19"/>
        <v>2755.052334174085</v>
      </c>
      <c r="BO48" s="22">
        <f t="shared" si="19"/>
        <v>2754.11804767377</v>
      </c>
      <c r="BP48" s="22">
        <f t="shared" si="19"/>
        <v>2753.1653805568858</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20309325.430004541</v>
      </c>
      <c r="AE50" s="22">
        <f>((AE5*Constants!$H63*Constants!$H81*(1-Constants!$H99))+(AE5*Constants!$H63*Constants!$H115))</f>
        <v>20445820.40927314</v>
      </c>
      <c r="AF50" s="22">
        <f>((AF5*Constants!$H63*Constants!$H81*(1-Constants!$H99))+(AF5*Constants!$H63*Constants!$H115))</f>
        <v>20545119.386870366</v>
      </c>
      <c r="AG50" s="22">
        <f>((AG5*Constants!$H63*Constants!$H81*(1-Constants!$H99))+(AG5*Constants!$H63*Constants!$H115))</f>
        <v>20604105.925743084</v>
      </c>
      <c r="AH50" s="22">
        <f>((AH5*Constants!$H63*Constants!$H81*(1-Constants!$H99))+(AH5*Constants!$H63*Constants!$H115))</f>
        <v>20632400.333010837</v>
      </c>
      <c r="AI50" s="22">
        <f>((AI5*Constants!$H63*Constants!$H81*(1-Constants!$H99))+(AI5*Constants!$H63*Constants!$H115))</f>
        <v>20704232.757628985</v>
      </c>
      <c r="AJ50" s="22">
        <f>((AJ5*Constants!$H63*Constants!$H81*(1-Constants!$H99))+(AJ5*Constants!$H63*Constants!$H115))</f>
        <v>20767812.323175449</v>
      </c>
      <c r="AK50" s="22">
        <f>((AK5*Constants!$H63*Constants!$H81*(1-Constants!$H99))+(AK5*Constants!$H63*Constants!$H115))</f>
        <v>20824043.972735349</v>
      </c>
      <c r="AL50" s="22">
        <f>((AL5*Constants!$H63*Constants!$H81*(1-Constants!$H99))+(AL5*Constants!$H63*Constants!$H115))</f>
        <v>20170520.12427789</v>
      </c>
      <c r="AM50" s="22">
        <f>((AM5*Constants!$H63*Constants!$H81*(1-Constants!$H99))+(AM5*Constants!$H63*Constants!$H115))</f>
        <v>20314326.976486705</v>
      </c>
      <c r="AN50" s="22">
        <f>((AN5*Constants!$H63*Constants!$H81*(1-Constants!$H99))+(AN5*Constants!$H63*Constants!$H115))</f>
        <v>20453584.64575823</v>
      </c>
      <c r="AO50" s="22">
        <f>((AO5*Constants!$H63*Constants!$H81*(1-Constants!$H99))+(AO5*Constants!$H63*Constants!$H115))</f>
        <v>20597251.814960584</v>
      </c>
      <c r="AP50" s="22">
        <f>((AP5*Constants!$H63*Constants!$H81*(1-Constants!$H99))+(AP5*Constants!$H63*Constants!$H115))</f>
        <v>20737269.697991654</v>
      </c>
      <c r="AQ50" s="22">
        <f>((AQ5*Constants!$H63*Constants!$H81*(1-Constants!$H99))+(AQ5*Constants!$H63*Constants!$H115))</f>
        <v>20886691.847121876</v>
      </c>
      <c r="AR50" s="22">
        <f>((AR5*Constants!$H63*Constants!$H81*(1-Constants!$H99))+(AR5*Constants!$H63*Constants!$H115))</f>
        <v>21058166.991412032</v>
      </c>
      <c r="AS50" s="22">
        <f>((AS5*Constants!$H63*Constants!$H81*(1-Constants!$H99))+(AS5*Constants!$H63*Constants!$H115))</f>
        <v>21229337.115546655</v>
      </c>
      <c r="AT50" s="22">
        <f>((AT5*Constants!$H63*Constants!$H81*(1-Constants!$H99))+(AT5*Constants!$H63*Constants!$H115))</f>
        <v>21411445.691334542</v>
      </c>
      <c r="AU50" s="22">
        <f>((AU5*Constants!$H63*Constants!$H81*(1-Constants!$H99))+(AU5*Constants!$H63*Constants!$H115))</f>
        <v>21601841.996085387</v>
      </c>
      <c r="AV50" s="22">
        <f>((AV5*Constants!$H63*Constants!$H81*(1-Constants!$H99))+(AV5*Constants!$H63*Constants!$H115))</f>
        <v>21800865.665627658</v>
      </c>
      <c r="AW50" s="22">
        <f>((AW5*Constants!$H63*Constants!$H81*(1-Constants!$H99))+(AW5*Constants!$H63*Constants!$H115))</f>
        <v>22035402.591295112</v>
      </c>
      <c r="AX50" s="22">
        <f>((AX5*Constants!$H63*Constants!$H81*(1-Constants!$H99))+(AX5*Constants!$H63*Constants!$H115))</f>
        <v>22258059.230565876</v>
      </c>
      <c r="AY50" s="22">
        <f>((AY5*Constants!$H63*Constants!$H81*(1-Constants!$H99))+(AY5*Constants!$H63*Constants!$H115))</f>
        <v>22508909.241638113</v>
      </c>
      <c r="AZ50" s="22">
        <f>((AZ5*Constants!$H63*Constants!$H81*(1-Constants!$H99))+(AZ5*Constants!$H63*Constants!$H115))</f>
        <v>22779390.803156521</v>
      </c>
      <c r="BA50" s="22">
        <f>((BA5*Constants!$H63*Constants!$H81*(1-Constants!$H99))+(BA5*Constants!$H63*Constants!$H115))</f>
        <v>23070209.132415961</v>
      </c>
      <c r="BB50" s="22">
        <f>((BB5*Constants!$H63*Constants!$H81*(1-Constants!$H99))+(BB5*Constants!$H63*Constants!$H115))</f>
        <v>23360999.592053473</v>
      </c>
      <c r="BC50" s="22">
        <f>((BC5*Constants!$H63*Constants!$H81*(1-Constants!$H99))+(BC5*Constants!$H63*Constants!$H115))</f>
        <v>23665231.924891014</v>
      </c>
      <c r="BD50" s="22">
        <f>((BD5*Constants!$H63*Constants!$H81*(1-Constants!$H99))+(BD5*Constants!$H63*Constants!$H115))</f>
        <v>23974405.089828722</v>
      </c>
      <c r="BE50" s="22">
        <f>((BE5*Constants!$H63*Constants!$H81*(1-Constants!$H99))+(BE5*Constants!$H63*Constants!$H115))</f>
        <v>24297072.540327094</v>
      </c>
      <c r="BF50" s="22">
        <f>((BF5*Constants!$H63*Constants!$H81*(1-Constants!$H99))+(BF5*Constants!$H63*Constants!$H115))</f>
        <v>24640722.058452941</v>
      </c>
      <c r="BG50" s="22">
        <f>((BG5*Constants!$H63*Constants!$H81*(1-Constants!$H99))+(BG5*Constants!$H63*Constants!$H115))</f>
        <v>24990535.647536948</v>
      </c>
      <c r="BH50" s="22">
        <f>((BH5*Constants!$H63*Constants!$H81*(1-Constants!$H99))+(BH5*Constants!$H63*Constants!$H115))</f>
        <v>25355974.286369205</v>
      </c>
      <c r="BI50" s="22">
        <f>((BI5*Constants!$H63*Constants!$H81*(1-Constants!$H99))+(BI5*Constants!$H63*Constants!$H115))</f>
        <v>25735987.962020926</v>
      </c>
      <c r="BJ50" s="22">
        <f>((BJ5*Constants!$H63*Constants!$H81*(1-Constants!$H99))+(BJ5*Constants!$H63*Constants!$H115))</f>
        <v>26132557.339500133</v>
      </c>
      <c r="BK50" s="22">
        <f>((BK5*Constants!$H63*Constants!$H81*(1-Constants!$H99))+(BK5*Constants!$H63*Constants!$H115))</f>
        <v>26554978.002106927</v>
      </c>
      <c r="BL50" s="22">
        <f>((BL5*Constants!$H63*Constants!$H81*(1-Constants!$H99))+(BL5*Constants!$H63*Constants!$H115))</f>
        <v>26989840.786879677</v>
      </c>
      <c r="BM50" s="22">
        <f>((BM5*Constants!$H63*Constants!$H81*(1-Constants!$H99))+(BM5*Constants!$H63*Constants!$H115))</f>
        <v>27446272.865235336</v>
      </c>
      <c r="BN50" s="22">
        <f>((BN5*Constants!$H63*Constants!$H81*(1-Constants!$H99))+(BN5*Constants!$H63*Constants!$H115))</f>
        <v>27907001.612865087</v>
      </c>
      <c r="BO50" s="22">
        <f>((BO5*Constants!$H63*Constants!$H81*(1-Constants!$H99))+(BO5*Constants!$H63*Constants!$H115))</f>
        <v>28390971.903983012</v>
      </c>
      <c r="BP50" s="22">
        <f>((BP5*Constants!$H63*Constants!$H81*(1-Constants!$H99))+(BP5*Constants!$H63*Constants!$H115))</f>
        <v>28900172.310693253</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59383873.796130493</v>
      </c>
      <c r="AE51" s="22">
        <f>((AE6*Constants!$H64*Constants!$H82*(1-Constants!$H100))+(AE6*Constants!$H64*Constants!$H116))</f>
        <v>59782981.124959685</v>
      </c>
      <c r="AF51" s="22">
        <f>((AF6*Constants!$H64*Constants!$H82*(1-Constants!$H100))+(AF6*Constants!$H64*Constants!$H116))</f>
        <v>60073328.432360008</v>
      </c>
      <c r="AG51" s="22">
        <f>((AG6*Constants!$H64*Constants!$H82*(1-Constants!$H100))+(AG6*Constants!$H64*Constants!$H116))</f>
        <v>60245803.347499862</v>
      </c>
      <c r="AH51" s="22">
        <f>((AH6*Constants!$H64*Constants!$H82*(1-Constants!$H100))+(AH6*Constants!$H64*Constants!$H116))</f>
        <v>60328535.367138594</v>
      </c>
      <c r="AI51" s="22">
        <f>((AI6*Constants!$H64*Constants!$H82*(1-Constants!$H100))+(AI6*Constants!$H64*Constants!$H116))</f>
        <v>60538571.276637189</v>
      </c>
      <c r="AJ51" s="22">
        <f>((AJ6*Constants!$H64*Constants!$H82*(1-Constants!$H100))+(AJ6*Constants!$H64*Constants!$H116))</f>
        <v>60724476.067489892</v>
      </c>
      <c r="AK51" s="22">
        <f>((AK6*Constants!$H64*Constants!$H82*(1-Constants!$H100))+(AK6*Constants!$H64*Constants!$H116))</f>
        <v>60888895.766820699</v>
      </c>
      <c r="AL51" s="22">
        <f>((AL6*Constants!$H64*Constants!$H82*(1-Constants!$H100))+(AL6*Constants!$H64*Constants!$H116))</f>
        <v>58978011.140282393</v>
      </c>
      <c r="AM51" s="22">
        <f>((AM6*Constants!$H64*Constants!$H82*(1-Constants!$H100))+(AM6*Constants!$H64*Constants!$H116))</f>
        <v>59398498.171819672</v>
      </c>
      <c r="AN51" s="22">
        <f>((AN6*Constants!$H64*Constants!$H82*(1-Constants!$H100))+(AN6*Constants!$H64*Constants!$H116))</f>
        <v>59805683.525447726</v>
      </c>
      <c r="AO51" s="22">
        <f>((AO6*Constants!$H64*Constants!$H82*(1-Constants!$H100))+(AO6*Constants!$H64*Constants!$H116))</f>
        <v>60225762.127957851</v>
      </c>
      <c r="AP51" s="22">
        <f>((AP6*Constants!$H64*Constants!$H82*(1-Constants!$H100))+(AP6*Constants!$H64*Constants!$H116))</f>
        <v>60635170.324393287</v>
      </c>
      <c r="AQ51" s="22">
        <f>((AQ6*Constants!$H64*Constants!$H82*(1-Constants!$H100))+(AQ6*Constants!$H64*Constants!$H116))</f>
        <v>61072076.319960549</v>
      </c>
      <c r="AR51" s="22">
        <f>((AR6*Constants!$H64*Constants!$H82*(1-Constants!$H100))+(AR6*Constants!$H64*Constants!$H116))</f>
        <v>61573464.628636532</v>
      </c>
      <c r="AS51" s="22">
        <f>((AS6*Constants!$H64*Constants!$H82*(1-Constants!$H100))+(AS6*Constants!$H64*Constants!$H116))</f>
        <v>62073961.067295253</v>
      </c>
      <c r="AT51" s="22">
        <f>((AT6*Constants!$H64*Constants!$H82*(1-Constants!$H100))+(AT6*Constants!$H64*Constants!$H116))</f>
        <v>62606441.218792759</v>
      </c>
      <c r="AU51" s="22">
        <f>((AU6*Constants!$H64*Constants!$H82*(1-Constants!$H100))+(AU6*Constants!$H64*Constants!$H116))</f>
        <v>63163154.447478831</v>
      </c>
      <c r="AV51" s="22">
        <f>((AV6*Constants!$H64*Constants!$H82*(1-Constants!$H100))+(AV6*Constants!$H64*Constants!$H116))</f>
        <v>63745093.838586345</v>
      </c>
      <c r="AW51" s="22">
        <f>((AW6*Constants!$H64*Constants!$H82*(1-Constants!$H100))+(AW6*Constants!$H64*Constants!$H116))</f>
        <v>64430872.952342212</v>
      </c>
      <c r="AX51" s="22">
        <f>((AX6*Constants!$H64*Constants!$H82*(1-Constants!$H100))+(AX6*Constants!$H64*Constants!$H116))</f>
        <v>65081914.456004933</v>
      </c>
      <c r="AY51" s="22">
        <f>((AY6*Constants!$H64*Constants!$H82*(1-Constants!$H100))+(AY6*Constants!$H64*Constants!$H116))</f>
        <v>65815392.554556847</v>
      </c>
      <c r="AZ51" s="22">
        <f>((AZ6*Constants!$H64*Constants!$H82*(1-Constants!$H100))+(AZ6*Constants!$H64*Constants!$H116))</f>
        <v>66606272.732667506</v>
      </c>
      <c r="BA51" s="22">
        <f>((BA6*Constants!$H64*Constants!$H82*(1-Constants!$H100))+(BA6*Constants!$H64*Constants!$H116))</f>
        <v>67456617.025089443</v>
      </c>
      <c r="BB51" s="22">
        <f>((BB6*Constants!$H64*Constants!$H82*(1-Constants!$H100))+(BB6*Constants!$H64*Constants!$H116))</f>
        <v>68306879.827551663</v>
      </c>
      <c r="BC51" s="22">
        <f>((BC6*Constants!$H64*Constants!$H82*(1-Constants!$H100))+(BC6*Constants!$H64*Constants!$H116))</f>
        <v>69196446.274265647</v>
      </c>
      <c r="BD51" s="22">
        <f>((BD6*Constants!$H64*Constants!$H82*(1-Constants!$H100))+(BD6*Constants!$H64*Constants!$H116))</f>
        <v>70100459.569590881</v>
      </c>
      <c r="BE51" s="22">
        <f>((BE6*Constants!$H64*Constants!$H82*(1-Constants!$H100))+(BE6*Constants!$H64*Constants!$H116))</f>
        <v>71043929.76137805</v>
      </c>
      <c r="BF51" s="22">
        <f>((BF6*Constants!$H64*Constants!$H82*(1-Constants!$H100))+(BF6*Constants!$H64*Constants!$H116))</f>
        <v>72048750.905478552</v>
      </c>
      <c r="BG51" s="22">
        <f>((BG6*Constants!$H64*Constants!$H82*(1-Constants!$H100))+(BG6*Constants!$H64*Constants!$H116))</f>
        <v>73071595.612848595</v>
      </c>
      <c r="BH51" s="22">
        <f>((BH6*Constants!$H64*Constants!$H82*(1-Constants!$H100))+(BH6*Constants!$H64*Constants!$H116))</f>
        <v>74140127.508870274</v>
      </c>
      <c r="BI51" s="22">
        <f>((BI6*Constants!$H64*Constants!$H82*(1-Constants!$H100))+(BI6*Constants!$H64*Constants!$H116))</f>
        <v>75251276.386437938</v>
      </c>
      <c r="BJ51" s="22">
        <f>((BJ6*Constants!$H64*Constants!$H82*(1-Constants!$H100))+(BJ6*Constants!$H64*Constants!$H116))</f>
        <v>76410833.652128458</v>
      </c>
      <c r="BK51" s="22">
        <f>((BK6*Constants!$H64*Constants!$H82*(1-Constants!$H100))+(BK6*Constants!$H64*Constants!$H116))</f>
        <v>77645979.319746733</v>
      </c>
      <c r="BL51" s="22">
        <f>((BL6*Constants!$H64*Constants!$H82*(1-Constants!$H100))+(BL6*Constants!$H64*Constants!$H116))</f>
        <v>78917505.388821751</v>
      </c>
      <c r="BM51" s="22">
        <f>((BM6*Constants!$H64*Constants!$H82*(1-Constants!$H100))+(BM6*Constants!$H64*Constants!$H116))</f>
        <v>80252099.4417357</v>
      </c>
      <c r="BN51" s="22">
        <f>((BN6*Constants!$H64*Constants!$H82*(1-Constants!$H100))+(BN6*Constants!$H64*Constants!$H116))</f>
        <v>81599256.829990104</v>
      </c>
      <c r="BO51" s="22">
        <f>((BO6*Constants!$H64*Constants!$H82*(1-Constants!$H100))+(BO6*Constants!$H64*Constants!$H116))</f>
        <v>83014371.811916783</v>
      </c>
      <c r="BP51" s="22">
        <f>((BP6*Constants!$H64*Constants!$H82*(1-Constants!$H100))+(BP6*Constants!$H64*Constants!$H116))</f>
        <v>84503258.914210483</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3176702.4189236118</v>
      </c>
      <c r="AE52" s="22">
        <f>((AE7*Constants!$H65*Constants!$H83*(1-Constants!$H101))+(AE7*Constants!$H65*Constants!$H117))</f>
        <v>3198052.4106950229</v>
      </c>
      <c r="AF52" s="22">
        <f>((AF7*Constants!$H65*Constants!$H83*(1-Constants!$H101))+(AF7*Constants!$H65*Constants!$H117))</f>
        <v>3213584.3545509088</v>
      </c>
      <c r="AG52" s="22">
        <f>((AG7*Constants!$H65*Constants!$H83*(1-Constants!$H101))+(AG7*Constants!$H65*Constants!$H117))</f>
        <v>3222810.7900308408</v>
      </c>
      <c r="AH52" s="22">
        <f>((AH7*Constants!$H65*Constants!$H83*(1-Constants!$H101))+(AH7*Constants!$H65*Constants!$H117))</f>
        <v>3227236.4866064982</v>
      </c>
      <c r="AI52" s="22">
        <f>((AI7*Constants!$H65*Constants!$H83*(1-Constants!$H101))+(AI7*Constants!$H65*Constants!$H117))</f>
        <v>3238472.223501259</v>
      </c>
      <c r="AJ52" s="22">
        <f>((AJ7*Constants!$H65*Constants!$H83*(1-Constants!$H101))+(AJ7*Constants!$H65*Constants!$H117))</f>
        <v>3248417.0816090126</v>
      </c>
      <c r="AK52" s="22">
        <f>((AK7*Constants!$H65*Constants!$H83*(1-Constants!$H101))+(AK7*Constants!$H65*Constants!$H117))</f>
        <v>3257212.6084615719</v>
      </c>
      <c r="AL52" s="22">
        <f>((AL7*Constants!$H65*Constants!$H83*(1-Constants!$H101))+(AL7*Constants!$H65*Constants!$H117))</f>
        <v>3154991.0552458288</v>
      </c>
      <c r="AM52" s="22">
        <f>((AM7*Constants!$H65*Constants!$H83*(1-Constants!$H101))+(AM7*Constants!$H65*Constants!$H117))</f>
        <v>3177484.7405651165</v>
      </c>
      <c r="AN52" s="22">
        <f>((AN7*Constants!$H65*Constants!$H83*(1-Constants!$H101))+(AN7*Constants!$H65*Constants!$H117))</f>
        <v>3199266.8611162486</v>
      </c>
      <c r="AO52" s="22">
        <f>((AO7*Constants!$H65*Constants!$H83*(1-Constants!$H101))+(AO7*Constants!$H65*Constants!$H117))</f>
        <v>3221738.6977854641</v>
      </c>
      <c r="AP52" s="22">
        <f>((AP7*Constants!$H65*Constants!$H83*(1-Constants!$H101))+(AP7*Constants!$H65*Constants!$H117))</f>
        <v>3243639.7278935462</v>
      </c>
      <c r="AQ52" s="22">
        <f>((AQ7*Constants!$H65*Constants!$H83*(1-Constants!$H101))+(AQ7*Constants!$H65*Constants!$H117))</f>
        <v>3267011.7352119908</v>
      </c>
      <c r="AR52" s="22">
        <f>((AR7*Constants!$H65*Constants!$H83*(1-Constants!$H101))+(AR7*Constants!$H65*Constants!$H117))</f>
        <v>3293833.1827056156</v>
      </c>
      <c r="AS52" s="22">
        <f>((AS7*Constants!$H65*Constants!$H83*(1-Constants!$H101))+(AS7*Constants!$H65*Constants!$H117))</f>
        <v>3320606.9201820251</v>
      </c>
      <c r="AT52" s="22">
        <f>((AT7*Constants!$H65*Constants!$H83*(1-Constants!$H101))+(AT7*Constants!$H65*Constants!$H117))</f>
        <v>3349091.6059588082</v>
      </c>
      <c r="AU52" s="22">
        <f>((AU7*Constants!$H65*Constants!$H83*(1-Constants!$H101))+(AU7*Constants!$H65*Constants!$H117))</f>
        <v>3378872.6247297507</v>
      </c>
      <c r="AV52" s="22">
        <f>((AV7*Constants!$H65*Constants!$H83*(1-Constants!$H101))+(AV7*Constants!$H65*Constants!$H117))</f>
        <v>3410003.1009554132</v>
      </c>
      <c r="AW52" s="22">
        <f>((AW7*Constants!$H65*Constants!$H83*(1-Constants!$H101))+(AW7*Constants!$H65*Constants!$H117))</f>
        <v>3446688.4168543825</v>
      </c>
      <c r="AX52" s="22">
        <f>((AX7*Constants!$H65*Constants!$H83*(1-Constants!$H101))+(AX7*Constants!$H65*Constants!$H117))</f>
        <v>3481515.4664774034</v>
      </c>
      <c r="AY52" s="22">
        <f>((AY7*Constants!$H65*Constants!$H83*(1-Constants!$H101))+(AY7*Constants!$H65*Constants!$H117))</f>
        <v>3520752.4091176987</v>
      </c>
      <c r="AZ52" s="22">
        <f>((AZ7*Constants!$H65*Constants!$H83*(1-Constants!$H101))+(AZ7*Constants!$H65*Constants!$H117))</f>
        <v>3563060.0393593381</v>
      </c>
      <c r="BA52" s="22">
        <f>((BA7*Constants!$H65*Constants!$H83*(1-Constants!$H101))+(BA7*Constants!$H65*Constants!$H117))</f>
        <v>3608548.6644350346</v>
      </c>
      <c r="BB52" s="22">
        <f>((BB7*Constants!$H65*Constants!$H83*(1-Constants!$H101))+(BB7*Constants!$H65*Constants!$H117))</f>
        <v>3654032.9302573577</v>
      </c>
      <c r="BC52" s="22">
        <f>((BC7*Constants!$H65*Constants!$H83*(1-Constants!$H101))+(BC7*Constants!$H65*Constants!$H117))</f>
        <v>3701619.7194380555</v>
      </c>
      <c r="BD52" s="22">
        <f>((BD7*Constants!$H65*Constants!$H83*(1-Constants!$H101))+(BD7*Constants!$H65*Constants!$H117))</f>
        <v>3749979.3335625539</v>
      </c>
      <c r="BE52" s="22">
        <f>((BE7*Constants!$H65*Constants!$H83*(1-Constants!$H101))+(BE7*Constants!$H65*Constants!$H117))</f>
        <v>3800449.6691745752</v>
      </c>
      <c r="BF52" s="22">
        <f>((BF7*Constants!$H65*Constants!$H83*(1-Constants!$H101))+(BF7*Constants!$H65*Constants!$H117))</f>
        <v>3854201.9348150427</v>
      </c>
      <c r="BG52" s="22">
        <f>((BG7*Constants!$H65*Constants!$H83*(1-Constants!$H101))+(BG7*Constants!$H65*Constants!$H117))</f>
        <v>3908918.3594666356</v>
      </c>
      <c r="BH52" s="22">
        <f>((BH7*Constants!$H65*Constants!$H83*(1-Constants!$H101))+(BH7*Constants!$H65*Constants!$H117))</f>
        <v>3966078.7911091112</v>
      </c>
      <c r="BI52" s="22">
        <f>((BI7*Constants!$H65*Constants!$H83*(1-Constants!$H101))+(BI7*Constants!$H65*Constants!$H117))</f>
        <v>4025518.9909733282</v>
      </c>
      <c r="BJ52" s="22">
        <f>((BJ7*Constants!$H65*Constants!$H83*(1-Constants!$H101))+(BJ7*Constants!$H65*Constants!$H117))</f>
        <v>4087548.7666569669</v>
      </c>
      <c r="BK52" s="22">
        <f>((BK7*Constants!$H65*Constants!$H83*(1-Constants!$H101))+(BK7*Constants!$H65*Constants!$H117))</f>
        <v>4153622.0956471968</v>
      </c>
      <c r="BL52" s="22">
        <f>((BL7*Constants!$H65*Constants!$H83*(1-Constants!$H101))+(BL7*Constants!$H65*Constants!$H117))</f>
        <v>4221641.5709886365</v>
      </c>
      <c r="BM52" s="22">
        <f>((BM7*Constants!$H65*Constants!$H83*(1-Constants!$H101))+(BM7*Constants!$H65*Constants!$H117))</f>
        <v>4293034.8278638562</v>
      </c>
      <c r="BN52" s="22">
        <f>((BN7*Constants!$H65*Constants!$H83*(1-Constants!$H101))+(BN7*Constants!$H65*Constants!$H117))</f>
        <v>4365100.1523428652</v>
      </c>
      <c r="BO52" s="22">
        <f>((BO7*Constants!$H65*Constants!$H83*(1-Constants!$H101))+(BO7*Constants!$H65*Constants!$H117))</f>
        <v>4440800.8249122314</v>
      </c>
      <c r="BP52" s="22">
        <f>((BP7*Constants!$H65*Constants!$H83*(1-Constants!$H101))+(BP7*Constants!$H65*Constants!$H117))</f>
        <v>4520447.8899655864</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25598151.557813726</v>
      </c>
      <c r="AE53" s="22">
        <f>((AE8*Constants!$H66*Constants!$H84*(1-Constants!$H102))+(AE8*Constants!$H66*Constants!$H118))</f>
        <v>25466040.577084154</v>
      </c>
      <c r="AF53" s="22">
        <f>((AF8*Constants!$H66*Constants!$H84*(1-Constants!$H102))+(AF8*Constants!$H66*Constants!$H118))</f>
        <v>25152002.661546789</v>
      </c>
      <c r="AG53" s="22">
        <f>((AG8*Constants!$H66*Constants!$H84*(1-Constants!$H102))+(AG8*Constants!$H66*Constants!$H118))</f>
        <v>24659785.77086762</v>
      </c>
      <c r="AH53" s="22">
        <f>((AH8*Constants!$H66*Constants!$H84*(1-Constants!$H102))+(AH8*Constants!$H66*Constants!$H118))</f>
        <v>24037485.230436604</v>
      </c>
      <c r="AI53" s="22">
        <f>((AI8*Constants!$H66*Constants!$H84*(1-Constants!$H102))+(AI8*Constants!$H66*Constants!$H118))</f>
        <v>23551396.280038763</v>
      </c>
      <c r="AJ53" s="22">
        <f>((AJ8*Constants!$H66*Constants!$H84*(1-Constants!$H102))+(AJ8*Constants!$H66*Constants!$H118))</f>
        <v>23028878.917439148</v>
      </c>
      <c r="AK53" s="22">
        <f>((AK8*Constants!$H66*Constants!$H84*(1-Constants!$H102))+(AK8*Constants!$H66*Constants!$H118))</f>
        <v>22475313.001638342</v>
      </c>
      <c r="AL53" s="22">
        <f>((AL8*Constants!$H66*Constants!$H84*(1-Constants!$H102))+(AL8*Constants!$H66*Constants!$H118))</f>
        <v>19667909.670504797</v>
      </c>
      <c r="AM53" s="22">
        <f>((AM8*Constants!$H66*Constants!$H84*(1-Constants!$H102))+(AM8*Constants!$H66*Constants!$H118))</f>
        <v>19784437.618152469</v>
      </c>
      <c r="AN53" s="22">
        <f>((AN8*Constants!$H66*Constants!$H84*(1-Constants!$H102))+(AN8*Constants!$H66*Constants!$H118))</f>
        <v>19871198.336463038</v>
      </c>
      <c r="AO53" s="22">
        <f>((AO8*Constants!$H66*Constants!$H84*(1-Constants!$H102))+(AO8*Constants!$H66*Constants!$H118))</f>
        <v>19956219.40651048</v>
      </c>
      <c r="AP53" s="22">
        <f>((AP8*Constants!$H66*Constants!$H84*(1-Constants!$H102))+(AP8*Constants!$H66*Constants!$H118))</f>
        <v>20016265.973917488</v>
      </c>
      <c r="AQ53" s="22">
        <f>((AQ8*Constants!$H66*Constants!$H84*(1-Constants!$H102))+(AQ8*Constants!$H66*Constants!$H118))</f>
        <v>20091110.808942448</v>
      </c>
      <c r="AR53" s="22">
        <f>((AR8*Constants!$H66*Constants!$H84*(1-Constants!$H102))+(AR8*Constants!$H66*Constants!$H118))</f>
        <v>20258029.592071928</v>
      </c>
      <c r="AS53" s="22">
        <f>((AS8*Constants!$H66*Constants!$H84*(1-Constants!$H102))+(AS8*Constants!$H66*Constants!$H118))</f>
        <v>20408882.246709917</v>
      </c>
      <c r="AT53" s="22">
        <f>((AT8*Constants!$H66*Constants!$H84*(1-Constants!$H102))+(AT8*Constants!$H66*Constants!$H118))</f>
        <v>20576884.361471187</v>
      </c>
      <c r="AU53" s="22">
        <f>((AU8*Constants!$H66*Constants!$H84*(1-Constants!$H102))+(AU8*Constants!$H66*Constants!$H118))</f>
        <v>20753266.429641396</v>
      </c>
      <c r="AV53" s="22">
        <f>((AV8*Constants!$H66*Constants!$H84*(1-Constants!$H102))+(AV8*Constants!$H66*Constants!$H118))</f>
        <v>20938991.156872824</v>
      </c>
      <c r="AW53" s="22">
        <f>((AW8*Constants!$H66*Constants!$H84*(1-Constants!$H102))+(AW8*Constants!$H66*Constants!$H118))</f>
        <v>21058208.582861912</v>
      </c>
      <c r="AX53" s="22">
        <f>((AX8*Constants!$H66*Constants!$H84*(1-Constants!$H102))+(AX8*Constants!$H66*Constants!$H118))</f>
        <v>21121334.858875316</v>
      </c>
      <c r="AY53" s="22">
        <f>((AY8*Constants!$H66*Constants!$H84*(1-Constants!$H102))+(AY8*Constants!$H66*Constants!$H118))</f>
        <v>21233972.179120041</v>
      </c>
      <c r="AZ53" s="22">
        <f>((AZ8*Constants!$H66*Constants!$H84*(1-Constants!$H102))+(AZ8*Constants!$H66*Constants!$H118))</f>
        <v>21369843.864270344</v>
      </c>
      <c r="BA53" s="22">
        <f>((BA8*Constants!$H66*Constants!$H84*(1-Constants!$H102))+(BA8*Constants!$H66*Constants!$H118))</f>
        <v>21528657.170443904</v>
      </c>
      <c r="BB53" s="22">
        <f>((BB8*Constants!$H66*Constants!$H84*(1-Constants!$H102))+(BB8*Constants!$H66*Constants!$H118))</f>
        <v>21684390.342787299</v>
      </c>
      <c r="BC53" s="22">
        <f>((BC8*Constants!$H66*Constants!$H84*(1-Constants!$H102))+(BC8*Constants!$H66*Constants!$H118))</f>
        <v>21842807.551371671</v>
      </c>
      <c r="BD53" s="22">
        <f>((BD8*Constants!$H66*Constants!$H84*(1-Constants!$H102))+(BD8*Constants!$H66*Constants!$H118))</f>
        <v>21982554.695890997</v>
      </c>
      <c r="BE53" s="22">
        <f>((BE8*Constants!$H66*Constants!$H84*(1-Constants!$H102))+(BE8*Constants!$H66*Constants!$H118))</f>
        <v>22123023.836142156</v>
      </c>
      <c r="BF53" s="22">
        <f>((BF8*Constants!$H66*Constants!$H84*(1-Constants!$H102))+(BF8*Constants!$H66*Constants!$H118))</f>
        <v>22278802.134572487</v>
      </c>
      <c r="BG53" s="22">
        <f>((BG8*Constants!$H66*Constants!$H84*(1-Constants!$H102))+(BG8*Constants!$H66*Constants!$H118))</f>
        <v>22551013.595474042</v>
      </c>
      <c r="BH53" s="22">
        <f>((BH8*Constants!$H66*Constants!$H84*(1-Constants!$H102))+(BH8*Constants!$H66*Constants!$H118))</f>
        <v>22829246.066525765</v>
      </c>
      <c r="BI53" s="22">
        <f>((BI8*Constants!$H66*Constants!$H84*(1-Constants!$H102))+(BI8*Constants!$H66*Constants!$H118))</f>
        <v>23109696.634349469</v>
      </c>
      <c r="BJ53" s="22">
        <f>((BJ8*Constants!$H66*Constants!$H84*(1-Constants!$H102))+(BJ8*Constants!$H66*Constants!$H118))</f>
        <v>23395284.517851219</v>
      </c>
      <c r="BK53" s="22">
        <f>((BK8*Constants!$H66*Constants!$H84*(1-Constants!$H102))+(BK8*Constants!$H66*Constants!$H118))</f>
        <v>23702048.931889787</v>
      </c>
      <c r="BL53" s="22">
        <f>((BL8*Constants!$H66*Constants!$H84*(1-Constants!$H102))+(BL8*Constants!$H66*Constants!$H118))</f>
        <v>24021819.610224709</v>
      </c>
      <c r="BM53" s="22">
        <f>((BM8*Constants!$H66*Constants!$H84*(1-Constants!$H102))+(BM8*Constants!$H66*Constants!$H118))</f>
        <v>24350028.509754483</v>
      </c>
      <c r="BN53" s="22">
        <f>((BN8*Constants!$H66*Constants!$H84*(1-Constants!$H102))+(BN8*Constants!$H66*Constants!$H118))</f>
        <v>24653527.367664825</v>
      </c>
      <c r="BO53" s="22">
        <f>((BO8*Constants!$H66*Constants!$H84*(1-Constants!$H102))+(BO8*Constants!$H66*Constants!$H118))</f>
        <v>24966293.119077891</v>
      </c>
      <c r="BP53" s="22">
        <f>((BP8*Constants!$H66*Constants!$H84*(1-Constants!$H102))+(BP8*Constants!$H66*Constants!$H118))</f>
        <v>25289176.547751404</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170246922.64811146</v>
      </c>
      <c r="AE54" s="22">
        <f>((AE9*Constants!$H67*Constants!$H85*(1-Constants!$H103))+(AE9*Constants!$H67*Constants!$H119))</f>
        <v>169368285.45954585</v>
      </c>
      <c r="AF54" s="22">
        <f>((AF9*Constants!$H67*Constants!$H85*(1-Constants!$H103))+(AF9*Constants!$H67*Constants!$H119))</f>
        <v>167279697.59435126</v>
      </c>
      <c r="AG54" s="22">
        <f>((AG9*Constants!$H67*Constants!$H85*(1-Constants!$H103))+(AG9*Constants!$H67*Constants!$H119))</f>
        <v>164006085.79764429</v>
      </c>
      <c r="AH54" s="22">
        <f>((AH9*Constants!$H67*Constants!$H85*(1-Constants!$H103))+(AH9*Constants!$H67*Constants!$H119))</f>
        <v>159867320.08515292</v>
      </c>
      <c r="AI54" s="22">
        <f>((AI9*Constants!$H67*Constants!$H85*(1-Constants!$H103))+(AI9*Constants!$H67*Constants!$H119))</f>
        <v>156634463.6911442</v>
      </c>
      <c r="AJ54" s="22">
        <f>((AJ9*Constants!$H67*Constants!$H85*(1-Constants!$H103))+(AJ9*Constants!$H67*Constants!$H119))</f>
        <v>153159331.01166606</v>
      </c>
      <c r="AK54" s="22">
        <f>((AK9*Constants!$H67*Constants!$H85*(1-Constants!$H103))+(AK9*Constants!$H67*Constants!$H119))</f>
        <v>149477702.14736614</v>
      </c>
      <c r="AL54" s="22">
        <f>((AL9*Constants!$H67*Constants!$H85*(1-Constants!$H103))+(AL9*Constants!$H67*Constants!$H119))</f>
        <v>130806362.66888535</v>
      </c>
      <c r="AM54" s="22">
        <f>((AM9*Constants!$H67*Constants!$H85*(1-Constants!$H103))+(AM9*Constants!$H67*Constants!$H119))</f>
        <v>131581360.99033484</v>
      </c>
      <c r="AN54" s="22">
        <f>((AN9*Constants!$H67*Constants!$H85*(1-Constants!$H103))+(AN9*Constants!$H67*Constants!$H119))</f>
        <v>132158384.89246133</v>
      </c>
      <c r="AO54" s="22">
        <f>((AO9*Constants!$H67*Constants!$H85*(1-Constants!$H103))+(AO9*Constants!$H67*Constants!$H119))</f>
        <v>132723838.82780251</v>
      </c>
      <c r="AP54" s="22">
        <f>((AP9*Constants!$H67*Constants!$H85*(1-Constants!$H103))+(AP9*Constants!$H67*Constants!$H119))</f>
        <v>133123193.57392696</v>
      </c>
      <c r="AQ54" s="22">
        <f>((AQ9*Constants!$H67*Constants!$H85*(1-Constants!$H103))+(AQ9*Constants!$H67*Constants!$H119))</f>
        <v>133620967.9077622</v>
      </c>
      <c r="AR54" s="22">
        <f>((AR9*Constants!$H67*Constants!$H85*(1-Constants!$H103))+(AR9*Constants!$H67*Constants!$H119))</f>
        <v>134731103.11013341</v>
      </c>
      <c r="AS54" s="22">
        <f>((AS9*Constants!$H67*Constants!$H85*(1-Constants!$H103))+(AS9*Constants!$H67*Constants!$H119))</f>
        <v>135734386.49828789</v>
      </c>
      <c r="AT54" s="22">
        <f>((AT9*Constants!$H67*Constants!$H85*(1-Constants!$H103))+(AT9*Constants!$H67*Constants!$H119))</f>
        <v>136851726.66919374</v>
      </c>
      <c r="AU54" s="22">
        <f>((AU9*Constants!$H67*Constants!$H85*(1-Constants!$H103))+(AU9*Constants!$H67*Constants!$H119))</f>
        <v>138024799.82052919</v>
      </c>
      <c r="AV54" s="22">
        <f>((AV9*Constants!$H67*Constants!$H85*(1-Constants!$H103))+(AV9*Constants!$H67*Constants!$H119))</f>
        <v>139260008.66751954</v>
      </c>
      <c r="AW54" s="22">
        <f>((AW9*Constants!$H67*Constants!$H85*(1-Constants!$H103))+(AW9*Constants!$H67*Constants!$H119))</f>
        <v>140052894.0387477</v>
      </c>
      <c r="AX54" s="22">
        <f>((AX9*Constants!$H67*Constants!$H85*(1-Constants!$H103))+(AX9*Constants!$H67*Constants!$H119))</f>
        <v>140472731.1588321</v>
      </c>
      <c r="AY54" s="22">
        <f>((AY9*Constants!$H67*Constants!$H85*(1-Constants!$H103))+(AY9*Constants!$H67*Constants!$H119))</f>
        <v>141221853.8876231</v>
      </c>
      <c r="AZ54" s="22">
        <f>((AZ9*Constants!$H67*Constants!$H85*(1-Constants!$H103))+(AZ9*Constants!$H67*Constants!$H119))</f>
        <v>142125502.58349115</v>
      </c>
      <c r="BA54" s="22">
        <f>((BA9*Constants!$H67*Constants!$H85*(1-Constants!$H103))+(BA9*Constants!$H67*Constants!$H119))</f>
        <v>143181730.27987602</v>
      </c>
      <c r="BB54" s="22">
        <f>((BB9*Constants!$H67*Constants!$H85*(1-Constants!$H103))+(BB9*Constants!$H67*Constants!$H119))</f>
        <v>144217472.77424371</v>
      </c>
      <c r="BC54" s="22">
        <f>((BC9*Constants!$H67*Constants!$H85*(1-Constants!$H103))+(BC9*Constants!$H67*Constants!$H119))</f>
        <v>145271066.12433702</v>
      </c>
      <c r="BD54" s="22">
        <f>((BD9*Constants!$H67*Constants!$H85*(1-Constants!$H103))+(BD9*Constants!$H67*Constants!$H119))</f>
        <v>146200489.53405246</v>
      </c>
      <c r="BE54" s="22">
        <f>((BE9*Constants!$H67*Constants!$H85*(1-Constants!$H103))+(BE9*Constants!$H67*Constants!$H119))</f>
        <v>147134714.75733766</v>
      </c>
      <c r="BF54" s="22">
        <f>((BF9*Constants!$H67*Constants!$H85*(1-Constants!$H103))+(BF9*Constants!$H67*Constants!$H119))</f>
        <v>148170757.37405646</v>
      </c>
      <c r="BG54" s="22">
        <f>((BG9*Constants!$H67*Constants!$H85*(1-Constants!$H103))+(BG9*Constants!$H67*Constants!$H119))</f>
        <v>149981167.91965273</v>
      </c>
      <c r="BH54" s="22">
        <f>((BH9*Constants!$H67*Constants!$H85*(1-Constants!$H103))+(BH9*Constants!$H67*Constants!$H119))</f>
        <v>151831622.70230973</v>
      </c>
      <c r="BI54" s="22">
        <f>((BI9*Constants!$H67*Constants!$H85*(1-Constants!$H103))+(BI9*Constants!$H67*Constants!$H119))</f>
        <v>153696829.49347457</v>
      </c>
      <c r="BJ54" s="22">
        <f>((BJ9*Constants!$H67*Constants!$H85*(1-Constants!$H103))+(BJ9*Constants!$H67*Constants!$H119))</f>
        <v>155596203.29013136</v>
      </c>
      <c r="BK54" s="22">
        <f>((BK9*Constants!$H67*Constants!$H85*(1-Constants!$H103))+(BK9*Constants!$H67*Constants!$H119))</f>
        <v>157636416.9106369</v>
      </c>
      <c r="BL54" s="22">
        <f>((BL9*Constants!$H67*Constants!$H85*(1-Constants!$H103))+(BL9*Constants!$H67*Constants!$H119))</f>
        <v>159763131.95162982</v>
      </c>
      <c r="BM54" s="22">
        <f>((BM9*Constants!$H67*Constants!$H85*(1-Constants!$H103))+(BM9*Constants!$H67*Constants!$H119))</f>
        <v>161945967.4975664</v>
      </c>
      <c r="BN54" s="22">
        <f>((BN9*Constants!$H67*Constants!$H85*(1-Constants!$H103))+(BN9*Constants!$H67*Constants!$H119))</f>
        <v>163964462.71858874</v>
      </c>
      <c r="BO54" s="22">
        <f>((BO9*Constants!$H67*Constants!$H85*(1-Constants!$H103))+(BO9*Constants!$H67*Constants!$H119))</f>
        <v>166044589.73742986</v>
      </c>
      <c r="BP54" s="22">
        <f>((BP9*Constants!$H67*Constants!$H85*(1-Constants!$H103))+(BP9*Constants!$H67*Constants!$H119))</f>
        <v>168192006.90470415</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21940350.604054455</v>
      </c>
      <c r="AE55" s="22">
        <f>((AE10*Constants!$H68*Constants!$H86*(1-Constants!$H104))+(AE10*Constants!$H68*Constants!$H120))</f>
        <v>22757100.213170014</v>
      </c>
      <c r="AF55" s="22">
        <f>((AF10*Constants!$H68*Constants!$H86*(1-Constants!$H104))+(AF10*Constants!$H68*Constants!$H120))</f>
        <v>23421259.96280849</v>
      </c>
      <c r="AG55" s="22">
        <f>((AG10*Constants!$H68*Constants!$H86*(1-Constants!$H104))+(AG10*Constants!$H68*Constants!$H120))</f>
        <v>23917255.714263309</v>
      </c>
      <c r="AH55" s="22">
        <f>((AH10*Constants!$H68*Constants!$H86*(1-Constants!$H104))+(AH10*Constants!$H68*Constants!$H120))</f>
        <v>24273524.524682261</v>
      </c>
      <c r="AI55" s="22">
        <f>((AI10*Constants!$H68*Constants!$H86*(1-Constants!$H104))+(AI10*Constants!$H68*Constants!$H120))</f>
        <v>24754301.116878457</v>
      </c>
      <c r="AJ55" s="22">
        <f>((AJ10*Constants!$H68*Constants!$H86*(1-Constants!$H104))+(AJ10*Constants!$H68*Constants!$H120))</f>
        <v>25187968.525727235</v>
      </c>
      <c r="AK55" s="22">
        <f>((AK10*Constants!$H68*Constants!$H86*(1-Constants!$H104))+(AK10*Constants!$H68*Constants!$H120))</f>
        <v>25576057.284990501</v>
      </c>
      <c r="AL55" s="22">
        <f>((AL10*Constants!$H68*Constants!$H86*(1-Constants!$H104))+(AL10*Constants!$H68*Constants!$H120))</f>
        <v>23282928.466753744</v>
      </c>
      <c r="AM55" s="22">
        <f>((AM10*Constants!$H68*Constants!$H86*(1-Constants!$H104))+(AM10*Constants!$H68*Constants!$H120))</f>
        <v>23982142.61015819</v>
      </c>
      <c r="AN55" s="22">
        <f>((AN10*Constants!$H68*Constants!$H86*(1-Constants!$H104))+(AN10*Constants!$H68*Constants!$H120))</f>
        <v>24656629.542862352</v>
      </c>
      <c r="AO55" s="22">
        <f>((AO10*Constants!$H68*Constants!$H86*(1-Constants!$H104))+(AO10*Constants!$H68*Constants!$H120))</f>
        <v>25339960.751918562</v>
      </c>
      <c r="AP55" s="22">
        <f>((AP10*Constants!$H68*Constants!$H86*(1-Constants!$H104))+(AP10*Constants!$H68*Constants!$H120))</f>
        <v>26002330.137238316</v>
      </c>
      <c r="AQ55" s="22">
        <f>((AQ10*Constants!$H68*Constants!$H86*(1-Constants!$H104))+(AQ10*Constants!$H68*Constants!$H120))</f>
        <v>26694883.597683936</v>
      </c>
      <c r="AR55" s="22">
        <f>((AR10*Constants!$H68*Constants!$H86*(1-Constants!$H104))+(AR10*Constants!$H68*Constants!$H120))</f>
        <v>27524434.26623686</v>
      </c>
      <c r="AS55" s="22">
        <f>((AS10*Constants!$H68*Constants!$H86*(1-Constants!$H104))+(AS10*Constants!$H68*Constants!$H120))</f>
        <v>28349661.466021344</v>
      </c>
      <c r="AT55" s="22">
        <f>((AT10*Constants!$H68*Constants!$H86*(1-Constants!$H104))+(AT10*Constants!$H68*Constants!$H120))</f>
        <v>29216855.582558841</v>
      </c>
      <c r="AU55" s="22">
        <f>((AU10*Constants!$H68*Constants!$H86*(1-Constants!$H104))+(AU10*Constants!$H68*Constants!$H120))</f>
        <v>30115498.298567027</v>
      </c>
      <c r="AV55" s="22">
        <f>((AV10*Constants!$H68*Constants!$H86*(1-Constants!$H104))+(AV10*Constants!$H68*Constants!$H120))</f>
        <v>31048446.27737565</v>
      </c>
      <c r="AW55" s="22">
        <f>((AW10*Constants!$H68*Constants!$H86*(1-Constants!$H104))+(AW10*Constants!$H68*Constants!$H120))</f>
        <v>32257149.32419987</v>
      </c>
      <c r="AX55" s="22">
        <f>((AX10*Constants!$H68*Constants!$H86*(1-Constants!$H104))+(AX10*Constants!$H68*Constants!$H120))</f>
        <v>33425160.589587994</v>
      </c>
      <c r="AY55" s="22">
        <f>((AY10*Constants!$H68*Constants!$H86*(1-Constants!$H104))+(AY10*Constants!$H68*Constants!$H120))</f>
        <v>34718984.871670425</v>
      </c>
      <c r="AZ55" s="22">
        <f>((AZ10*Constants!$H68*Constants!$H86*(1-Constants!$H104))+(AZ10*Constants!$H68*Constants!$H120))</f>
        <v>36104855.908621319</v>
      </c>
      <c r="BA55" s="22">
        <f>((BA10*Constants!$H68*Constants!$H86*(1-Constants!$H104))+(BA10*Constants!$H68*Constants!$H120))</f>
        <v>37589218.733550854</v>
      </c>
      <c r="BB55" s="22">
        <f>((BB10*Constants!$H68*Constants!$H86*(1-Constants!$H104))+(BB10*Constants!$H68*Constants!$H120))</f>
        <v>39132535.375549354</v>
      </c>
      <c r="BC55" s="22">
        <f>((BC10*Constants!$H68*Constants!$H86*(1-Constants!$H104))+(BC10*Constants!$H68*Constants!$H120))</f>
        <v>40748790.367556289</v>
      </c>
      <c r="BD55" s="22">
        <f>((BD10*Constants!$H68*Constants!$H86*(1-Constants!$H104))+(BD10*Constants!$H68*Constants!$H120))</f>
        <v>42401364.149981536</v>
      </c>
      <c r="BE55" s="22">
        <f>((BE10*Constants!$H68*Constants!$H86*(1-Constants!$H104))+(BE10*Constants!$H68*Constants!$H120))</f>
        <v>44129644.449712634</v>
      </c>
      <c r="BF55" s="22">
        <f>((BF10*Constants!$H68*Constants!$H86*(1-Constants!$H104))+(BF10*Constants!$H68*Constants!$H120))</f>
        <v>45968469.600306354</v>
      </c>
      <c r="BG55" s="22">
        <f>((BG10*Constants!$H68*Constants!$H86*(1-Constants!$H104))+(BG10*Constants!$H68*Constants!$H120))</f>
        <v>47838022.077680916</v>
      </c>
      <c r="BH55" s="22">
        <f>((BH10*Constants!$H68*Constants!$H86*(1-Constants!$H104))+(BH10*Constants!$H68*Constants!$H120))</f>
        <v>49794236.560994826</v>
      </c>
      <c r="BI55" s="22">
        <f>((BI10*Constants!$H68*Constants!$H86*(1-Constants!$H104))+(BI10*Constants!$H68*Constants!$H120))</f>
        <v>51833304.780921794</v>
      </c>
      <c r="BJ55" s="22">
        <f>((BJ10*Constants!$H68*Constants!$H86*(1-Constants!$H104))+(BJ10*Constants!$H68*Constants!$H120))</f>
        <v>53966257.034361981</v>
      </c>
      <c r="BK55" s="22">
        <f>((BK10*Constants!$H68*Constants!$H86*(1-Constants!$H104))+(BK10*Constants!$H68*Constants!$H120))</f>
        <v>56236301.566701636</v>
      </c>
      <c r="BL55" s="22">
        <f>((BL10*Constants!$H68*Constants!$H86*(1-Constants!$H104))+(BL10*Constants!$H68*Constants!$H120))</f>
        <v>58632270.776879147</v>
      </c>
      <c r="BM55" s="22">
        <f>((BM10*Constants!$H68*Constants!$H86*(1-Constants!$H104))+(BM10*Constants!$H68*Constants!$H120))</f>
        <v>61150336.158348411</v>
      </c>
      <c r="BN55" s="22">
        <f>((BN10*Constants!$H68*Constants!$H86*(1-Constants!$H104))+(BN10*Constants!$H68*Constants!$H120))</f>
        <v>63712003.280631296</v>
      </c>
      <c r="BO55" s="22">
        <f>((BO10*Constants!$H68*Constants!$H86*(1-Constants!$H104))+(BO10*Constants!$H68*Constants!$H120))</f>
        <v>66407801.758488558</v>
      </c>
      <c r="BP55" s="22">
        <f>((BP10*Constants!$H68*Constants!$H86*(1-Constants!$H104))+(BP10*Constants!$H68*Constants!$H120))</f>
        <v>69248201.860430494</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3713667.6142850216</v>
      </c>
      <c r="AE56" s="22">
        <f>((AE11*Constants!$H69*Constants!$H87*(1-Constants!$H105))+(AE11*Constants!$H69*Constants!$H121))</f>
        <v>3715728.8673476409</v>
      </c>
      <c r="AF56" s="22">
        <f>((AF11*Constants!$H69*Constants!$H87*(1-Constants!$H105))+(AF11*Constants!$H69*Constants!$H121))</f>
        <v>3720309.3732078685</v>
      </c>
      <c r="AG56" s="22">
        <f>((AG11*Constants!$H69*Constants!$H87*(1-Constants!$H105))+(AG11*Constants!$H69*Constants!$H121))</f>
        <v>3727237.8821021044</v>
      </c>
      <c r="AH56" s="22">
        <f>((AH11*Constants!$H69*Constants!$H87*(1-Constants!$H105))+(AH11*Constants!$H69*Constants!$H121))</f>
        <v>3736456.0864261449</v>
      </c>
      <c r="AI56" s="22">
        <f>((AI11*Constants!$H69*Constants!$H87*(1-Constants!$H105))+(AI11*Constants!$H69*Constants!$H121))</f>
        <v>3748044.7507206718</v>
      </c>
      <c r="AJ56" s="22">
        <f>((AJ11*Constants!$H69*Constants!$H87*(1-Constants!$H105))+(AJ11*Constants!$H69*Constants!$H121))</f>
        <v>3760880.169211552</v>
      </c>
      <c r="AK56" s="22">
        <f>((AK11*Constants!$H69*Constants!$H87*(1-Constants!$H105))+(AK11*Constants!$H69*Constants!$H121))</f>
        <v>3774995.6664967821</v>
      </c>
      <c r="AL56" s="22">
        <f>((AL11*Constants!$H69*Constants!$H87*(1-Constants!$H105))+(AL11*Constants!$H69*Constants!$H121))</f>
        <v>3788137.1870350642</v>
      </c>
      <c r="AM56" s="22">
        <f>((AM11*Constants!$H69*Constants!$H87*(1-Constants!$H105))+(AM11*Constants!$H69*Constants!$H121))</f>
        <v>3793577.4702789439</v>
      </c>
      <c r="AN56" s="22">
        <f>((AN11*Constants!$H69*Constants!$H87*(1-Constants!$H105))+(AN11*Constants!$H69*Constants!$H121))</f>
        <v>3799894.0808294239</v>
      </c>
      <c r="AO56" s="22">
        <f>((AO11*Constants!$H69*Constants!$H87*(1-Constants!$H105))+(AO11*Constants!$H69*Constants!$H121))</f>
        <v>3807136.7469851309</v>
      </c>
      <c r="AP56" s="22">
        <f>((AP11*Constants!$H69*Constants!$H87*(1-Constants!$H105))+(AP11*Constants!$H69*Constants!$H121))</f>
        <v>3815186.7388839619</v>
      </c>
      <c r="AQ56" s="22">
        <f>((AQ11*Constants!$H69*Constants!$H87*(1-Constants!$H105))+(AQ11*Constants!$H69*Constants!$H121))</f>
        <v>3824037.2784067267</v>
      </c>
      <c r="AR56" s="22">
        <f>((AR11*Constants!$H69*Constants!$H87*(1-Constants!$H105))+(AR11*Constants!$H69*Constants!$H121))</f>
        <v>3829500.7821128499</v>
      </c>
      <c r="AS56" s="22">
        <f>((AS11*Constants!$H69*Constants!$H87*(1-Constants!$H105))+(AS11*Constants!$H69*Constants!$H121))</f>
        <v>3835657.8305247482</v>
      </c>
      <c r="AT56" s="22">
        <f>((AT11*Constants!$H69*Constants!$H87*(1-Constants!$H105))+(AT11*Constants!$H69*Constants!$H121))</f>
        <v>3842428.6127699898</v>
      </c>
      <c r="AU56" s="22">
        <f>((AU11*Constants!$H69*Constants!$H87*(1-Constants!$H105))+(AU11*Constants!$H69*Constants!$H121))</f>
        <v>3849852.4150639279</v>
      </c>
      <c r="AV56" s="22">
        <f>((AV11*Constants!$H69*Constants!$H87*(1-Constants!$H105))+(AV11*Constants!$H69*Constants!$H121))</f>
        <v>3857861.9362660185</v>
      </c>
      <c r="AW56" s="22">
        <f>((AW11*Constants!$H69*Constants!$H87*(1-Constants!$H105))+(AW11*Constants!$H69*Constants!$H121))</f>
        <v>3863168.3566745287</v>
      </c>
      <c r="AX56" s="22">
        <f>((AX11*Constants!$H69*Constants!$H87*(1-Constants!$H105))+(AX11*Constants!$H69*Constants!$H121))</f>
        <v>3868938.3877740772</v>
      </c>
      <c r="AY56" s="22">
        <f>((AY11*Constants!$H69*Constants!$H87*(1-Constants!$H105))+(AY11*Constants!$H69*Constants!$H121))</f>
        <v>3875234.3762343042</v>
      </c>
      <c r="AZ56" s="22">
        <f>((AZ11*Constants!$H69*Constants!$H87*(1-Constants!$H105))+(AZ11*Constants!$H69*Constants!$H121))</f>
        <v>3882086.4912293125</v>
      </c>
      <c r="BA56" s="22">
        <f>((BA11*Constants!$H69*Constants!$H87*(1-Constants!$H105))+(BA11*Constants!$H69*Constants!$H121))</f>
        <v>3889400.8695037202</v>
      </c>
      <c r="BB56" s="22">
        <f>((BB11*Constants!$H69*Constants!$H87*(1-Constants!$H105))+(BB11*Constants!$H69*Constants!$H121))</f>
        <v>3893974.9860833948</v>
      </c>
      <c r="BC56" s="22">
        <f>((BC11*Constants!$H69*Constants!$H87*(1-Constants!$H105))+(BC11*Constants!$H69*Constants!$H121))</f>
        <v>3898944.1283085952</v>
      </c>
      <c r="BD56" s="22">
        <f>((BD11*Constants!$H69*Constants!$H87*(1-Constants!$H105))+(BD11*Constants!$H69*Constants!$H121))</f>
        <v>3904342.6139124176</v>
      </c>
      <c r="BE56" s="22">
        <f>((BE11*Constants!$H69*Constants!$H87*(1-Constants!$H105))+(BE11*Constants!$H69*Constants!$H121))</f>
        <v>3910106.6471899217</v>
      </c>
      <c r="BF56" s="22">
        <f>((BF11*Constants!$H69*Constants!$H87*(1-Constants!$H105))+(BF11*Constants!$H69*Constants!$H121))</f>
        <v>3916246.2955416176</v>
      </c>
      <c r="BG56" s="22">
        <f>((BG11*Constants!$H69*Constants!$H87*(1-Constants!$H105))+(BG11*Constants!$H69*Constants!$H121))</f>
        <v>3919827.1080792961</v>
      </c>
      <c r="BH56" s="22">
        <f>((BH11*Constants!$H69*Constants!$H87*(1-Constants!$H105))+(BH11*Constants!$H69*Constants!$H121))</f>
        <v>3923727.206935233</v>
      </c>
      <c r="BI56" s="22">
        <f>((BI11*Constants!$H69*Constants!$H87*(1-Constants!$H105))+(BI11*Constants!$H69*Constants!$H121))</f>
        <v>3927969.6775406422</v>
      </c>
      <c r="BJ56" s="22">
        <f>((BJ11*Constants!$H69*Constants!$H87*(1-Constants!$H105))+(BJ11*Constants!$H69*Constants!$H121))</f>
        <v>3932513.1821071054</v>
      </c>
      <c r="BK56" s="22">
        <f>((BK11*Constants!$H69*Constants!$H87*(1-Constants!$H105))+(BK11*Constants!$H69*Constants!$H121))</f>
        <v>3937450.5497648157</v>
      </c>
      <c r="BL56" s="22">
        <f>((BL11*Constants!$H69*Constants!$H87*(1-Constants!$H105))+(BL11*Constants!$H69*Constants!$H121))</f>
        <v>3939646.6860836446</v>
      </c>
      <c r="BM56" s="22">
        <f>((BM11*Constants!$H69*Constants!$H87*(1-Constants!$H105))+(BM11*Constants!$H69*Constants!$H121))</f>
        <v>3942188.6313633057</v>
      </c>
      <c r="BN56" s="22">
        <f>((BN11*Constants!$H69*Constants!$H87*(1-Constants!$H105))+(BN11*Constants!$H69*Constants!$H121))</f>
        <v>3944978.1211486864</v>
      </c>
      <c r="BO56" s="22">
        <f>((BO11*Constants!$H69*Constants!$H87*(1-Constants!$H105))+(BO11*Constants!$H69*Constants!$H121))</f>
        <v>3948029.1343890848</v>
      </c>
      <c r="BP56" s="22">
        <f>((BP11*Constants!$H69*Constants!$H87*(1-Constants!$H105))+(BP11*Constants!$H69*Constants!$H121))</f>
        <v>3951413.1944996631</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3022420.6348140505</v>
      </c>
      <c r="AE57" s="22">
        <f>((AE12*Constants!$H70*Constants!$H88*(1-Constants!$H106))+(AE12*Constants!$H70*Constants!$H122))</f>
        <v>3024098.2146184649</v>
      </c>
      <c r="AF57" s="22">
        <f>((AF12*Constants!$H70*Constants!$H88*(1-Constants!$H106))+(AF12*Constants!$H70*Constants!$H122))</f>
        <v>3027826.1237551323</v>
      </c>
      <c r="AG57" s="22">
        <f>((AG12*Constants!$H70*Constants!$H88*(1-Constants!$H106))+(AG12*Constants!$H70*Constants!$H122))</f>
        <v>3033464.988194664</v>
      </c>
      <c r="AH57" s="22">
        <f>((AH12*Constants!$H70*Constants!$H88*(1-Constants!$H106))+(AH12*Constants!$H70*Constants!$H122))</f>
        <v>3040967.3534730584</v>
      </c>
      <c r="AI57" s="22">
        <f>((AI12*Constants!$H70*Constants!$H88*(1-Constants!$H106))+(AI12*Constants!$H70*Constants!$H122))</f>
        <v>3050398.950948013</v>
      </c>
      <c r="AJ57" s="22">
        <f>((AJ12*Constants!$H70*Constants!$H88*(1-Constants!$H106))+(AJ12*Constants!$H70*Constants!$H122))</f>
        <v>3060845.2368660322</v>
      </c>
      <c r="AK57" s="22">
        <f>((AK12*Constants!$H70*Constants!$H88*(1-Constants!$H106))+(AK12*Constants!$H70*Constants!$H122))</f>
        <v>3072333.332920034</v>
      </c>
      <c r="AL57" s="22">
        <f>((AL12*Constants!$H70*Constants!$H88*(1-Constants!$H106))+(AL12*Constants!$H70*Constants!$H122))</f>
        <v>3083028.7442958262</v>
      </c>
      <c r="AM57" s="22">
        <f>((AM12*Constants!$H70*Constants!$H88*(1-Constants!$H106))+(AM12*Constants!$H70*Constants!$H122))</f>
        <v>3087456.3953522341</v>
      </c>
      <c r="AN57" s="22">
        <f>((AN12*Constants!$H70*Constants!$H88*(1-Constants!$H106))+(AN12*Constants!$H70*Constants!$H122))</f>
        <v>3092597.2577160108</v>
      </c>
      <c r="AO57" s="22">
        <f>((AO12*Constants!$H70*Constants!$H88*(1-Constants!$H106))+(AO12*Constants!$H70*Constants!$H122))</f>
        <v>3098491.8034626134</v>
      </c>
      <c r="AP57" s="22">
        <f>((AP12*Constants!$H70*Constants!$H88*(1-Constants!$H106))+(AP12*Constants!$H70*Constants!$H122))</f>
        <v>3105043.4026233787</v>
      </c>
      <c r="AQ57" s="22">
        <f>((AQ12*Constants!$H70*Constants!$H88*(1-Constants!$H106))+(AQ12*Constants!$H70*Constants!$H122))</f>
        <v>3112246.5387306446</v>
      </c>
      <c r="AR57" s="22">
        <f>((AR12*Constants!$H70*Constants!$H88*(1-Constants!$H106))+(AR12*Constants!$H70*Constants!$H122))</f>
        <v>3116693.0880869338</v>
      </c>
      <c r="AS57" s="22">
        <f>((AS12*Constants!$H70*Constants!$H88*(1-Constants!$H106))+(AS12*Constants!$H70*Constants!$H122))</f>
        <v>3121704.0885593751</v>
      </c>
      <c r="AT57" s="22">
        <f>((AT12*Constants!$H70*Constants!$H88*(1-Constants!$H106))+(AT12*Constants!$H70*Constants!$H122))</f>
        <v>3127214.5849465933</v>
      </c>
      <c r="AU57" s="22">
        <f>((AU12*Constants!$H70*Constants!$H88*(1-Constants!$H106))+(AU12*Constants!$H70*Constants!$H122))</f>
        <v>3133256.5508876676</v>
      </c>
      <c r="AV57" s="22">
        <f>((AV12*Constants!$H70*Constants!$H88*(1-Constants!$H106))+(AV12*Constants!$H70*Constants!$H122))</f>
        <v>3139775.2124025165</v>
      </c>
      <c r="AW57" s="22">
        <f>((AW12*Constants!$H70*Constants!$H88*(1-Constants!$H106))+(AW12*Constants!$H70*Constants!$H122))</f>
        <v>3144093.9173070658</v>
      </c>
      <c r="AX57" s="22">
        <f>((AX12*Constants!$H70*Constants!$H88*(1-Constants!$H106))+(AX12*Constants!$H70*Constants!$H122))</f>
        <v>3148789.9382949732</v>
      </c>
      <c r="AY57" s="22">
        <f>((AY12*Constants!$H70*Constants!$H88*(1-Constants!$H106))+(AY12*Constants!$H70*Constants!$H122))</f>
        <v>3153914.0170804686</v>
      </c>
      <c r="AZ57" s="22">
        <f>((AZ12*Constants!$H70*Constants!$H88*(1-Constants!$H106))+(AZ12*Constants!$H70*Constants!$H122))</f>
        <v>3159490.7072703424</v>
      </c>
      <c r="BA57" s="22">
        <f>((BA12*Constants!$H70*Constants!$H88*(1-Constants!$H106))+(BA12*Constants!$H70*Constants!$H122))</f>
        <v>3165443.6169336541</v>
      </c>
      <c r="BB57" s="22">
        <f>((BB12*Constants!$H70*Constants!$H88*(1-Constants!$H106))+(BB12*Constants!$H70*Constants!$H122))</f>
        <v>3169166.326064453</v>
      </c>
      <c r="BC57" s="22">
        <f>((BC12*Constants!$H70*Constants!$H88*(1-Constants!$H106))+(BC12*Constants!$H70*Constants!$H122))</f>
        <v>3173210.5323744095</v>
      </c>
      <c r="BD57" s="22">
        <f>((BD12*Constants!$H70*Constants!$H88*(1-Constants!$H106))+(BD12*Constants!$H70*Constants!$H122))</f>
        <v>3177604.1658334127</v>
      </c>
      <c r="BE57" s="22">
        <f>((BE12*Constants!$H70*Constants!$H88*(1-Constants!$H106))+(BE12*Constants!$H70*Constants!$H122))</f>
        <v>3182295.3054094673</v>
      </c>
      <c r="BF57" s="22">
        <f>((BF12*Constants!$H70*Constants!$H88*(1-Constants!$H106))+(BF12*Constants!$H70*Constants!$H122))</f>
        <v>3187292.1445981143</v>
      </c>
      <c r="BG57" s="22">
        <f>((BG12*Constants!$H70*Constants!$H88*(1-Constants!$H106))+(BG12*Constants!$H70*Constants!$H122))</f>
        <v>3190206.4392597172</v>
      </c>
      <c r="BH57" s="22">
        <f>((BH12*Constants!$H70*Constants!$H88*(1-Constants!$H106))+(BH12*Constants!$H70*Constants!$H122))</f>
        <v>3193380.5895834179</v>
      </c>
      <c r="BI57" s="22">
        <f>((BI12*Constants!$H70*Constants!$H88*(1-Constants!$H106))+(BI12*Constants!$H70*Constants!$H122))</f>
        <v>3196833.3839721931</v>
      </c>
      <c r="BJ57" s="22">
        <f>((BJ12*Constants!$H70*Constants!$H88*(1-Constants!$H106))+(BJ12*Constants!$H70*Constants!$H122))</f>
        <v>3200531.179085366</v>
      </c>
      <c r="BK57" s="22">
        <f>((BK12*Constants!$H70*Constants!$H88*(1-Constants!$H106))+(BK12*Constants!$H70*Constants!$H122))</f>
        <v>3204549.5252165394</v>
      </c>
      <c r="BL57" s="22">
        <f>((BL12*Constants!$H70*Constants!$H88*(1-Constants!$H106))+(BL12*Constants!$H70*Constants!$H122))</f>
        <v>3206336.8816566695</v>
      </c>
      <c r="BM57" s="22">
        <f>((BM12*Constants!$H70*Constants!$H88*(1-Constants!$H106))+(BM12*Constants!$H70*Constants!$H122))</f>
        <v>3208405.6795846969</v>
      </c>
      <c r="BN57" s="22">
        <f>((BN12*Constants!$H70*Constants!$H88*(1-Constants!$H106))+(BN12*Constants!$H70*Constants!$H122))</f>
        <v>3210675.9450913635</v>
      </c>
      <c r="BO57" s="22">
        <f>((BO12*Constants!$H70*Constants!$H88*(1-Constants!$H106))+(BO12*Constants!$H70*Constants!$H122))</f>
        <v>3213159.0551412236</v>
      </c>
      <c r="BP57" s="22">
        <f>((BP12*Constants!$H70*Constants!$H88*(1-Constants!$H106))+(BP12*Constants!$H70*Constants!$H122))</f>
        <v>3215913.2200719565</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459051.78591521125</v>
      </c>
      <c r="AE58" s="22">
        <f>((AE13*Constants!$H71*Constants!$H89*(1-Constants!$H107))+(AE13*Constants!$H71*Constants!$H123))</f>
        <v>460255.67024610902</v>
      </c>
      <c r="AF58" s="22">
        <f>((AF13*Constants!$H71*Constants!$H89*(1-Constants!$H107))+(AF13*Constants!$H71*Constants!$H123))</f>
        <v>461858.92887831421</v>
      </c>
      <c r="AG58" s="22">
        <f>((AG13*Constants!$H71*Constants!$H89*(1-Constants!$H107))+(AG13*Constants!$H71*Constants!$H123))</f>
        <v>463835.34003987588</v>
      </c>
      <c r="AH58" s="22">
        <f>((AH13*Constants!$H71*Constants!$H89*(1-Constants!$H107))+(AH13*Constants!$H71*Constants!$H123))</f>
        <v>466179.3225725267</v>
      </c>
      <c r="AI58" s="22">
        <f>((AI13*Constants!$H71*Constants!$H89*(1-Constants!$H107))+(AI13*Constants!$H71*Constants!$H123))</f>
        <v>468911.00016820285</v>
      </c>
      <c r="AJ58" s="22">
        <f>((AJ13*Constants!$H71*Constants!$H89*(1-Constants!$H107))+(AJ13*Constants!$H71*Constants!$H123))</f>
        <v>471817.22907577048</v>
      </c>
      <c r="AK58" s="22">
        <f>((AK13*Constants!$H71*Constants!$H89*(1-Constants!$H107))+(AK13*Constants!$H71*Constants!$H123))</f>
        <v>474908.75609322143</v>
      </c>
      <c r="AL58" s="22">
        <f>((AL13*Constants!$H71*Constants!$H89*(1-Constants!$H107))+(AL13*Constants!$H71*Constants!$H123))</f>
        <v>477757.18053485308</v>
      </c>
      <c r="AM58" s="22">
        <f>((AM13*Constants!$H71*Constants!$H89*(1-Constants!$H107))+(AM13*Constants!$H71*Constants!$H123))</f>
        <v>479083.01379489014</v>
      </c>
      <c r="AN58" s="22">
        <f>((AN13*Constants!$H71*Constants!$H89*(1-Constants!$H107))+(AN13*Constants!$H71*Constants!$H123))</f>
        <v>480536.87163659057</v>
      </c>
      <c r="AO58" s="22">
        <f>((AO13*Constants!$H71*Constants!$H89*(1-Constants!$H107))+(AO13*Constants!$H71*Constants!$H123))</f>
        <v>482130.32914759649</v>
      </c>
      <c r="AP58" s="22">
        <f>((AP13*Constants!$H71*Constants!$H89*(1-Constants!$H107))+(AP13*Constants!$H71*Constants!$H123))</f>
        <v>483842.57223567698</v>
      </c>
      <c r="AQ58" s="22">
        <f>((AQ13*Constants!$H71*Constants!$H89*(1-Constants!$H107))+(AQ13*Constants!$H71*Constants!$H123))</f>
        <v>485673.90721106721</v>
      </c>
      <c r="AR58" s="22">
        <f>((AR13*Constants!$H71*Constants!$H89*(1-Constants!$H107))+(AR13*Constants!$H71*Constants!$H123))</f>
        <v>486834.90396429249</v>
      </c>
      <c r="AS58" s="22">
        <f>((AS13*Constants!$H71*Constants!$H89*(1-Constants!$H107))+(AS13*Constants!$H71*Constants!$H123))</f>
        <v>488100.88015364751</v>
      </c>
      <c r="AT58" s="22">
        <f>((AT13*Constants!$H71*Constants!$H89*(1-Constants!$H107))+(AT13*Constants!$H71*Constants!$H123))</f>
        <v>489457.80879201129</v>
      </c>
      <c r="AU58" s="22">
        <f>((AU13*Constants!$H71*Constants!$H89*(1-Constants!$H107))+(AU13*Constants!$H71*Constants!$H123))</f>
        <v>490913.98514106806</v>
      </c>
      <c r="AV58" s="22">
        <f>((AV13*Constants!$H71*Constants!$H89*(1-Constants!$H107))+(AV13*Constants!$H71*Constants!$H123))</f>
        <v>492457.55619362858</v>
      </c>
      <c r="AW58" s="22">
        <f>((AW13*Constants!$H71*Constants!$H89*(1-Constants!$H107))+(AW13*Constants!$H71*Constants!$H123))</f>
        <v>493474.83876061731</v>
      </c>
      <c r="AX58" s="22">
        <f>((AX13*Constants!$H71*Constants!$H89*(1-Constants!$H107))+(AX13*Constants!$H71*Constants!$H123))</f>
        <v>494560.57228991558</v>
      </c>
      <c r="AY58" s="22">
        <f>((AY13*Constants!$H71*Constants!$H89*(1-Constants!$H107))+(AY13*Constants!$H71*Constants!$H123))</f>
        <v>495726.94152219169</v>
      </c>
      <c r="AZ58" s="22">
        <f>((AZ13*Constants!$H71*Constants!$H89*(1-Constants!$H107))+(AZ13*Constants!$H71*Constants!$H123))</f>
        <v>496979.98694024154</v>
      </c>
      <c r="BA58" s="22">
        <f>((BA13*Constants!$H71*Constants!$H89*(1-Constants!$H107))+(BA13*Constants!$H71*Constants!$H123))</f>
        <v>498302.65210740367</v>
      </c>
      <c r="BB58" s="22">
        <f>((BB13*Constants!$H71*Constants!$H89*(1-Constants!$H107))+(BB13*Constants!$H71*Constants!$H123))</f>
        <v>499102.90551423532</v>
      </c>
      <c r="BC58" s="22">
        <f>((BC13*Constants!$H71*Constants!$H89*(1-Constants!$H107))+(BC13*Constants!$H71*Constants!$H123))</f>
        <v>499963.2926618788</v>
      </c>
      <c r="BD58" s="22">
        <f>((BD13*Constants!$H71*Constants!$H89*(1-Constants!$H107))+(BD13*Constants!$H71*Constants!$H123))</f>
        <v>500890.43128242454</v>
      </c>
      <c r="BE58" s="22">
        <f>((BE13*Constants!$H71*Constants!$H89*(1-Constants!$H107))+(BE13*Constants!$H71*Constants!$H123))</f>
        <v>501872.80269195285</v>
      </c>
      <c r="BF58" s="22">
        <f>((BF13*Constants!$H71*Constants!$H89*(1-Constants!$H107))+(BF13*Constants!$H71*Constants!$H123))</f>
        <v>502912.50021620461</v>
      </c>
      <c r="BG58" s="22">
        <f>((BG13*Constants!$H71*Constants!$H89*(1-Constants!$H107))+(BG13*Constants!$H71*Constants!$H123))</f>
        <v>503471.81580812408</v>
      </c>
      <c r="BH58" s="22">
        <f>((BH13*Constants!$H71*Constants!$H89*(1-Constants!$H107))+(BH13*Constants!$H71*Constants!$H123))</f>
        <v>504080.39555477578</v>
      </c>
      <c r="BI58" s="22">
        <f>((BI13*Constants!$H71*Constants!$H89*(1-Constants!$H107))+(BI13*Constants!$H71*Constants!$H123))</f>
        <v>504742.61180182482</v>
      </c>
      <c r="BJ58" s="22">
        <f>((BJ13*Constants!$H71*Constants!$H89*(1-Constants!$H107))+(BJ13*Constants!$H71*Constants!$H123))</f>
        <v>505451.03618285473</v>
      </c>
      <c r="BK58" s="22">
        <f>((BK13*Constants!$H71*Constants!$H89*(1-Constants!$H107))+(BK13*Constants!$H71*Constants!$H123))</f>
        <v>506222.69656697195</v>
      </c>
      <c r="BL58" s="22">
        <f>((BL13*Constants!$H71*Constants!$H89*(1-Constants!$H107))+(BL13*Constants!$H71*Constants!$H123))</f>
        <v>506487.78789541719</v>
      </c>
      <c r="BM58" s="22">
        <f>((BM13*Constants!$H71*Constants!$H89*(1-Constants!$H107))+(BM13*Constants!$H71*Constants!$H123))</f>
        <v>506809.29025170224</v>
      </c>
      <c r="BN58" s="22">
        <f>((BN13*Constants!$H71*Constants!$H89*(1-Constants!$H107))+(BN13*Constants!$H71*Constants!$H123))</f>
        <v>507169.40081509785</v>
      </c>
      <c r="BO58" s="22">
        <f>((BO13*Constants!$H71*Constants!$H89*(1-Constants!$H107))+(BO13*Constants!$H71*Constants!$H123))</f>
        <v>507570.72100881371</v>
      </c>
      <c r="BP58" s="22">
        <f>((BP13*Constants!$H71*Constants!$H89*(1-Constants!$H107))+(BP13*Constants!$H71*Constants!$H123))</f>
        <v>508026.21554149466</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5538946.1150579071</v>
      </c>
      <c r="AE59" s="22">
        <f>((AE14*Constants!$H72*Constants!$H90*(1-Constants!$H108))+(AE14*Constants!$H72*Constants!$H124))</f>
        <v>5553472.2549013905</v>
      </c>
      <c r="AF59" s="22">
        <f>((AF14*Constants!$H72*Constants!$H90*(1-Constants!$H108))+(AF14*Constants!$H72*Constants!$H124))</f>
        <v>5572817.2687860029</v>
      </c>
      <c r="AG59" s="22">
        <f>((AG14*Constants!$H72*Constants!$H90*(1-Constants!$H108))+(AG14*Constants!$H72*Constants!$H124))</f>
        <v>5596664.7632538956</v>
      </c>
      <c r="AH59" s="22">
        <f>((AH14*Constants!$H72*Constants!$H90*(1-Constants!$H108))+(AH14*Constants!$H72*Constants!$H124))</f>
        <v>5624947.3957179124</v>
      </c>
      <c r="AI59" s="22">
        <f>((AI14*Constants!$H72*Constants!$H90*(1-Constants!$H108))+(AI14*Constants!$H72*Constants!$H124))</f>
        <v>5657907.9798402349</v>
      </c>
      <c r="AJ59" s="22">
        <f>((AJ14*Constants!$H72*Constants!$H90*(1-Constants!$H108))+(AJ14*Constants!$H72*Constants!$H124))</f>
        <v>5692974.7104596291</v>
      </c>
      <c r="AK59" s="22">
        <f>((AK14*Constants!$H72*Constants!$H90*(1-Constants!$H108))+(AK14*Constants!$H72*Constants!$H124))</f>
        <v>5730277.2590789897</v>
      </c>
      <c r="AL59" s="22">
        <f>((AL14*Constants!$H72*Constants!$H90*(1-Constants!$H108))+(AL14*Constants!$H72*Constants!$H124))</f>
        <v>5764646.5175790004</v>
      </c>
      <c r="AM59" s="22">
        <f>((AM14*Constants!$H72*Constants!$H90*(1-Constants!$H108))+(AM14*Constants!$H72*Constants!$H124))</f>
        <v>5780644.1004448552</v>
      </c>
      <c r="AN59" s="22">
        <f>((AN14*Constants!$H72*Constants!$H90*(1-Constants!$H108))+(AN14*Constants!$H72*Constants!$H124))</f>
        <v>5798186.4355173083</v>
      </c>
      <c r="AO59" s="22">
        <f>((AO14*Constants!$H72*Constants!$H90*(1-Constants!$H108))+(AO14*Constants!$H72*Constants!$H124))</f>
        <v>5817413.1884913743</v>
      </c>
      <c r="AP59" s="22">
        <f>((AP14*Constants!$H72*Constants!$H90*(1-Constants!$H108))+(AP14*Constants!$H72*Constants!$H124))</f>
        <v>5838073.2152939076</v>
      </c>
      <c r="AQ59" s="22">
        <f>((AQ14*Constants!$H72*Constants!$H90*(1-Constants!$H108))+(AQ14*Constants!$H72*Constants!$H124))</f>
        <v>5860170.2118823947</v>
      </c>
      <c r="AR59" s="22">
        <f>((AR14*Constants!$H72*Constants!$H90*(1-Constants!$H108))+(AR14*Constants!$H72*Constants!$H124))</f>
        <v>5874178.8676662976</v>
      </c>
      <c r="AS59" s="22">
        <f>((AS14*Constants!$H72*Constants!$H90*(1-Constants!$H108))+(AS14*Constants!$H72*Constants!$H124))</f>
        <v>5889454.2115619844</v>
      </c>
      <c r="AT59" s="22">
        <f>((AT14*Constants!$H72*Constants!$H90*(1-Constants!$H108))+(AT14*Constants!$H72*Constants!$H124))</f>
        <v>5905826.9931096947</v>
      </c>
      <c r="AU59" s="22">
        <f>((AU14*Constants!$H72*Constants!$H90*(1-Constants!$H108))+(AU14*Constants!$H72*Constants!$H124))</f>
        <v>5923397.3034296213</v>
      </c>
      <c r="AV59" s="22">
        <f>((AV14*Constants!$H72*Constants!$H90*(1-Constants!$H108))+(AV14*Constants!$H72*Constants!$H124))</f>
        <v>5942022.1234329883</v>
      </c>
      <c r="AW59" s="22">
        <f>((AW14*Constants!$H72*Constants!$H90*(1-Constants!$H108))+(AW14*Constants!$H72*Constants!$H124))</f>
        <v>5954296.7153096013</v>
      </c>
      <c r="AX59" s="22">
        <f>((AX14*Constants!$H72*Constants!$H90*(1-Constants!$H108))+(AX14*Constants!$H72*Constants!$H124))</f>
        <v>5967397.2405632045</v>
      </c>
      <c r="AY59" s="22">
        <f>((AY14*Constants!$H72*Constants!$H90*(1-Constants!$H108))+(AY14*Constants!$H72*Constants!$H124))</f>
        <v>5981470.7209984437</v>
      </c>
      <c r="AZ59" s="22">
        <f>((AZ14*Constants!$H72*Constants!$H90*(1-Constants!$H108))+(AZ14*Constants!$H72*Constants!$H124))</f>
        <v>5996590.0414395155</v>
      </c>
      <c r="BA59" s="22">
        <f>((BA14*Constants!$H72*Constants!$H90*(1-Constants!$H108))+(BA14*Constants!$H72*Constants!$H124))</f>
        <v>6012549.3979085656</v>
      </c>
      <c r="BB59" s="22">
        <f>((BB14*Constants!$H72*Constants!$H90*(1-Constants!$H108))+(BB14*Constants!$H72*Constants!$H124))</f>
        <v>6022205.3030478843</v>
      </c>
      <c r="BC59" s="22">
        <f>((BC14*Constants!$H72*Constants!$H90*(1-Constants!$H108))+(BC14*Constants!$H72*Constants!$H124))</f>
        <v>6032586.7854755903</v>
      </c>
      <c r="BD59" s="22">
        <f>((BD14*Constants!$H72*Constants!$H90*(1-Constants!$H108))+(BD14*Constants!$H72*Constants!$H124))</f>
        <v>6043773.6951401578</v>
      </c>
      <c r="BE59" s="22">
        <f>((BE14*Constants!$H72*Constants!$H90*(1-Constants!$H108))+(BE14*Constants!$H72*Constants!$H124))</f>
        <v>6055627.0469172392</v>
      </c>
      <c r="BF59" s="22">
        <f>((BF14*Constants!$H72*Constants!$H90*(1-Constants!$H108))+(BF14*Constants!$H72*Constants!$H124))</f>
        <v>6068172.0989995617</v>
      </c>
      <c r="BG59" s="22">
        <f>((BG14*Constants!$H72*Constants!$H90*(1-Constants!$H108))+(BG14*Constants!$H72*Constants!$H124))</f>
        <v>6074920.8341532173</v>
      </c>
      <c r="BH59" s="22">
        <f>((BH14*Constants!$H72*Constants!$H90*(1-Constants!$H108))+(BH14*Constants!$H72*Constants!$H124))</f>
        <v>6082263.9935240028</v>
      </c>
      <c r="BI59" s="22">
        <f>((BI14*Constants!$H72*Constants!$H90*(1-Constants!$H108))+(BI14*Constants!$H72*Constants!$H124))</f>
        <v>6090254.3340944191</v>
      </c>
      <c r="BJ59" s="22">
        <f>((BJ14*Constants!$H72*Constants!$H90*(1-Constants!$H108))+(BJ14*Constants!$H72*Constants!$H124))</f>
        <v>6098802.2247540643</v>
      </c>
      <c r="BK59" s="22">
        <f>((BK14*Constants!$H72*Constants!$H90*(1-Constants!$H108))+(BK14*Constants!$H72*Constants!$H124))</f>
        <v>6108113.1247829776</v>
      </c>
      <c r="BL59" s="22">
        <f>((BL14*Constants!$H72*Constants!$H90*(1-Constants!$H108))+(BL14*Constants!$H72*Constants!$H124))</f>
        <v>6111311.7324975729</v>
      </c>
      <c r="BM59" s="22">
        <f>((BM14*Constants!$H72*Constants!$H90*(1-Constants!$H108))+(BM14*Constants!$H72*Constants!$H124))</f>
        <v>6115190.9990247171</v>
      </c>
      <c r="BN59" s="22">
        <f>((BN14*Constants!$H72*Constants!$H90*(1-Constants!$H108))+(BN14*Constants!$H72*Constants!$H124))</f>
        <v>6119536.1144720614</v>
      </c>
      <c r="BO59" s="22">
        <f>((BO14*Constants!$H72*Constants!$H90*(1-Constants!$H108))+(BO14*Constants!$H72*Constants!$H124))</f>
        <v>6124378.4677665699</v>
      </c>
      <c r="BP59" s="22">
        <f>((BP14*Constants!$H72*Constants!$H90*(1-Constants!$H108))+(BP14*Constants!$H72*Constants!$H124))</f>
        <v>6129874.4918528153</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7970273.9777179519</v>
      </c>
      <c r="AE62" s="22">
        <f>((AE17*Constants!$H75*Constants!$H93*(1-Constants!$H111))+(AE17*Constants!$H75*Constants!$H127))</f>
        <v>7956835.6307775294</v>
      </c>
      <c r="AF62" s="22">
        <f>((AF17*Constants!$H75*Constants!$H93*(1-Constants!$H111))+(AF17*Constants!$H75*Constants!$H127))</f>
        <v>7888219.2962549543</v>
      </c>
      <c r="AG62" s="22">
        <f>((AG17*Constants!$H75*Constants!$H93*(1-Constants!$H111))+(AG17*Constants!$H75*Constants!$H127))</f>
        <v>7764260.4426328037</v>
      </c>
      <c r="AH62" s="22">
        <f>((AH17*Constants!$H75*Constants!$H93*(1-Constants!$H111))+(AH17*Constants!$H75*Constants!$H127))</f>
        <v>7599239.8800529167</v>
      </c>
      <c r="AI62" s="22">
        <f>((AI17*Constants!$H75*Constants!$H93*(1-Constants!$H111))+(AI17*Constants!$H75*Constants!$H127))</f>
        <v>7480149.163260865</v>
      </c>
      <c r="AJ62" s="22">
        <f>((AJ17*Constants!$H75*Constants!$H93*(1-Constants!$H111))+(AJ17*Constants!$H75*Constants!$H127))</f>
        <v>7350815.6343693249</v>
      </c>
      <c r="AK62" s="22">
        <f>((AK17*Constants!$H75*Constants!$H93*(1-Constants!$H111))+(AK17*Constants!$H75*Constants!$H127))</f>
        <v>7212439.0158073623</v>
      </c>
      <c r="AL62" s="22">
        <f>((AL17*Constants!$H75*Constants!$H93*(1-Constants!$H111))+(AL17*Constants!$H75*Constants!$H127))</f>
        <v>6308575.4047575993</v>
      </c>
      <c r="AM62" s="22">
        <f>((AM17*Constants!$H75*Constants!$H93*(1-Constants!$H111))+(AM17*Constants!$H75*Constants!$H127))</f>
        <v>6323595.02799745</v>
      </c>
      <c r="AN62" s="22">
        <f>((AN17*Constants!$H75*Constants!$H93*(1-Constants!$H111))+(AN17*Constants!$H75*Constants!$H127))</f>
        <v>6329502.1103655482</v>
      </c>
      <c r="AO62" s="22">
        <f>((AO17*Constants!$H75*Constants!$H93*(1-Constants!$H111))+(AO17*Constants!$H75*Constants!$H127))</f>
        <v>6335718.9454910466</v>
      </c>
      <c r="AP62" s="22">
        <f>((AP17*Constants!$H75*Constants!$H93*(1-Constants!$H111))+(AP17*Constants!$H75*Constants!$H127))</f>
        <v>6334383.7038412681</v>
      </c>
      <c r="AQ62" s="22">
        <f>((AQ17*Constants!$H75*Constants!$H93*(1-Constants!$H111))+(AQ17*Constants!$H75*Constants!$H127))</f>
        <v>6338894.2914797943</v>
      </c>
      <c r="AR62" s="22">
        <f>((AR17*Constants!$H75*Constants!$H93*(1-Constants!$H111))+(AR17*Constants!$H75*Constants!$H127))</f>
        <v>6377858.5179548468</v>
      </c>
      <c r="AS62" s="22">
        <f>((AS17*Constants!$H75*Constants!$H93*(1-Constants!$H111))+(AS17*Constants!$H75*Constants!$H127))</f>
        <v>6412010.2033243123</v>
      </c>
      <c r="AT62" s="22">
        <f>((AT17*Constants!$H75*Constants!$H93*(1-Constants!$H111))+(AT17*Constants!$H75*Constants!$H127))</f>
        <v>6452540.8641996179</v>
      </c>
      <c r="AU62" s="22">
        <f>((AU17*Constants!$H75*Constants!$H93*(1-Constants!$H111))+(AU17*Constants!$H75*Constants!$H127))</f>
        <v>6496416.3072234364</v>
      </c>
      <c r="AV62" s="22">
        <f>((AV17*Constants!$H75*Constants!$H93*(1-Constants!$H111))+(AV17*Constants!$H75*Constants!$H127))</f>
        <v>6543952.5257580001</v>
      </c>
      <c r="AW62" s="22">
        <f>((AW17*Constants!$H75*Constants!$H93*(1-Constants!$H111))+(AW17*Constants!$H75*Constants!$H127))</f>
        <v>6631393.9854504187</v>
      </c>
      <c r="AX62" s="22">
        <f>((AX17*Constants!$H75*Constants!$H93*(1-Constants!$H111))+(AX17*Constants!$H75*Constants!$H127))</f>
        <v>6702880.4335768698</v>
      </c>
      <c r="AY62" s="22">
        <f>((AY17*Constants!$H75*Constants!$H93*(1-Constants!$H111))+(AY17*Constants!$H75*Constants!$H127))</f>
        <v>6794260.3635271443</v>
      </c>
      <c r="AZ62" s="22">
        <f>((AZ17*Constants!$H75*Constants!$H93*(1-Constants!$H111))+(AZ17*Constants!$H75*Constants!$H127))</f>
        <v>6896955.7759012058</v>
      </c>
      <c r="BA62" s="22">
        <f>((BA17*Constants!$H75*Constants!$H93*(1-Constants!$H111))+(BA17*Constants!$H75*Constants!$H127))</f>
        <v>7011261.2270451086</v>
      </c>
      <c r="BB62" s="22">
        <f>((BB17*Constants!$H75*Constants!$H93*(1-Constants!$H111))+(BB17*Constants!$H75*Constants!$H127))</f>
        <v>7130133.0374687193</v>
      </c>
      <c r="BC62" s="22">
        <f>((BC17*Constants!$H75*Constants!$H93*(1-Constants!$H111))+(BC17*Constants!$H75*Constants!$H127))</f>
        <v>7254022.3469894351</v>
      </c>
      <c r="BD62" s="22">
        <f>((BD17*Constants!$H75*Constants!$H93*(1-Constants!$H111))+(BD17*Constants!$H75*Constants!$H127))</f>
        <v>7375490.7980649648</v>
      </c>
      <c r="BE62" s="22">
        <f>((BE17*Constants!$H75*Constants!$H93*(1-Constants!$H111))+(BE17*Constants!$H75*Constants!$H127))</f>
        <v>7501614.9801204167</v>
      </c>
      <c r="BF62" s="22">
        <f>((BF17*Constants!$H75*Constants!$H93*(1-Constants!$H111))+(BF17*Constants!$H75*Constants!$H127))</f>
        <v>7637961.2836693451</v>
      </c>
      <c r="BG62" s="22">
        <f>((BG17*Constants!$H75*Constants!$H93*(1-Constants!$H111))+(BG17*Constants!$H75*Constants!$H127))</f>
        <v>7781508.080956093</v>
      </c>
      <c r="BH62" s="22">
        <f>((BH17*Constants!$H75*Constants!$H93*(1-Constants!$H111))+(BH17*Constants!$H75*Constants!$H127))</f>
        <v>7930197.2510168273</v>
      </c>
      <c r="BI62" s="22">
        <f>((BI17*Constants!$H75*Constants!$H93*(1-Constants!$H111))+(BI17*Constants!$H75*Constants!$H127))</f>
        <v>8082764.3713175645</v>
      </c>
      <c r="BJ62" s="22">
        <f>((BJ17*Constants!$H75*Constants!$H93*(1-Constants!$H111))+(BJ17*Constants!$H75*Constants!$H127))</f>
        <v>8240466.9712026818</v>
      </c>
      <c r="BK62" s="22">
        <f>((BK17*Constants!$H75*Constants!$H93*(1-Constants!$H111))+(BK17*Constants!$H75*Constants!$H127))</f>
        <v>8409467.1322188005</v>
      </c>
      <c r="BL62" s="22">
        <f>((BL17*Constants!$H75*Constants!$H93*(1-Constants!$H111))+(BL17*Constants!$H75*Constants!$H127))</f>
        <v>8588442.2603335492</v>
      </c>
      <c r="BM62" s="22">
        <f>((BM17*Constants!$H75*Constants!$H93*(1-Constants!$H111))+(BM17*Constants!$H75*Constants!$H127))</f>
        <v>8774436.4562137518</v>
      </c>
      <c r="BN62" s="22">
        <f>((BN17*Constants!$H75*Constants!$H93*(1-Constants!$H111))+(BN17*Constants!$H75*Constants!$H127))</f>
        <v>8955040.689138256</v>
      </c>
      <c r="BO62" s="22">
        <f>((BO17*Constants!$H75*Constants!$H93*(1-Constants!$H111))+(BO17*Constants!$H75*Constants!$H127))</f>
        <v>9143367.0986545868</v>
      </c>
      <c r="BP62" s="22">
        <f>((BP17*Constants!$H75*Constants!$H93*(1-Constants!$H111))+(BP17*Constants!$H75*Constants!$H127))</f>
        <v>9340000.4499779884</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2022088.9445163216</v>
      </c>
      <c r="AE63" s="22">
        <f>((AE18*Constants!$H76*Constants!$H94*(1-Constants!$H112))+(AE18*Constants!$H76*Constants!$H128))</f>
        <v>2018679.5845800422</v>
      </c>
      <c r="AF63" s="22">
        <f>((AF18*Constants!$H76*Constants!$H94*(1-Constants!$H112))+(AF18*Constants!$H76*Constants!$H128))</f>
        <v>2001271.3584840226</v>
      </c>
      <c r="AG63" s="22">
        <f>((AG18*Constants!$H76*Constants!$H94*(1-Constants!$H112))+(AG18*Constants!$H76*Constants!$H128))</f>
        <v>1969822.5239539915</v>
      </c>
      <c r="AH63" s="22">
        <f>((AH18*Constants!$H76*Constants!$H94*(1-Constants!$H112))+(AH18*Constants!$H76*Constants!$H128))</f>
        <v>1927956.1770575708</v>
      </c>
      <c r="AI63" s="22">
        <f>((AI18*Constants!$H76*Constants!$H94*(1-Constants!$H112))+(AI18*Constants!$H76*Constants!$H128))</f>
        <v>1897742.407431463</v>
      </c>
      <c r="AJ63" s="22">
        <f>((AJ18*Constants!$H76*Constants!$H94*(1-Constants!$H112))+(AJ18*Constants!$H76*Constants!$H128))</f>
        <v>1864929.9972611233</v>
      </c>
      <c r="AK63" s="22">
        <f>((AK18*Constants!$H76*Constants!$H94*(1-Constants!$H112))+(AK18*Constants!$H76*Constants!$H128))</f>
        <v>1829823.3207082285</v>
      </c>
      <c r="AL63" s="22">
        <f>((AL18*Constants!$H76*Constants!$H94*(1-Constants!$H112))+(AL18*Constants!$H76*Constants!$H128))</f>
        <v>1600509.6709687214</v>
      </c>
      <c r="AM63" s="22">
        <f>((AM18*Constants!$H76*Constants!$H94*(1-Constants!$H112))+(AM18*Constants!$H76*Constants!$H128))</f>
        <v>1604320.2067406417</v>
      </c>
      <c r="AN63" s="22">
        <f>((AN18*Constants!$H76*Constants!$H94*(1-Constants!$H112))+(AN18*Constants!$H76*Constants!$H128))</f>
        <v>1605818.8560950144</v>
      </c>
      <c r="AO63" s="22">
        <f>((AO18*Constants!$H76*Constants!$H94*(1-Constants!$H112))+(AO18*Constants!$H76*Constants!$H128))</f>
        <v>1607396.0909068033</v>
      </c>
      <c r="AP63" s="22">
        <f>((AP18*Constants!$H76*Constants!$H94*(1-Constants!$H112))+(AP18*Constants!$H76*Constants!$H128))</f>
        <v>1607057.3350013196</v>
      </c>
      <c r="AQ63" s="22">
        <f>((AQ18*Constants!$H76*Constants!$H94*(1-Constants!$H112))+(AQ18*Constants!$H76*Constants!$H128))</f>
        <v>1608201.6883099554</v>
      </c>
      <c r="AR63" s="22">
        <f>((AR18*Constants!$H76*Constants!$H94*(1-Constants!$H112))+(AR18*Constants!$H76*Constants!$H128))</f>
        <v>1618087.0613607562</v>
      </c>
      <c r="AS63" s="22">
        <f>((AS18*Constants!$H76*Constants!$H94*(1-Constants!$H112))+(AS18*Constants!$H76*Constants!$H128))</f>
        <v>1626751.4743552478</v>
      </c>
      <c r="AT63" s="22">
        <f>((AT18*Constants!$H76*Constants!$H94*(1-Constants!$H112))+(AT18*Constants!$H76*Constants!$H128))</f>
        <v>1637034.2577951916</v>
      </c>
      <c r="AU63" s="22">
        <f>((AU18*Constants!$H76*Constants!$H94*(1-Constants!$H112))+(AU18*Constants!$H76*Constants!$H128))</f>
        <v>1648165.6252390523</v>
      </c>
      <c r="AV63" s="22">
        <f>((AV18*Constants!$H76*Constants!$H94*(1-Constants!$H112))+(AV18*Constants!$H76*Constants!$H128))</f>
        <v>1660225.7454095229</v>
      </c>
      <c r="AW63" s="22">
        <f>((AW18*Constants!$H76*Constants!$H94*(1-Constants!$H112))+(AW18*Constants!$H76*Constants!$H128))</f>
        <v>1682409.9776493078</v>
      </c>
      <c r="AX63" s="22">
        <f>((AX18*Constants!$H76*Constants!$H94*(1-Constants!$H112))+(AX18*Constants!$H76*Constants!$H128))</f>
        <v>1700546.3625268356</v>
      </c>
      <c r="AY63" s="22">
        <f>((AY18*Constants!$H76*Constants!$H94*(1-Constants!$H112))+(AY18*Constants!$H76*Constants!$H128))</f>
        <v>1723729.7997110148</v>
      </c>
      <c r="AZ63" s="22">
        <f>((AZ18*Constants!$H76*Constants!$H94*(1-Constants!$H112))+(AZ18*Constants!$H76*Constants!$H128))</f>
        <v>1749784.0179969454</v>
      </c>
      <c r="BA63" s="22">
        <f>((BA18*Constants!$H76*Constants!$H94*(1-Constants!$H112))+(BA18*Constants!$H76*Constants!$H128))</f>
        <v>1778783.7474544537</v>
      </c>
      <c r="BB63" s="22">
        <f>((BB18*Constants!$H76*Constants!$H94*(1-Constants!$H112))+(BB18*Constants!$H76*Constants!$H128))</f>
        <v>1808941.9796989423</v>
      </c>
      <c r="BC63" s="22">
        <f>((BC18*Constants!$H76*Constants!$H94*(1-Constants!$H112))+(BC18*Constants!$H76*Constants!$H128))</f>
        <v>1840373.1706248694</v>
      </c>
      <c r="BD63" s="22">
        <f>((BD18*Constants!$H76*Constants!$H94*(1-Constants!$H112))+(BD18*Constants!$H76*Constants!$H128))</f>
        <v>1871190.1805186339</v>
      </c>
      <c r="BE63" s="22">
        <f>((BE18*Constants!$H76*Constants!$H94*(1-Constants!$H112))+(BE18*Constants!$H76*Constants!$H128))</f>
        <v>1903188.3671410112</v>
      </c>
      <c r="BF63" s="22">
        <f>((BF18*Constants!$H76*Constants!$H94*(1-Constants!$H112))+(BF18*Constants!$H76*Constants!$H128))</f>
        <v>1937779.9450218631</v>
      </c>
      <c r="BG63" s="22">
        <f>((BG18*Constants!$H76*Constants!$H94*(1-Constants!$H112))+(BG18*Constants!$H76*Constants!$H128))</f>
        <v>1974198.315660781</v>
      </c>
      <c r="BH63" s="22">
        <f>((BH18*Constants!$H76*Constants!$H94*(1-Constants!$H112))+(BH18*Constants!$H76*Constants!$H128))</f>
        <v>2011921.3259098218</v>
      </c>
      <c r="BI63" s="22">
        <f>((BI18*Constants!$H76*Constants!$H94*(1-Constants!$H112))+(BI18*Constants!$H76*Constants!$H128))</f>
        <v>2050628.1869436181</v>
      </c>
      <c r="BJ63" s="22">
        <f>((BJ18*Constants!$H76*Constants!$H94*(1-Constants!$H112))+(BJ18*Constants!$H76*Constants!$H128))</f>
        <v>2090637.9387590105</v>
      </c>
      <c r="BK63" s="22">
        <f>((BK18*Constants!$H76*Constants!$H94*(1-Constants!$H112))+(BK18*Constants!$H76*Constants!$H128))</f>
        <v>2133513.9249757379</v>
      </c>
      <c r="BL63" s="22">
        <f>((BL18*Constants!$H76*Constants!$H94*(1-Constants!$H112))+(BL18*Constants!$H76*Constants!$H128))</f>
        <v>2178920.59843715</v>
      </c>
      <c r="BM63" s="22">
        <f>((BM18*Constants!$H76*Constants!$H94*(1-Constants!$H112))+(BM18*Constants!$H76*Constants!$H128))</f>
        <v>2226108.0361946207</v>
      </c>
      <c r="BN63" s="22">
        <f>((BN18*Constants!$H76*Constants!$H94*(1-Constants!$H112))+(BN18*Constants!$H76*Constants!$H128))</f>
        <v>2271928.0197673882</v>
      </c>
      <c r="BO63" s="22">
        <f>((BO18*Constants!$H76*Constants!$H94*(1-Constants!$H112))+(BO18*Constants!$H76*Constants!$H128))</f>
        <v>2319707.1490304526</v>
      </c>
      <c r="BP63" s="22">
        <f>((BP18*Constants!$H76*Constants!$H94*(1-Constants!$H112))+(BP18*Constants!$H76*Constants!$H128))</f>
        <v>2369593.7811519857</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10027118.2782418</v>
      </c>
      <c r="AE64" s="22">
        <f>((AE19*Constants!$H77*Constants!$H95*(1-Constants!$H113))+(AE19*Constants!$H77*Constants!$H129))</f>
        <v>10252493.383010054</v>
      </c>
      <c r="AF64" s="22">
        <f>((AF19*Constants!$H77*Constants!$H95*(1-Constants!$H113))+(AF19*Constants!$H77*Constants!$H129))</f>
        <v>10438401.454455353</v>
      </c>
      <c r="AG64" s="22">
        <f>((AG19*Constants!$H77*Constants!$H95*(1-Constants!$H113))+(AG19*Constants!$H77*Constants!$H129))</f>
        <v>10581817.589372475</v>
      </c>
      <c r="AH64" s="22">
        <f>((AH19*Constants!$H77*Constants!$H95*(1-Constants!$H113))+(AH19*Constants!$H77*Constants!$H129))</f>
        <v>10690992.871257231</v>
      </c>
      <c r="AI64" s="22">
        <f>((AI19*Constants!$H77*Constants!$H95*(1-Constants!$H113))+(AI19*Constants!$H77*Constants!$H129))</f>
        <v>10832984.997274796</v>
      </c>
      <c r="AJ64" s="22">
        <f>((AJ19*Constants!$H77*Constants!$H95*(1-Constants!$H113))+(AJ19*Constants!$H77*Constants!$H129))</f>
        <v>10962996.29252176</v>
      </c>
      <c r="AK64" s="22">
        <f>((AK19*Constants!$H77*Constants!$H95*(1-Constants!$H113))+(AK19*Constants!$H77*Constants!$H129))</f>
        <v>11081877.503409732</v>
      </c>
      <c r="AL64" s="22">
        <f>((AL19*Constants!$H77*Constants!$H95*(1-Constants!$H113))+(AL19*Constants!$H77*Constants!$H129))</f>
        <v>10541851.746879235</v>
      </c>
      <c r="AM64" s="22">
        <f>((AM19*Constants!$H77*Constants!$H95*(1-Constants!$H113))+(AM19*Constants!$H77*Constants!$H129))</f>
        <v>10746101.711743802</v>
      </c>
      <c r="AN64" s="22">
        <f>((AN19*Constants!$H77*Constants!$H95*(1-Constants!$H113))+(AN19*Constants!$H77*Constants!$H129))</f>
        <v>10943955.478540048</v>
      </c>
      <c r="AO64" s="22">
        <f>((AO19*Constants!$H77*Constants!$H95*(1-Constants!$H113))+(AO19*Constants!$H77*Constants!$H129))</f>
        <v>11143797.063609686</v>
      </c>
      <c r="AP64" s="22">
        <f>((AP19*Constants!$H77*Constants!$H95*(1-Constants!$H113))+(AP19*Constants!$H77*Constants!$H129))</f>
        <v>11338295.026253203</v>
      </c>
      <c r="AQ64" s="22">
        <f>((AQ19*Constants!$H77*Constants!$H95*(1-Constants!$H113))+(AQ19*Constants!$H77*Constants!$H129))</f>
        <v>11539905.656417863</v>
      </c>
      <c r="AR64" s="22">
        <f>((AR19*Constants!$H77*Constants!$H95*(1-Constants!$H113))+(AR19*Constants!$H77*Constants!$H129))</f>
        <v>11767056.753488066</v>
      </c>
      <c r="AS64" s="22">
        <f>((AS19*Constants!$H77*Constants!$H95*(1-Constants!$H113))+(AS19*Constants!$H77*Constants!$H129))</f>
        <v>11992683.14318235</v>
      </c>
      <c r="AT64" s="22">
        <f>((AT19*Constants!$H77*Constants!$H95*(1-Constants!$H113))+(AT19*Constants!$H77*Constants!$H129))</f>
        <v>12227803.263839414</v>
      </c>
      <c r="AU64" s="22">
        <f>((AU19*Constants!$H77*Constants!$H95*(1-Constants!$H113))+(AU19*Constants!$H77*Constants!$H129))</f>
        <v>12469960.510271847</v>
      </c>
      <c r="AV64" s="22">
        <f>((AV19*Constants!$H77*Constants!$H95*(1-Constants!$H113))+(AV19*Constants!$H77*Constants!$H129))</f>
        <v>12719717.586337065</v>
      </c>
      <c r="AW64" s="22">
        <f>((AW19*Constants!$H77*Constants!$H95*(1-Constants!$H113))+(AW19*Constants!$H77*Constants!$H129))</f>
        <v>13008481.948860837</v>
      </c>
      <c r="AX64" s="22">
        <f>((AX19*Constants!$H77*Constants!$H95*(1-Constants!$H113))+(AX19*Constants!$H77*Constants!$H129))</f>
        <v>13285364.443800421</v>
      </c>
      <c r="AY64" s="22">
        <f>((AY19*Constants!$H77*Constants!$H95*(1-Constants!$H113))+(AY19*Constants!$H77*Constants!$H129))</f>
        <v>13589737.823878583</v>
      </c>
      <c r="AZ64" s="22">
        <f>((AZ19*Constants!$H77*Constants!$H95*(1-Constants!$H113))+(AZ19*Constants!$H77*Constants!$H129))</f>
        <v>13913403.709052086</v>
      </c>
      <c r="BA64" s="22">
        <f>((BA19*Constants!$H77*Constants!$H95*(1-Constants!$H113))+(BA19*Constants!$H77*Constants!$H129))</f>
        <v>14257436.318473212</v>
      </c>
      <c r="BB64" s="22">
        <f>((BB19*Constants!$H77*Constants!$H95*(1-Constants!$H113))+(BB19*Constants!$H77*Constants!$H129))</f>
        <v>14606595.346075598</v>
      </c>
      <c r="BC64" s="22">
        <f>((BC19*Constants!$H77*Constants!$H95*(1-Constants!$H113))+(BC19*Constants!$H77*Constants!$H129))</f>
        <v>14969634.643308755</v>
      </c>
      <c r="BD64" s="22">
        <f>((BD19*Constants!$H77*Constants!$H95*(1-Constants!$H113))+(BD19*Constants!$H77*Constants!$H129))</f>
        <v>15338072.326128583</v>
      </c>
      <c r="BE64" s="22">
        <f>((BE19*Constants!$H77*Constants!$H95*(1-Constants!$H113))+(BE19*Constants!$H77*Constants!$H129))</f>
        <v>15720698.758535573</v>
      </c>
      <c r="BF64" s="22">
        <f>((BF19*Constants!$H77*Constants!$H95*(1-Constants!$H113))+(BF19*Constants!$H77*Constants!$H129))</f>
        <v>16125231.514807636</v>
      </c>
      <c r="BG64" s="22">
        <f>((BG19*Constants!$H77*Constants!$H95*(1-Constants!$H113))+(BG19*Constants!$H77*Constants!$H129))</f>
        <v>16541360.147602851</v>
      </c>
      <c r="BH64" s="22">
        <f>((BH19*Constants!$H77*Constants!$H95*(1-Constants!$H113))+(BH19*Constants!$H77*Constants!$H129))</f>
        <v>16974343.932938818</v>
      </c>
      <c r="BI64" s="22">
        <f>((BI19*Constants!$H77*Constants!$H95*(1-Constants!$H113))+(BI19*Constants!$H77*Constants!$H129))</f>
        <v>17423210.891605321</v>
      </c>
      <c r="BJ64" s="22">
        <f>((BJ19*Constants!$H77*Constants!$H95*(1-Constants!$H113))+(BJ19*Constants!$H77*Constants!$H129))</f>
        <v>17890190.454104077</v>
      </c>
      <c r="BK64" s="22">
        <f>((BK19*Constants!$H77*Constants!$H95*(1-Constants!$H113))+(BK19*Constants!$H77*Constants!$H129))</f>
        <v>18384875.98733506</v>
      </c>
      <c r="BL64" s="22">
        <f>((BL19*Constants!$H77*Constants!$H95*(1-Constants!$H113))+(BL19*Constants!$H77*Constants!$H129))</f>
        <v>18898585.283517167</v>
      </c>
      <c r="BM64" s="22">
        <f>((BM19*Constants!$H77*Constants!$H95*(1-Constants!$H113))+(BM19*Constants!$H77*Constants!$H129))</f>
        <v>19436026.192539848</v>
      </c>
      <c r="BN64" s="22">
        <f>((BN19*Constants!$H77*Constants!$H95*(1-Constants!$H113))+(BN19*Constants!$H77*Constants!$H129))</f>
        <v>19979531.111204065</v>
      </c>
      <c r="BO64" s="22">
        <f>((BO19*Constants!$H77*Constants!$H95*(1-Constants!$H113))+(BO19*Constants!$H77*Constants!$H129))</f>
        <v>20548893.411793385</v>
      </c>
      <c r="BP64" s="22">
        <f>((BP19*Constants!$H77*Constants!$H95*(1-Constants!$H113))+(BP19*Constants!$H77*Constants!$H129))</f>
        <v>21146271.228006762</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50409457.819963463</v>
      </c>
      <c r="AE65" s="22">
        <f>((AE20*Constants!$H78*Constants!$H96*(1-Constants!$H114))+(AE20*Constants!$H78*Constants!$H130))</f>
        <v>51338833.964061469</v>
      </c>
      <c r="AF65" s="22">
        <f>((AF20*Constants!$H78*Constants!$H96*(1-Constants!$H114))+(AF20*Constants!$H78*Constants!$H130))</f>
        <v>51720264.981606305</v>
      </c>
      <c r="AG65" s="22">
        <f>((AG20*Constants!$H78*Constants!$H96*(1-Constants!$H114))+(AG20*Constants!$H78*Constants!$H130))</f>
        <v>51532740.217589155</v>
      </c>
      <c r="AH65" s="22">
        <f>((AH20*Constants!$H78*Constants!$H96*(1-Constants!$H114))+(AH20*Constants!$H78*Constants!$H130))</f>
        <v>50893290.986228853</v>
      </c>
      <c r="AI65" s="22">
        <f>((AI20*Constants!$H78*Constants!$H96*(1-Constants!$H114))+(AI20*Constants!$H78*Constants!$H130))</f>
        <v>50636638.342378408</v>
      </c>
      <c r="AJ65" s="22">
        <f>((AJ20*Constants!$H78*Constants!$H96*(1-Constants!$H114))+(AJ20*Constants!$H78*Constants!$H130))</f>
        <v>50236873.050287873</v>
      </c>
      <c r="AK65" s="22">
        <f>((AK20*Constants!$H78*Constants!$H96*(1-Constants!$H114))+(AK20*Constants!$H78*Constants!$H130))</f>
        <v>49702454.303155579</v>
      </c>
      <c r="AL65" s="22">
        <f>((AL20*Constants!$H78*Constants!$H96*(1-Constants!$H114))+(AL20*Constants!$H78*Constants!$H130))</f>
        <v>41339386.843724079</v>
      </c>
      <c r="AM65" s="22">
        <f>((AM20*Constants!$H78*Constants!$H96*(1-Constants!$H114))+(AM20*Constants!$H78*Constants!$H130))</f>
        <v>42304419.133853905</v>
      </c>
      <c r="AN65" s="22">
        <f>((AN20*Constants!$H78*Constants!$H96*(1-Constants!$H114))+(AN20*Constants!$H78*Constants!$H130))</f>
        <v>43175349.115339525</v>
      </c>
      <c r="AO65" s="22">
        <f>((AO20*Constants!$H78*Constants!$H96*(1-Constants!$H114))+(AO20*Constants!$H78*Constants!$H130))</f>
        <v>44048554.037967309</v>
      </c>
      <c r="AP65" s="22">
        <f>((AP20*Constants!$H78*Constants!$H96*(1-Constants!$H114))+(AP20*Constants!$H78*Constants!$H130))</f>
        <v>44841407.431139439</v>
      </c>
      <c r="AQ65" s="22">
        <f>((AQ20*Constants!$H78*Constants!$H96*(1-Constants!$H114))+(AQ20*Constants!$H78*Constants!$H130))</f>
        <v>45697369.026937336</v>
      </c>
      <c r="AR65" s="22">
        <f>((AR20*Constants!$H78*Constants!$H96*(1-Constants!$H114))+(AR20*Constants!$H78*Constants!$H130))</f>
        <v>46975758.361476168</v>
      </c>
      <c r="AS65" s="22">
        <f>((AS20*Constants!$H78*Constants!$H96*(1-Constants!$H114))+(AS20*Constants!$H78*Constants!$H130))</f>
        <v>48213257.558737129</v>
      </c>
      <c r="AT65" s="22">
        <f>((AT20*Constants!$H78*Constants!$H96*(1-Constants!$H114))+(AT20*Constants!$H78*Constants!$H130))</f>
        <v>49536006.808653206</v>
      </c>
      <c r="AU65" s="22">
        <f>((AU20*Constants!$H78*Constants!$H96*(1-Constants!$H114))+(AU20*Constants!$H78*Constants!$H130))</f>
        <v>50912295.100242659</v>
      </c>
      <c r="AV65" s="22">
        <f>((AV20*Constants!$H78*Constants!$H96*(1-Constants!$H114))+(AV20*Constants!$H78*Constants!$H130))</f>
        <v>52348635.236713529</v>
      </c>
      <c r="AW65" s="22">
        <f>((AW20*Constants!$H78*Constants!$H96*(1-Constants!$H114))+(AW20*Constants!$H78*Constants!$H130))</f>
        <v>54305293.407645591</v>
      </c>
      <c r="AX65" s="22">
        <f>((AX20*Constants!$H78*Constants!$H96*(1-Constants!$H114))+(AX20*Constants!$H78*Constants!$H130))</f>
        <v>56104891.411921263</v>
      </c>
      <c r="AY65" s="22">
        <f>((AY20*Constants!$H78*Constants!$H96*(1-Constants!$H114))+(AY20*Constants!$H78*Constants!$H130))</f>
        <v>58173287.250227444</v>
      </c>
      <c r="AZ65" s="22">
        <f>((AZ20*Constants!$H78*Constants!$H96*(1-Constants!$H114))+(AZ20*Constants!$H78*Constants!$H130))</f>
        <v>60415444.248887062</v>
      </c>
      <c r="BA65" s="22">
        <f>((BA20*Constants!$H78*Constants!$H96*(1-Constants!$H114))+(BA20*Constants!$H78*Constants!$H130))</f>
        <v>62842255.531598747</v>
      </c>
      <c r="BB65" s="22">
        <f>((BB20*Constants!$H78*Constants!$H96*(1-Constants!$H114))+(BB20*Constants!$H78*Constants!$H130))</f>
        <v>65402185.206483997</v>
      </c>
      <c r="BC65" s="22">
        <f>((BC20*Constants!$H78*Constants!$H96*(1-Constants!$H114))+(BC20*Constants!$H78*Constants!$H130))</f>
        <v>68074801.377426565</v>
      </c>
      <c r="BD65" s="22">
        <f>((BD20*Constants!$H78*Constants!$H96*(1-Constants!$H114))+(BD20*Constants!$H78*Constants!$H130))</f>
        <v>70767929.599187493</v>
      </c>
      <c r="BE65" s="22">
        <f>((BE20*Constants!$H78*Constants!$H96*(1-Constants!$H114))+(BE20*Constants!$H78*Constants!$H130))</f>
        <v>73574593.245165706</v>
      </c>
      <c r="BF65" s="22">
        <f>((BF20*Constants!$H78*Constants!$H96*(1-Constants!$H114))+(BF20*Constants!$H78*Constants!$H130))</f>
        <v>76571929.572388917</v>
      </c>
      <c r="BG65" s="22">
        <f>((BG20*Constants!$H78*Constants!$H96*(1-Constants!$H114))+(BG20*Constants!$H78*Constants!$H130))</f>
        <v>79753600.506601915</v>
      </c>
      <c r="BH65" s="22">
        <f>((BH20*Constants!$H78*Constants!$H96*(1-Constants!$H114))+(BH20*Constants!$H78*Constants!$H130))</f>
        <v>83070309.475438684</v>
      </c>
      <c r="BI65" s="22">
        <f>((BI20*Constants!$H78*Constants!$H96*(1-Constants!$H114))+(BI20*Constants!$H78*Constants!$H130))</f>
        <v>86509047.924714923</v>
      </c>
      <c r="BJ65" s="22">
        <f>((BJ20*Constants!$H78*Constants!$H96*(1-Constants!$H114))+(BJ20*Constants!$H78*Constants!$H130))</f>
        <v>90091673.176216021</v>
      </c>
      <c r="BK65" s="22">
        <f>((BK20*Constants!$H78*Constants!$H96*(1-Constants!$H114))+(BK20*Constants!$H78*Constants!$H130))</f>
        <v>93908795.534850836</v>
      </c>
      <c r="BL65" s="22">
        <f>((BL20*Constants!$H78*Constants!$H96*(1-Constants!$H114))+(BL20*Constants!$H78*Constants!$H130))</f>
        <v>97978781.608224794</v>
      </c>
      <c r="BM65" s="22">
        <f>((BM20*Constants!$H78*Constants!$H96*(1-Constants!$H114))+(BM20*Constants!$H78*Constants!$H130))</f>
        <v>102238451.47084042</v>
      </c>
      <c r="BN65" s="22">
        <f>((BN20*Constants!$H78*Constants!$H96*(1-Constants!$H114))+(BN20*Constants!$H78*Constants!$H130))</f>
        <v>106513961.2883746</v>
      </c>
      <c r="BO65" s="22">
        <f>((BO20*Constants!$H78*Constants!$H96*(1-Constants!$H114))+(BO20*Constants!$H78*Constants!$H130))</f>
        <v>110998984.40075271</v>
      </c>
      <c r="BP65" s="22">
        <f>((BP20*Constants!$H78*Constants!$H96*(1-Constants!$H114))+(BP20*Constants!$H78*Constants!$H130))</f>
        <v>115709007.59951954</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34325938.610480055</v>
      </c>
      <c r="AE67" s="22">
        <f>AE6*Constants!$H64*(1-Constants!$H82)</f>
        <v>34556636.488416001</v>
      </c>
      <c r="AF67" s="22">
        <f>AF6*Constants!$H64*(1-Constants!$H82)</f>
        <v>34724467.301942199</v>
      </c>
      <c r="AG67" s="22">
        <f>AG6*Constants!$H64*(1-Constants!$H82)</f>
        <v>34824163.784681998</v>
      </c>
      <c r="AH67" s="22">
        <f>AH6*Constants!$H64*(1-Constants!$H82)</f>
        <v>34871985.761351787</v>
      </c>
      <c r="AI67" s="22">
        <f>AI6*Constants!$H64*(1-Constants!$H82)</f>
        <v>34993393.801524386</v>
      </c>
      <c r="AJ67" s="22">
        <f>AJ6*Constants!$H64*(1-Constants!$H82)</f>
        <v>35100853.218202248</v>
      </c>
      <c r="AK67" s="22">
        <f>AK6*Constants!$H64*(1-Constants!$H82)</f>
        <v>35195893.506832771</v>
      </c>
      <c r="AL67" s="22">
        <f>AL6*Constants!$H64*(1-Constants!$H82)</f>
        <v>34091335.919238381</v>
      </c>
      <c r="AM67" s="22">
        <f>AM6*Constants!$H64*(1-Constants!$H82)</f>
        <v>34334392.006832175</v>
      </c>
      <c r="AN67" s="22">
        <f>AN6*Constants!$H64*(1-Constants!$H82)</f>
        <v>34569759.263264582</v>
      </c>
      <c r="AO67" s="22">
        <f>AO6*Constants!$H64*(1-Constants!$H82)</f>
        <v>34812579.264715523</v>
      </c>
      <c r="AP67" s="22">
        <f>AP6*Constants!$H64*(1-Constants!$H82)</f>
        <v>35049231.401383407</v>
      </c>
      <c r="AQ67" s="22">
        <f>AQ6*Constants!$H64*(1-Constants!$H82)</f>
        <v>35301778.219630376</v>
      </c>
      <c r="AR67" s="22">
        <f>AR6*Constants!$H64*(1-Constants!$H82)</f>
        <v>35591598.05123499</v>
      </c>
      <c r="AS67" s="22">
        <f>AS6*Constants!$H64*(1-Constants!$H82)</f>
        <v>35880902.351037718</v>
      </c>
      <c r="AT67" s="22">
        <f>AT6*Constants!$H64*(1-Constants!$H82)</f>
        <v>36188694.34612298</v>
      </c>
      <c r="AU67" s="22">
        <f>AU6*Constants!$H64*(1-Constants!$H82)</f>
        <v>36510493.90027678</v>
      </c>
      <c r="AV67" s="22">
        <f>AV6*Constants!$H64*(1-Constants!$H82)</f>
        <v>36846875.051205978</v>
      </c>
      <c r="AW67" s="22">
        <f>AW6*Constants!$H64*(1-Constants!$H82)</f>
        <v>37243279.16320359</v>
      </c>
      <c r="AX67" s="22">
        <f>AX6*Constants!$H64*(1-Constants!$H82)</f>
        <v>37619603.73179476</v>
      </c>
      <c r="AY67" s="22">
        <f>AY6*Constants!$H64*(1-Constants!$H82)</f>
        <v>38043579.511304535</v>
      </c>
      <c r="AZ67" s="22">
        <f>AZ6*Constants!$H64*(1-Constants!$H82)</f>
        <v>38500735.683622837</v>
      </c>
      <c r="BA67" s="22">
        <f>BA6*Constants!$H64*(1-Constants!$H82)</f>
        <v>38992264.176352277</v>
      </c>
      <c r="BB67" s="22">
        <f>BB6*Constants!$H64*(1-Constants!$H82)</f>
        <v>39483745.565058768</v>
      </c>
      <c r="BC67" s="22">
        <f>BC6*Constants!$H64*(1-Constants!$H82)</f>
        <v>39997945.82327494</v>
      </c>
      <c r="BD67" s="22">
        <f>BD6*Constants!$H64*(1-Constants!$H82)</f>
        <v>40520496.861035191</v>
      </c>
      <c r="BE67" s="22">
        <f>BE6*Constants!$H64*(1-Constants!$H82)</f>
        <v>41065855.353397712</v>
      </c>
      <c r="BF67" s="22">
        <f>BF6*Constants!$H64*(1-Constants!$H82)</f>
        <v>41646676.82397604</v>
      </c>
      <c r="BG67" s="22">
        <f>BG6*Constants!$H64*(1-Constants!$H82)</f>
        <v>42237916.539218836</v>
      </c>
      <c r="BH67" s="22">
        <f>BH6*Constants!$H64*(1-Constants!$H82)</f>
        <v>42855565.034029059</v>
      </c>
      <c r="BI67" s="22">
        <f>BI6*Constants!$H64*(1-Constants!$H82)</f>
        <v>43497847.622218467</v>
      </c>
      <c r="BJ67" s="22">
        <f>BJ6*Constants!$H64*(1-Constants!$H82)</f>
        <v>44168111.937646508</v>
      </c>
      <c r="BK67" s="22">
        <f>BK6*Constants!$H64*(1-Constants!$H82)</f>
        <v>44882068.97095187</v>
      </c>
      <c r="BL67" s="22">
        <f>BL6*Constants!$H64*(1-Constants!$H82)</f>
        <v>45617055.138047256</v>
      </c>
      <c r="BM67" s="22">
        <f>BM6*Constants!$H64*(1-Constants!$H82)</f>
        <v>46388496.78713046</v>
      </c>
      <c r="BN67" s="22">
        <f>BN6*Constants!$H64*(1-Constants!$H82)</f>
        <v>47167200.479763068</v>
      </c>
      <c r="BO67" s="22">
        <f>BO6*Constants!$H64*(1-Constants!$H82)</f>
        <v>47985186.018449008</v>
      </c>
      <c r="BP67" s="22">
        <f>BP6*Constants!$H64*(1-Constants!$H82)</f>
        <v>48845814.401277736</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23376199.054821312</v>
      </c>
      <c r="AE68" s="22">
        <f>AE7*Constants!$H65*(1-Constants!$H83)</f>
        <v>23533305.888150822</v>
      </c>
      <c r="AF68" s="22">
        <f>AF7*Constants!$H65*(1-Constants!$H83)</f>
        <v>23647599.820475314</v>
      </c>
      <c r="AG68" s="22">
        <f>AG7*Constants!$H65*(1-Constants!$H83)</f>
        <v>23715493.807353202</v>
      </c>
      <c r="AH68" s="22">
        <f>AH7*Constants!$H65*(1-Constants!$H83)</f>
        <v>23748060.900667492</v>
      </c>
      <c r="AI68" s="22">
        <f>AI7*Constants!$H65*(1-Constants!$H83)</f>
        <v>23830740.606709495</v>
      </c>
      <c r="AJ68" s="22">
        <f>AJ7*Constants!$H65*(1-Constants!$H83)</f>
        <v>23903921.204713877</v>
      </c>
      <c r="AK68" s="22">
        <f>AK7*Constants!$H65*(1-Constants!$H83)</f>
        <v>23968644.291545261</v>
      </c>
      <c r="AL68" s="22">
        <f>AL7*Constants!$H65*(1-Constants!$H83)</f>
        <v>23216433.016913529</v>
      </c>
      <c r="AM68" s="22">
        <f>AM7*Constants!$H65*(1-Constants!$H83)</f>
        <v>23381955.875575989</v>
      </c>
      <c r="AN68" s="22">
        <f>AN7*Constants!$H65*(1-Constants!$H83)</f>
        <v>23542242.587609883</v>
      </c>
      <c r="AO68" s="22">
        <f>AO7*Constants!$H65*(1-Constants!$H83)</f>
        <v>23707604.669993732</v>
      </c>
      <c r="AP68" s="22">
        <f>AP7*Constants!$H65*(1-Constants!$H83)</f>
        <v>23868766.394259244</v>
      </c>
      <c r="AQ68" s="22">
        <f>AQ7*Constants!$H65*(1-Constants!$H83)</f>
        <v>24040752.50543293</v>
      </c>
      <c r="AR68" s="22">
        <f>AR7*Constants!$H65*(1-Constants!$H83)</f>
        <v>24238121.793728385</v>
      </c>
      <c r="AS68" s="22">
        <f>AS7*Constants!$H65*(1-Constants!$H83)</f>
        <v>24435140.001339454</v>
      </c>
      <c r="AT68" s="22">
        <f>AT7*Constants!$H65*(1-Constants!$H83)</f>
        <v>24644748.45593236</v>
      </c>
      <c r="AU68" s="22">
        <f>AU7*Constants!$H65*(1-Constants!$H83)</f>
        <v>24863896.154091891</v>
      </c>
      <c r="AV68" s="22">
        <f>AV7*Constants!$H65*(1-Constants!$H83)</f>
        <v>25092974.019424029</v>
      </c>
      <c r="AW68" s="22">
        <f>AW7*Constants!$H65*(1-Constants!$H83)</f>
        <v>25362927.931926128</v>
      </c>
      <c r="AX68" s="22">
        <f>AX7*Constants!$H65*(1-Constants!$H83)</f>
        <v>25619207.537982438</v>
      </c>
      <c r="AY68" s="22">
        <f>AY7*Constants!$H65*(1-Constants!$H83)</f>
        <v>25907937.944708083</v>
      </c>
      <c r="AZ68" s="22">
        <f>AZ7*Constants!$H65*(1-Constants!$H83)</f>
        <v>26219264.425959498</v>
      </c>
      <c r="BA68" s="22">
        <f>BA7*Constants!$H65*(1-Constants!$H83)</f>
        <v>26553998.692589331</v>
      </c>
      <c r="BB68" s="22">
        <f>BB7*Constants!$H65*(1-Constants!$H83)</f>
        <v>26888700.88105724</v>
      </c>
      <c r="BC68" s="22">
        <f>BC7*Constants!$H65*(1-Constants!$H83)</f>
        <v>27238874.775105752</v>
      </c>
      <c r="BD68" s="22">
        <f>BD7*Constants!$H65*(1-Constants!$H83)</f>
        <v>27594735.607160542</v>
      </c>
      <c r="BE68" s="22">
        <f>BE7*Constants!$H65*(1-Constants!$H83)</f>
        <v>27966128.47185009</v>
      </c>
      <c r="BF68" s="22">
        <f>BF7*Constants!$H65*(1-Constants!$H83)</f>
        <v>28361671.867345396</v>
      </c>
      <c r="BG68" s="22">
        <f>BG7*Constants!$H65*(1-Constants!$H83)</f>
        <v>28764310.158739761</v>
      </c>
      <c r="BH68" s="22">
        <f>BH7*Constants!$H65*(1-Constants!$H83)</f>
        <v>29184933.009710733</v>
      </c>
      <c r="BI68" s="22">
        <f>BI7*Constants!$H65*(1-Constants!$H83)</f>
        <v>29622331.846821547</v>
      </c>
      <c r="BJ68" s="22">
        <f>BJ7*Constants!$H65*(1-Constants!$H83)</f>
        <v>30078786.431635309</v>
      </c>
      <c r="BK68" s="22">
        <f>BK7*Constants!$H65*(1-Constants!$H83)</f>
        <v>30564996.056272939</v>
      </c>
      <c r="BL68" s="22">
        <f>BL7*Constants!$H65*(1-Constants!$H83)</f>
        <v>31065526.664904758</v>
      </c>
      <c r="BM68" s="22">
        <f>BM7*Constants!$H65*(1-Constants!$H83)</f>
        <v>31590883.706201881</v>
      </c>
      <c r="BN68" s="22">
        <f>BN7*Constants!$H65*(1-Constants!$H83)</f>
        <v>32121186.2488437</v>
      </c>
      <c r="BO68" s="22">
        <f>BO7*Constants!$H65*(1-Constants!$H83)</f>
        <v>32678239.997417659</v>
      </c>
      <c r="BP68" s="22">
        <f>BP7*Constants!$H65*(1-Constants!$H83)</f>
        <v>33264333.814618953</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491277656.1600613</v>
      </c>
      <c r="AE69" s="22">
        <f>AE8*Constants!$H66*(1-Constants!$H84)</f>
        <v>488742192.89353418</v>
      </c>
      <c r="AF69" s="22">
        <f>AF8*Constants!$H66*(1-Constants!$H84)</f>
        <v>482715202.59534246</v>
      </c>
      <c r="AG69" s="22">
        <f>AG8*Constants!$H66*(1-Constants!$H84)</f>
        <v>473268615.80452996</v>
      </c>
      <c r="AH69" s="22">
        <f>AH8*Constants!$H66*(1-Constants!$H84)</f>
        <v>461325474.11949039</v>
      </c>
      <c r="AI69" s="22">
        <f>AI8*Constants!$H66*(1-Constants!$H84)</f>
        <v>451996494.26337022</v>
      </c>
      <c r="AJ69" s="22">
        <f>AJ8*Constants!$H66*(1-Constants!$H84)</f>
        <v>441968383.26398355</v>
      </c>
      <c r="AK69" s="22">
        <f>AK8*Constants!$H66*(1-Constants!$H84)</f>
        <v>431344390.94053376</v>
      </c>
      <c r="AL69" s="22">
        <f>AL8*Constants!$H66*(1-Constants!$H84)</f>
        <v>377464933.07029408</v>
      </c>
      <c r="AM69" s="22">
        <f>AM8*Constants!$H66*(1-Constants!$H84)</f>
        <v>379701328.02514833</v>
      </c>
      <c r="AN69" s="22">
        <f>AN8*Constants!$H66*(1-Constants!$H84)</f>
        <v>381366432.7199977</v>
      </c>
      <c r="AO69" s="22">
        <f>AO8*Constants!$H66*(1-Constants!$H84)</f>
        <v>382998150.22595865</v>
      </c>
      <c r="AP69" s="22">
        <f>AP8*Constants!$H66*(1-Constants!$H84)</f>
        <v>384150559.09538609</v>
      </c>
      <c r="AQ69" s="22">
        <f>AQ8*Constants!$H66*(1-Constants!$H84)</f>
        <v>385586975.12111765</v>
      </c>
      <c r="AR69" s="22">
        <f>AR8*Constants!$H66*(1-Constants!$H84)</f>
        <v>388790466.91855216</v>
      </c>
      <c r="AS69" s="22">
        <f>AS8*Constants!$H66*(1-Constants!$H84)</f>
        <v>391685618.87625086</v>
      </c>
      <c r="AT69" s="22">
        <f>AT8*Constants!$H66*(1-Constants!$H84)</f>
        <v>394909901.88682073</v>
      </c>
      <c r="AU69" s="22">
        <f>AU8*Constants!$H66*(1-Constants!$H84)</f>
        <v>398295012.28604692</v>
      </c>
      <c r="AV69" s="22">
        <f>AV8*Constants!$H66*(1-Constants!$H84)</f>
        <v>401859426.24301374</v>
      </c>
      <c r="AW69" s="22">
        <f>AW8*Constants!$H66*(1-Constants!$H84)</f>
        <v>404147437.448865</v>
      </c>
      <c r="AX69" s="22">
        <f>AX8*Constants!$H66*(1-Constants!$H84)</f>
        <v>405358951.83700097</v>
      </c>
      <c r="AY69" s="22">
        <f>AY8*Constants!$H66*(1-Constants!$H84)</f>
        <v>407520678.18513209</v>
      </c>
      <c r="AZ69" s="22">
        <f>AZ8*Constants!$H66*(1-Constants!$H84)</f>
        <v>410128316.58700657</v>
      </c>
      <c r="BA69" s="22">
        <f>BA8*Constants!$H66*(1-Constants!$H84)</f>
        <v>413176248.72569102</v>
      </c>
      <c r="BB69" s="22">
        <f>BB8*Constants!$H66*(1-Constants!$H84)</f>
        <v>416165067.18480664</v>
      </c>
      <c r="BC69" s="22">
        <f>BC8*Constants!$H66*(1-Constants!$H84)</f>
        <v>419205397.45056742</v>
      </c>
      <c r="BD69" s="22">
        <f>BD8*Constants!$H66*(1-Constants!$H84)</f>
        <v>421887413.35548377</v>
      </c>
      <c r="BE69" s="22">
        <f>BE8*Constants!$H66*(1-Constants!$H84)</f>
        <v>424583285.74414241</v>
      </c>
      <c r="BF69" s="22">
        <f>BF8*Constants!$H66*(1-Constants!$H84)</f>
        <v>427572970.25947189</v>
      </c>
      <c r="BG69" s="22">
        <f>BG8*Constants!$H66*(1-Constants!$H84)</f>
        <v>432797230.62020886</v>
      </c>
      <c r="BH69" s="22">
        <f>BH8*Constants!$H66*(1-Constants!$H84)</f>
        <v>438137045.72120154</v>
      </c>
      <c r="BI69" s="22">
        <f>BI8*Constants!$H66*(1-Constants!$H84)</f>
        <v>443519430.35620189</v>
      </c>
      <c r="BJ69" s="22">
        <f>BJ8*Constants!$H66*(1-Constants!$H84)</f>
        <v>449000409.9385587</v>
      </c>
      <c r="BK69" s="22">
        <f>BK8*Constants!$H66*(1-Constants!$H84)</f>
        <v>454887807.78374332</v>
      </c>
      <c r="BL69" s="22">
        <f>BL8*Constants!$H66*(1-Constants!$H84)</f>
        <v>461024820.80229229</v>
      </c>
      <c r="BM69" s="22">
        <f>BM8*Constants!$H66*(1-Constants!$H84)</f>
        <v>467323779.48013651</v>
      </c>
      <c r="BN69" s="22">
        <f>BN8*Constants!$H66*(1-Constants!$H84)</f>
        <v>473148505.03599149</v>
      </c>
      <c r="BO69" s="22">
        <f>BO8*Constants!$H66*(1-Constants!$H84)</f>
        <v>479151080.06311107</v>
      </c>
      <c r="BP69" s="22">
        <f>BP8*Constants!$H66*(1-Constants!$H84)</f>
        <v>485347832.7346229</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308915787.06310552</v>
      </c>
      <c r="AE70" s="22">
        <f>AE9*Constants!$H67*(1-Constants!$H85)</f>
        <v>307321485.71288556</v>
      </c>
      <c r="AF70" s="22">
        <f>AF9*Constants!$H67*(1-Constants!$H85)</f>
        <v>303531709.34458894</v>
      </c>
      <c r="AG70" s="22">
        <f>AG9*Constants!$H67*(1-Constants!$H85)</f>
        <v>297591687.93927395</v>
      </c>
      <c r="AH70" s="22">
        <f>AH9*Constants!$H67*(1-Constants!$H85)</f>
        <v>290081830.7996726</v>
      </c>
      <c r="AI70" s="22">
        <f>AI9*Constants!$H67*(1-Constants!$H85)</f>
        <v>284215760.72989869</v>
      </c>
      <c r="AJ70" s="22">
        <f>AJ9*Constants!$H67*(1-Constants!$H85)</f>
        <v>277910076.43245858</v>
      </c>
      <c r="AK70" s="22">
        <f>AK9*Constants!$H67*(1-Constants!$H85)</f>
        <v>271229701.47707564</v>
      </c>
      <c r="AL70" s="22">
        <f>AL9*Constants!$H67*(1-Constants!$H85)</f>
        <v>237350254.84273553</v>
      </c>
      <c r="AM70" s="22">
        <f>AM9*Constants!$H67*(1-Constants!$H85)</f>
        <v>238756501.79697856</v>
      </c>
      <c r="AN70" s="22">
        <f>AN9*Constants!$H67*(1-Constants!$H85)</f>
        <v>239803520.97422418</v>
      </c>
      <c r="AO70" s="22">
        <f>AO9*Constants!$H67*(1-Constants!$H85)</f>
        <v>240829546.26012552</v>
      </c>
      <c r="AP70" s="22">
        <f>AP9*Constants!$H67*(1-Constants!$H85)</f>
        <v>241554181.88817391</v>
      </c>
      <c r="AQ70" s="22">
        <f>AQ9*Constants!$H67*(1-Constants!$H85)</f>
        <v>242457401.44553626</v>
      </c>
      <c r="AR70" s="22">
        <f>AR9*Constants!$H67*(1-Constants!$H85)</f>
        <v>244471759.67564529</v>
      </c>
      <c r="AS70" s="22">
        <f>AS9*Constants!$H67*(1-Constants!$H85)</f>
        <v>246292233.5654417</v>
      </c>
      <c r="AT70" s="22">
        <f>AT9*Constants!$H67*(1-Constants!$H85)</f>
        <v>248319665.32716605</v>
      </c>
      <c r="AU70" s="22">
        <f>AU9*Constants!$H67*(1-Constants!$H85)</f>
        <v>250448225.48079893</v>
      </c>
      <c r="AV70" s="22">
        <f>AV9*Constants!$H67*(1-Constants!$H85)</f>
        <v>252689531.85638624</v>
      </c>
      <c r="AW70" s="22">
        <f>AW9*Constants!$H67*(1-Constants!$H85)</f>
        <v>254128235.15095347</v>
      </c>
      <c r="AX70" s="22">
        <f>AX9*Constants!$H67*(1-Constants!$H85)</f>
        <v>254890036.37691307</v>
      </c>
      <c r="AY70" s="22">
        <f>AY9*Constants!$H67*(1-Constants!$H85)</f>
        <v>256249331.650929</v>
      </c>
      <c r="AZ70" s="22">
        <f>AZ9*Constants!$H67*(1-Constants!$H85)</f>
        <v>257889016.78456056</v>
      </c>
      <c r="BA70" s="22">
        <f>BA9*Constants!$H67*(1-Constants!$H85)</f>
        <v>259805558.97558147</v>
      </c>
      <c r="BB70" s="22">
        <f>BB9*Constants!$H67*(1-Constants!$H85)</f>
        <v>261684930.43713573</v>
      </c>
      <c r="BC70" s="22">
        <f>BC9*Constants!$H67*(1-Constants!$H85)</f>
        <v>263596692.56432122</v>
      </c>
      <c r="BD70" s="22">
        <f>BD9*Constants!$H67*(1-Constants!$H85)</f>
        <v>265283146.33195004</v>
      </c>
      <c r="BE70" s="22">
        <f>BE9*Constants!$H67*(1-Constants!$H85)</f>
        <v>266978313.06774977</v>
      </c>
      <c r="BF70" s="22">
        <f>BF9*Constants!$H67*(1-Constants!$H85)</f>
        <v>268858229.10615081</v>
      </c>
      <c r="BG70" s="22">
        <f>BG9*Constants!$H67*(1-Constants!$H85)</f>
        <v>272143248.24130535</v>
      </c>
      <c r="BH70" s="22">
        <f>BH9*Constants!$H67*(1-Constants!$H85)</f>
        <v>275500928.29048133</v>
      </c>
      <c r="BI70" s="22">
        <f>BI9*Constants!$H67*(1-Constants!$H85)</f>
        <v>278885376.09703046</v>
      </c>
      <c r="BJ70" s="22">
        <f>BJ9*Constants!$H67*(1-Constants!$H85)</f>
        <v>282331820.48612541</v>
      </c>
      <c r="BK70" s="22">
        <f>BK9*Constants!$H67*(1-Constants!$H85)</f>
        <v>286033821.00720406</v>
      </c>
      <c r="BL70" s="22">
        <f>BL9*Constants!$H67*(1-Constants!$H85)</f>
        <v>289892779.75094122</v>
      </c>
      <c r="BM70" s="22">
        <f>BM9*Constants!$H67*(1-Constants!$H85)</f>
        <v>293853570.05606806</v>
      </c>
      <c r="BN70" s="22">
        <f>BN9*Constants!$H67*(1-Constants!$H85)</f>
        <v>297516162.19098765</v>
      </c>
      <c r="BO70" s="22">
        <f>BO9*Constants!$H67*(1-Constants!$H85)</f>
        <v>301290586.21711063</v>
      </c>
      <c r="BP70" s="22">
        <f>BP9*Constants!$H67*(1-Constants!$H85)</f>
        <v>305187109.30289054</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369129612.2632702</v>
      </c>
      <c r="AE72" s="22">
        <f>AE11*Constants!$H69*(1-Constants!$H87)</f>
        <v>369334495.85081971</v>
      </c>
      <c r="AF72" s="22">
        <f>AF11*Constants!$H69*(1-Constants!$H87)</f>
        <v>369789787.09596282</v>
      </c>
      <c r="AG72" s="22">
        <f>AG11*Constants!$H69*(1-Constants!$H87)</f>
        <v>370478464.18484771</v>
      </c>
      <c r="AH72" s="22">
        <f>AH11*Constants!$H69*(1-Constants!$H87)</f>
        <v>371394731.48211682</v>
      </c>
      <c r="AI72" s="22">
        <f>AI11*Constants!$H69*(1-Constants!$H87)</f>
        <v>372546616.78850049</v>
      </c>
      <c r="AJ72" s="22">
        <f>AJ11*Constants!$H69*(1-Constants!$H87)</f>
        <v>373822426.4577747</v>
      </c>
      <c r="AK72" s="22">
        <f>AK11*Constants!$H69*(1-Constants!$H87)</f>
        <v>375225472.8746801</v>
      </c>
      <c r="AL72" s="22">
        <f>AL11*Constants!$H69*(1-Constants!$H87)</f>
        <v>376531708.3498708</v>
      </c>
      <c r="AM72" s="22">
        <f>AM11*Constants!$H69*(1-Constants!$H87)</f>
        <v>377072459.3951962</v>
      </c>
      <c r="AN72" s="22">
        <f>AN11*Constants!$H69*(1-Constants!$H87)</f>
        <v>377700315.26316559</v>
      </c>
      <c r="AO72" s="22">
        <f>AO11*Constants!$H69*(1-Constants!$H87)</f>
        <v>378420218.82683527</v>
      </c>
      <c r="AP72" s="22">
        <f>AP11*Constants!$H69*(1-Constants!$H87)</f>
        <v>379220368.62400824</v>
      </c>
      <c r="AQ72" s="22">
        <f>AQ11*Constants!$H69*(1-Constants!$H87)</f>
        <v>380100090.92596978</v>
      </c>
      <c r="AR72" s="22">
        <f>AR11*Constants!$H69*(1-Constants!$H87)</f>
        <v>380643150.02928931</v>
      </c>
      <c r="AS72" s="22">
        <f>AS11*Constants!$H69*(1-Constants!$H87)</f>
        <v>381255145.80517071</v>
      </c>
      <c r="AT72" s="22">
        <f>AT11*Constants!$H69*(1-Constants!$H87)</f>
        <v>381928145.24520981</v>
      </c>
      <c r="AU72" s="22">
        <f>AU11*Constants!$H69*(1-Constants!$H87)</f>
        <v>382666053.30454707</v>
      </c>
      <c r="AV72" s="22">
        <f>AV11*Constants!$H69*(1-Constants!$H87)</f>
        <v>383462180.41198373</v>
      </c>
      <c r="AW72" s="22">
        <f>AW11*Constants!$H69*(1-Constants!$H87)</f>
        <v>383989625.81403446</v>
      </c>
      <c r="AX72" s="22">
        <f>AX11*Constants!$H69*(1-Constants!$H87)</f>
        <v>384563153.0016402</v>
      </c>
      <c r="AY72" s="22">
        <f>AY11*Constants!$H69*(1-Constants!$H87)</f>
        <v>385188959.08353019</v>
      </c>
      <c r="AZ72" s="22">
        <f>AZ11*Constants!$H69*(1-Constants!$H87)</f>
        <v>385870042.80291361</v>
      </c>
      <c r="BA72" s="22">
        <f>BA11*Constants!$H69*(1-Constants!$H87)</f>
        <v>386597074.37838179</v>
      </c>
      <c r="BB72" s="22">
        <f>BB11*Constants!$H69*(1-Constants!$H87)</f>
        <v>387051730.54443383</v>
      </c>
      <c r="BC72" s="22">
        <f>BC11*Constants!$H69*(1-Constants!$H87)</f>
        <v>387545651.30778205</v>
      </c>
      <c r="BD72" s="22">
        <f>BD11*Constants!$H69*(1-Constants!$H87)</f>
        <v>388082247.76840293</v>
      </c>
      <c r="BE72" s="22">
        <f>BE11*Constants!$H69*(1-Constants!$H87)</f>
        <v>388655178.78695005</v>
      </c>
      <c r="BF72" s="22">
        <f>BF11*Constants!$H69*(1-Constants!$H87)</f>
        <v>389265445.03877521</v>
      </c>
      <c r="BG72" s="22">
        <f>BG11*Constants!$H69*(1-Constants!$H87)</f>
        <v>389621369.17655653</v>
      </c>
      <c r="BH72" s="22">
        <f>BH11*Constants!$H69*(1-Constants!$H87)</f>
        <v>390009029.60500813</v>
      </c>
      <c r="BI72" s="22">
        <f>BI11*Constants!$H69*(1-Constants!$H87)</f>
        <v>390430720.96036506</v>
      </c>
      <c r="BJ72" s="22">
        <f>BJ11*Constants!$H69*(1-Constants!$H87)</f>
        <v>390882334.36606765</v>
      </c>
      <c r="BK72" s="22">
        <f>BK11*Constants!$H69*(1-Constants!$H87)</f>
        <v>391373096.81397265</v>
      </c>
      <c r="BL72" s="22">
        <f>BL11*Constants!$H69*(1-Constants!$H87)</f>
        <v>391591387.47216946</v>
      </c>
      <c r="BM72" s="22">
        <f>BM11*Constants!$H69*(1-Constants!$H87)</f>
        <v>391844050.70779848</v>
      </c>
      <c r="BN72" s="22">
        <f>BN11*Constants!$H69*(1-Constants!$H87)</f>
        <v>392121319.27080315</v>
      </c>
      <c r="BO72" s="22">
        <f>BO11*Constants!$H69*(1-Constants!$H87)</f>
        <v>392424582.63505965</v>
      </c>
      <c r="BP72" s="22">
        <f>BP11*Constants!$H69*(1-Constants!$H87)</f>
        <v>392760950.05568939</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41205763.987056606</v>
      </c>
      <c r="AE73" s="22">
        <f>AE12*Constants!$H70*(1-Constants!$H88)</f>
        <v>41228635.045007281</v>
      </c>
      <c r="AF73" s="22">
        <f>AF12*Constants!$H70*(1-Constants!$H88)</f>
        <v>41279458.991310894</v>
      </c>
      <c r="AG73" s="22">
        <f>AG12*Constants!$H70*(1-Constants!$H88)</f>
        <v>41356335.688939929</v>
      </c>
      <c r="AH73" s="22">
        <f>AH12*Constants!$H70*(1-Constants!$H88)</f>
        <v>41458618.173861228</v>
      </c>
      <c r="AI73" s="22">
        <f>AI12*Constants!$H70*(1-Constants!$H88)</f>
        <v>41587202.585672528</v>
      </c>
      <c r="AJ73" s="22">
        <f>AJ12*Constants!$H70*(1-Constants!$H88)</f>
        <v>41729620.615486465</v>
      </c>
      <c r="AK73" s="22">
        <f>AK12*Constants!$H70*(1-Constants!$H88)</f>
        <v>41886242.023244612</v>
      </c>
      <c r="AL73" s="22">
        <f>AL12*Constants!$H70*(1-Constants!$H88)</f>
        <v>42032056.47137899</v>
      </c>
      <c r="AM73" s="22">
        <f>AM12*Constants!$H70*(1-Constants!$H88)</f>
        <v>42092420.254747152</v>
      </c>
      <c r="AN73" s="22">
        <f>AN12*Constants!$H70*(1-Constants!$H88)</f>
        <v>42162507.508259028</v>
      </c>
      <c r="AO73" s="22">
        <f>AO12*Constants!$H70*(1-Constants!$H88)</f>
        <v>42242870.00249549</v>
      </c>
      <c r="AP73" s="22">
        <f>AP12*Constants!$H70*(1-Constants!$H88)</f>
        <v>42332190.345814586</v>
      </c>
      <c r="AQ73" s="22">
        <f>AQ12*Constants!$H70*(1-Constants!$H88)</f>
        <v>42430393.330198623</v>
      </c>
      <c r="AR73" s="22">
        <f>AR12*Constants!$H70*(1-Constants!$H88)</f>
        <v>42491014.760988757</v>
      </c>
      <c r="AS73" s="22">
        <f>AS12*Constants!$H70*(1-Constants!$H88)</f>
        <v>42559331.559924036</v>
      </c>
      <c r="AT73" s="22">
        <f>AT12*Constants!$H70*(1-Constants!$H88)</f>
        <v>42634458.169029266</v>
      </c>
      <c r="AU73" s="22">
        <f>AU12*Constants!$H70*(1-Constants!$H88)</f>
        <v>42716830.496599428</v>
      </c>
      <c r="AV73" s="22">
        <f>AV12*Constants!$H70*(1-Constants!$H88)</f>
        <v>42805701.78896635</v>
      </c>
      <c r="AW73" s="22">
        <f>AW12*Constants!$H70*(1-Constants!$H88)</f>
        <v>42864580.269670464</v>
      </c>
      <c r="AX73" s="22">
        <f>AX12*Constants!$H70*(1-Constants!$H88)</f>
        <v>42928602.83829546</v>
      </c>
      <c r="AY73" s="22">
        <f>AY12*Constants!$H70*(1-Constants!$H88)</f>
        <v>42998461.275157005</v>
      </c>
      <c r="AZ73" s="22">
        <f>AZ12*Constants!$H70*(1-Constants!$H88)</f>
        <v>43074490.328540906</v>
      </c>
      <c r="BA73" s="22">
        <f>BA12*Constants!$H70*(1-Constants!$H88)</f>
        <v>43155648.519362278</v>
      </c>
      <c r="BB73" s="22">
        <f>BB12*Constants!$H70*(1-Constants!$H88)</f>
        <v>43206401.572087385</v>
      </c>
      <c r="BC73" s="22">
        <f>BC12*Constants!$H70*(1-Constants!$H88)</f>
        <v>43261537.713233165</v>
      </c>
      <c r="BD73" s="22">
        <f>BD12*Constants!$H70*(1-Constants!$H88)</f>
        <v>43321437.722276233</v>
      </c>
      <c r="BE73" s="22">
        <f>BE12*Constants!$H70*(1-Constants!$H88)</f>
        <v>43385393.740831248</v>
      </c>
      <c r="BF73" s="22">
        <f>BF12*Constants!$H70*(1-Constants!$H88)</f>
        <v>43453517.473814346</v>
      </c>
      <c r="BG73" s="22">
        <f>BG12*Constants!$H70*(1-Constants!$H88)</f>
        <v>43493249.116932295</v>
      </c>
      <c r="BH73" s="22">
        <f>BH12*Constants!$H70*(1-Constants!$H88)</f>
        <v>43536523.467163794</v>
      </c>
      <c r="BI73" s="22">
        <f>BI12*Constants!$H70*(1-Constants!$H88)</f>
        <v>43583596.673666187</v>
      </c>
      <c r="BJ73" s="22">
        <f>BJ12*Constants!$H70*(1-Constants!$H88)</f>
        <v>43634010.064492993</v>
      </c>
      <c r="BK73" s="22">
        <f>BK12*Constants!$H70*(1-Constants!$H88)</f>
        <v>43688793.644379996</v>
      </c>
      <c r="BL73" s="22">
        <f>BL12*Constants!$H70*(1-Constants!$H88)</f>
        <v>43713161.327284351</v>
      </c>
      <c r="BM73" s="22">
        <f>BM12*Constants!$H70*(1-Constants!$H88)</f>
        <v>43741366.004746281</v>
      </c>
      <c r="BN73" s="22">
        <f>BN12*Constants!$H70*(1-Constants!$H88)</f>
        <v>43772317.363262728</v>
      </c>
      <c r="BO73" s="22">
        <f>BO12*Constants!$H70*(1-Constants!$H88)</f>
        <v>43806170.509145163</v>
      </c>
      <c r="BP73" s="22">
        <f>BP12*Constants!$H70*(1-Constants!$H88)</f>
        <v>43843719.045179486</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45628641.371090271</v>
      </c>
      <c r="AE74" s="22">
        <f>AE13*Constants!$H71*(1-Constants!$H89)</f>
        <v>45748304.57265541</v>
      </c>
      <c r="AF74" s="22">
        <f>AF13*Constants!$H71*(1-Constants!$H89)</f>
        <v>45907664.617422797</v>
      </c>
      <c r="AG74" s="22">
        <f>AG13*Constants!$H71*(1-Constants!$H89)</f>
        <v>46104115.124445498</v>
      </c>
      <c r="AH74" s="22">
        <f>AH13*Constants!$H71*(1-Constants!$H89)</f>
        <v>46337101.340040304</v>
      </c>
      <c r="AI74" s="22">
        <f>AI13*Constants!$H71*(1-Constants!$H89)</f>
        <v>46608623.510694861</v>
      </c>
      <c r="AJ74" s="22">
        <f>AJ13*Constants!$H71*(1-Constants!$H89)</f>
        <v>46897495.661145858</v>
      </c>
      <c r="AK74" s="22">
        <f>AK13*Constants!$H71*(1-Constants!$H89)</f>
        <v>47204785.997217797</v>
      </c>
      <c r="AL74" s="22">
        <f>AL13*Constants!$H71*(1-Constants!$H89)</f>
        <v>47487912.523042619</v>
      </c>
      <c r="AM74" s="22">
        <f>AM13*Constants!$H71*(1-Constants!$H89)</f>
        <v>47619697.154311366</v>
      </c>
      <c r="AN74" s="22">
        <f>AN13*Constants!$H71*(1-Constants!$H89)</f>
        <v>47764207.120504484</v>
      </c>
      <c r="AO74" s="22">
        <f>AO13*Constants!$H71*(1-Constants!$H89)</f>
        <v>47922592.957441822</v>
      </c>
      <c r="AP74" s="22">
        <f>AP13*Constants!$H71*(1-Constants!$H89)</f>
        <v>48092785.794510059</v>
      </c>
      <c r="AQ74" s="22">
        <f>AQ13*Constants!$H71*(1-Constants!$H89)</f>
        <v>48274816.078208491</v>
      </c>
      <c r="AR74" s="22">
        <f>AR13*Constants!$H71*(1-Constants!$H89)</f>
        <v>48390216.357896537</v>
      </c>
      <c r="AS74" s="22">
        <f>AS13*Constants!$H71*(1-Constants!$H89)</f>
        <v>48516051.340573393</v>
      </c>
      <c r="AT74" s="22">
        <f>AT13*Constants!$H71*(1-Constants!$H89)</f>
        <v>48650926.777519196</v>
      </c>
      <c r="AU74" s="22">
        <f>AU13*Constants!$H71*(1-Constants!$H89)</f>
        <v>48795667.197756767</v>
      </c>
      <c r="AV74" s="22">
        <f>AV13*Constants!$H71*(1-Constants!$H89)</f>
        <v>48949094.440932959</v>
      </c>
      <c r="AW74" s="22">
        <f>AW13*Constants!$H71*(1-Constants!$H89)</f>
        <v>49050209.876808345</v>
      </c>
      <c r="AX74" s="22">
        <f>AX13*Constants!$H71*(1-Constants!$H89)</f>
        <v>49158129.173395216</v>
      </c>
      <c r="AY74" s="22">
        <f>AY13*Constants!$H71*(1-Constants!$H89)</f>
        <v>49274063.464555196</v>
      </c>
      <c r="AZ74" s="22">
        <f>AZ13*Constants!$H71*(1-Constants!$H89)</f>
        <v>49398613.159722798</v>
      </c>
      <c r="BA74" s="22">
        <f>BA13*Constants!$H71*(1-Constants!$H89)</f>
        <v>49530082.890193738</v>
      </c>
      <c r="BB74" s="22">
        <f>BB13*Constants!$H71*(1-Constants!$H89)</f>
        <v>49609626.150511339</v>
      </c>
      <c r="BC74" s="22">
        <f>BC13*Constants!$H71*(1-Constants!$H89)</f>
        <v>49695146.559765056</v>
      </c>
      <c r="BD74" s="22">
        <f>BD13*Constants!$H71*(1-Constants!$H89)</f>
        <v>49787301.904578343</v>
      </c>
      <c r="BE74" s="22">
        <f>BE13*Constants!$H71*(1-Constants!$H89)</f>
        <v>49884947.255525433</v>
      </c>
      <c r="BF74" s="22">
        <f>BF13*Constants!$H71*(1-Constants!$H89)</f>
        <v>49988290.684140824</v>
      </c>
      <c r="BG74" s="22">
        <f>BG13*Constants!$H71*(1-Constants!$H89)</f>
        <v>50043885.306229204</v>
      </c>
      <c r="BH74" s="22">
        <f>BH13*Constants!$H71*(1-Constants!$H89)</f>
        <v>50104376.666589156</v>
      </c>
      <c r="BI74" s="22">
        <f>BI13*Constants!$H71*(1-Constants!$H89)</f>
        <v>50170199.365844034</v>
      </c>
      <c r="BJ74" s="22">
        <f>BJ13*Constants!$H71*(1-Constants!$H89)</f>
        <v>50240615.042271703</v>
      </c>
      <c r="BK74" s="22">
        <f>BK13*Constants!$H71*(1-Constants!$H89)</f>
        <v>50317316.225030348</v>
      </c>
      <c r="BL74" s="22">
        <f>BL13*Constants!$H71*(1-Constants!$H89)</f>
        <v>50343665.664303519</v>
      </c>
      <c r="BM74" s="22">
        <f>BM13*Constants!$H71*(1-Constants!$H89)</f>
        <v>50375622.22381378</v>
      </c>
      <c r="BN74" s="22">
        <f>BN13*Constants!$H71*(1-Constants!$H89)</f>
        <v>50411416.346078999</v>
      </c>
      <c r="BO74" s="22">
        <f>BO13*Constants!$H71*(1-Constants!$H89)</f>
        <v>50451306.606297746</v>
      </c>
      <c r="BP74" s="22">
        <f>BP13*Constants!$H71*(1-Constants!$H89)</f>
        <v>50496581.665269047</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75514474.631735727</v>
      </c>
      <c r="AE75" s="22">
        <f>AE14*Constants!$H72*(1-Constants!$H90)</f>
        <v>75712514.799652457</v>
      </c>
      <c r="AF75" s="22">
        <f>AF14*Constants!$H72*(1-Constants!$H90)</f>
        <v>75976252.436721861</v>
      </c>
      <c r="AG75" s="22">
        <f>AG14*Constants!$H72*(1-Constants!$H90)</f>
        <v>76301374.035419226</v>
      </c>
      <c r="AH75" s="22">
        <f>AH14*Constants!$H72*(1-Constants!$H90)</f>
        <v>76686961.489667326</v>
      </c>
      <c r="AI75" s="22">
        <f>AI14*Constants!$H72*(1-Constants!$H90)</f>
        <v>77136325.166772962</v>
      </c>
      <c r="AJ75" s="22">
        <f>AJ14*Constants!$H72*(1-Constants!$H90)</f>
        <v>77614402.708018079</v>
      </c>
      <c r="AK75" s="22">
        <f>AK14*Constants!$H72*(1-Constants!$H90)</f>
        <v>78122961.97234419</v>
      </c>
      <c r="AL75" s="22">
        <f>AL14*Constants!$H72*(1-Constants!$H90)</f>
        <v>78591530.621541739</v>
      </c>
      <c r="AM75" s="22">
        <f>AM14*Constants!$H72*(1-Constants!$H90)</f>
        <v>78809631.509399891</v>
      </c>
      <c r="AN75" s="22">
        <f>AN14*Constants!$H72*(1-Constants!$H90)</f>
        <v>79048792.568072945</v>
      </c>
      <c r="AO75" s="22">
        <f>AO14*Constants!$H72*(1-Constants!$H90)</f>
        <v>79310917.910972327</v>
      </c>
      <c r="AP75" s="22">
        <f>AP14*Constants!$H72*(1-Constants!$H90)</f>
        <v>79592583.599257246</v>
      </c>
      <c r="AQ75" s="22">
        <f>AQ14*Constants!$H72*(1-Constants!$H90)</f>
        <v>79893840.021265507</v>
      </c>
      <c r="AR75" s="22">
        <f>AR14*Constants!$H72*(1-Constants!$H90)</f>
        <v>80084825.140066773</v>
      </c>
      <c r="AS75" s="22">
        <f>AS14*Constants!$H72*(1-Constants!$H90)</f>
        <v>80293079.480358347</v>
      </c>
      <c r="AT75" s="22">
        <f>AT14*Constants!$H72*(1-Constants!$H90)</f>
        <v>80516295.588829651</v>
      </c>
      <c r="AU75" s="22">
        <f>AU14*Constants!$H72*(1-Constants!$H90)</f>
        <v>80755838.044265136</v>
      </c>
      <c r="AV75" s="22">
        <f>AV14*Constants!$H72*(1-Constants!$H90)</f>
        <v>81009757.015211865</v>
      </c>
      <c r="AW75" s="22">
        <f>AW14*Constants!$H72*(1-Constants!$H90)</f>
        <v>81177101.007665887</v>
      </c>
      <c r="AX75" s="22">
        <f>AX14*Constants!$H72*(1-Constants!$H90)</f>
        <v>81355705.251393095</v>
      </c>
      <c r="AY75" s="22">
        <f>AY14*Constants!$H72*(1-Constants!$H90)</f>
        <v>81547574.148333237</v>
      </c>
      <c r="AZ75" s="22">
        <f>AZ14*Constants!$H72*(1-Constants!$H90)</f>
        <v>81753701.363904536</v>
      </c>
      <c r="BA75" s="22">
        <f>BA14*Constants!$H72*(1-Constants!$H90)</f>
        <v>81971281.097338781</v>
      </c>
      <c r="BB75" s="22">
        <f>BB14*Constants!$H72*(1-Constants!$H90)</f>
        <v>82102923.577432111</v>
      </c>
      <c r="BC75" s="22">
        <f>BC14*Constants!$H72*(1-Constants!$H90)</f>
        <v>82244458.117603123</v>
      </c>
      <c r="BD75" s="22">
        <f>BD14*Constants!$H72*(1-Constants!$H90)</f>
        <v>82396973.341352284</v>
      </c>
      <c r="BE75" s="22">
        <f>BE14*Constants!$H72*(1-Constants!$H90)</f>
        <v>82558574.413736433</v>
      </c>
      <c r="BF75" s="22">
        <f>BF14*Constants!$H72*(1-Constants!$H90)</f>
        <v>82729605.68891874</v>
      </c>
      <c r="BG75" s="22">
        <f>BG14*Constants!$H72*(1-Constants!$H90)</f>
        <v>82821613.659202382</v>
      </c>
      <c r="BH75" s="22">
        <f>BH14*Constants!$H72*(1-Constants!$H90)</f>
        <v>82921725.631859884</v>
      </c>
      <c r="BI75" s="22">
        <f>BI14*Constants!$H72*(1-Constants!$H90)</f>
        <v>83030660.862094969</v>
      </c>
      <c r="BJ75" s="22">
        <f>BJ14*Constants!$H72*(1-Constants!$H90)</f>
        <v>83147197.376255631</v>
      </c>
      <c r="BK75" s="22">
        <f>BK14*Constants!$H72*(1-Constants!$H90)</f>
        <v>83274136.275718957</v>
      </c>
      <c r="BL75" s="22">
        <f>BL14*Constants!$H72*(1-Constants!$H90)</f>
        <v>83317744.062489808</v>
      </c>
      <c r="BM75" s="22">
        <f>BM14*Constants!$H72*(1-Constants!$H90)</f>
        <v>83370631.519357696</v>
      </c>
      <c r="BN75" s="22">
        <f>BN14*Constants!$H72*(1-Constants!$H90)</f>
        <v>83429870.064634115</v>
      </c>
      <c r="BO75" s="22">
        <f>BO14*Constants!$H72*(1-Constants!$H90)</f>
        <v>83495887.635020286</v>
      </c>
      <c r="BP75" s="22">
        <f>BP14*Constants!$H72*(1-Constants!$H90)</f>
        <v>83570816.937962577</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12208898.540530754</v>
      </c>
      <c r="AE76" s="22">
        <f>AE15*Constants!$H73*(1-Constants!$H91)</f>
        <v>12290422.133621773</v>
      </c>
      <c r="AF76" s="22">
        <f>AF15*Constants!$H73*(1-Constants!$H91)</f>
        <v>12320094.531081164</v>
      </c>
      <c r="AG76" s="22">
        <f>AG15*Constants!$H73*(1-Constants!$H91)</f>
        <v>12296693.344734345</v>
      </c>
      <c r="AH76" s="22">
        <f>AH15*Constants!$H73*(1-Constants!$H91)</f>
        <v>12231005.141183103</v>
      </c>
      <c r="AI76" s="22">
        <f>AI15*Constants!$H73*(1-Constants!$H91)</f>
        <v>12195152.667164285</v>
      </c>
      <c r="AJ76" s="22">
        <f>AJ15*Constants!$H73*(1-Constants!$H91)</f>
        <v>12145726.904793853</v>
      </c>
      <c r="AK76" s="22">
        <f>AK15*Constants!$H73*(1-Constants!$H91)</f>
        <v>12083672.38172905</v>
      </c>
      <c r="AL76" s="22">
        <f>AL15*Constants!$H73*(1-Constants!$H91)</f>
        <v>11364748.626289753</v>
      </c>
      <c r="AM76" s="22">
        <f>AM15*Constants!$H73*(1-Constants!$H91)</f>
        <v>11444199.158625267</v>
      </c>
      <c r="AN76" s="22">
        <f>AN15*Constants!$H73*(1-Constants!$H91)</f>
        <v>11514392.073513139</v>
      </c>
      <c r="AO76" s="22">
        <f>AO15*Constants!$H73*(1-Constants!$H91)</f>
        <v>11583325.943142431</v>
      </c>
      <c r="AP76" s="22">
        <f>AP15*Constants!$H73*(1-Constants!$H91)</f>
        <v>11644217.836178701</v>
      </c>
      <c r="AQ76" s="22">
        <f>AQ15*Constants!$H73*(1-Constants!$H91)</f>
        <v>11709025.367925145</v>
      </c>
      <c r="AR76" s="22">
        <f>AR15*Constants!$H73*(1-Constants!$H91)</f>
        <v>11813062.666378137</v>
      </c>
      <c r="AS76" s="22">
        <f>AS15*Constants!$H73*(1-Constants!$H91)</f>
        <v>11912461.237659639</v>
      </c>
      <c r="AT76" s="22">
        <f>AT15*Constants!$H73*(1-Constants!$H91)</f>
        <v>12017729.432680834</v>
      </c>
      <c r="AU76" s="22">
        <f>AU15*Constants!$H73*(1-Constants!$H91)</f>
        <v>12126102.714596326</v>
      </c>
      <c r="AV76" s="22">
        <f>AV15*Constants!$H73*(1-Constants!$H91)</f>
        <v>12238134.507044954</v>
      </c>
      <c r="AW76" s="22">
        <f>AW15*Constants!$H73*(1-Constants!$H91)</f>
        <v>12396608.330991553</v>
      </c>
      <c r="AX76" s="22">
        <f>AX15*Constants!$H73*(1-Constants!$H91)</f>
        <v>12541081.95464566</v>
      </c>
      <c r="AY76" s="22">
        <f>AY15*Constants!$H73*(1-Constants!$H91)</f>
        <v>12706402.255899692</v>
      </c>
      <c r="AZ76" s="22">
        <f>AZ15*Constants!$H73*(1-Constants!$H91)</f>
        <v>12884566.075055849</v>
      </c>
      <c r="BA76" s="22">
        <f>BA15*Constants!$H73*(1-Constants!$H91)</f>
        <v>13076482.967120022</v>
      </c>
      <c r="BB76" s="22">
        <f>BB15*Constants!$H73*(1-Constants!$H91)</f>
        <v>13283664.065376235</v>
      </c>
      <c r="BC76" s="22">
        <f>BC15*Constants!$H73*(1-Constants!$H91)</f>
        <v>13499032.681872418</v>
      </c>
      <c r="BD76" s="22">
        <f>BD15*Constants!$H73*(1-Constants!$H91)</f>
        <v>13714897.098901873</v>
      </c>
      <c r="BE76" s="22">
        <f>BE15*Constants!$H73*(1-Constants!$H91)</f>
        <v>13938895.723238299</v>
      </c>
      <c r="BF76" s="22">
        <f>BF15*Constants!$H73*(1-Constants!$H91)</f>
        <v>14177205.327199494</v>
      </c>
      <c r="BG76" s="22">
        <f>BG15*Constants!$H73*(1-Constants!$H91)</f>
        <v>14435719.104940889</v>
      </c>
      <c r="BH76" s="22">
        <f>BH15*Constants!$H73*(1-Constants!$H91)</f>
        <v>14704428.747462904</v>
      </c>
      <c r="BI76" s="22">
        <f>BI15*Constants!$H73*(1-Constants!$H91)</f>
        <v>14982138.868197029</v>
      </c>
      <c r="BJ76" s="22">
        <f>BJ15*Constants!$H73*(1-Constants!$H91)</f>
        <v>15270646.400000019</v>
      </c>
      <c r="BK76" s="22">
        <f>BK15*Constants!$H73*(1-Constants!$H91)</f>
        <v>15577015.439610325</v>
      </c>
      <c r="BL76" s="22">
        <f>BL15*Constants!$H73*(1-Constants!$H91)</f>
        <v>15911183.316017577</v>
      </c>
      <c r="BM76" s="22">
        <f>BM15*Constants!$H73*(1-Constants!$H91)</f>
        <v>16260178.123065213</v>
      </c>
      <c r="BN76" s="22">
        <f>BN15*Constants!$H73*(1-Constants!$H91)</f>
        <v>16609997.901038941</v>
      </c>
      <c r="BO76" s="22">
        <f>BO15*Constants!$H73*(1-Constants!$H91)</f>
        <v>16976364.404266007</v>
      </c>
      <c r="BP76" s="22">
        <f>BP15*Constants!$H73*(1-Constants!$H91)</f>
        <v>17360257.557958316</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100586791.65288912</v>
      </c>
      <c r="AF82" s="22">
        <f>((AF41*Constants!$H$45*Constants!$H$48)*(1+Constants!$H$51))*Constants!$H$54*Constants!$H$42*Constants!$H$57*Constants!$H$58*ttokg</f>
        <v>100975433.42009132</v>
      </c>
      <c r="AG82" s="22">
        <f>((AG41*Constants!$H$45*Constants!$H$48)*(1+Constants!$H$51))*Constants!$H$54*Constants!$H$42*Constants!$H$57*Constants!$H$58*ttokg</f>
        <v>101267310.1203872</v>
      </c>
      <c r="AH82" s="22">
        <f>((AH41*Constants!$H$45*Constants!$H$48)*(1+Constants!$H$51))*Constants!$H$54*Constants!$H$42*Constants!$H$57*Constants!$H$58*ttokg</f>
        <v>101459471.81600061</v>
      </c>
      <c r="AI82" s="22">
        <f>((AI41*Constants!$H$45*Constants!$H$48)*(1+Constants!$H$51))*Constants!$H$54*Constants!$H$42*Constants!$H$57*Constants!$H$58*ttokg</f>
        <v>101571972.12465328</v>
      </c>
      <c r="AJ82" s="22">
        <f>((AJ41*Constants!$H$45*Constants!$H$48)*(1+Constants!$H$51))*Constants!$H$54*Constants!$H$42*Constants!$H$57*Constants!$H$58*ttokg</f>
        <v>101749625.71339022</v>
      </c>
      <c r="AK82" s="22">
        <f>((AK41*Constants!$H$45*Constants!$H$48)*(1+Constants!$H$51))*Constants!$H$54*Constants!$H$42*Constants!$H$57*Constants!$H$58*ttokg</f>
        <v>101898838.33269656</v>
      </c>
      <c r="AL82" s="22">
        <f>((AL41*Constants!$H$45*Constants!$H$48)*(1+Constants!$H$51))*Constants!$H$54*Constants!$H$42*Constants!$H$57*Constants!$H$58*ttokg</f>
        <v>102021557.2417502</v>
      </c>
      <c r="AM82" s="22">
        <f>((AM41*Constants!$H$45*Constants!$H$48)*(1+Constants!$H$51))*Constants!$H$54*Constants!$H$42*Constants!$H$57*Constants!$H$58*ttokg</f>
        <v>100714866.02594222</v>
      </c>
      <c r="AN82" s="22">
        <f>((AN41*Constants!$H$45*Constants!$H$48)*(1+Constants!$H$51))*Constants!$H$54*Constants!$H$42*Constants!$H$57*Constants!$H$58*ttokg</f>
        <v>101068719.61170767</v>
      </c>
      <c r="AO82" s="22">
        <f>((AO41*Constants!$H$45*Constants!$H$48)*(1+Constants!$H$51))*Constants!$H$54*Constants!$H$42*Constants!$H$57*Constants!$H$58*ttokg</f>
        <v>101402134.85895595</v>
      </c>
      <c r="AP82" s="22">
        <f>((AP41*Constants!$H$45*Constants!$H$48)*(1+Constants!$H$51))*Constants!$H$54*Constants!$H$42*Constants!$H$57*Constants!$H$58*ttokg</f>
        <v>101733578.93331967</v>
      </c>
      <c r="AQ82" s="22">
        <f>((AQ41*Constants!$H$45*Constants!$H$48)*(1+Constants!$H$51))*Constants!$H$54*Constants!$H$42*Constants!$H$57*Constants!$H$58*ttokg</f>
        <v>102047771.47415622</v>
      </c>
      <c r="AR82" s="22">
        <f>((AR41*Constants!$H$45*Constants!$H$48)*(1+Constants!$H$51))*Constants!$H$54*Constants!$H$42*Constants!$H$57*Constants!$H$58*ttokg</f>
        <v>102371230.47276862</v>
      </c>
      <c r="AS82" s="22">
        <f>((AS41*Constants!$H$45*Constants!$H$48)*(1+Constants!$H$51))*Constants!$H$54*Constants!$H$42*Constants!$H$57*Constants!$H$58*ttokg</f>
        <v>102755059.38463576</v>
      </c>
      <c r="AT82" s="22">
        <f>((AT41*Constants!$H$45*Constants!$H$48)*(1+Constants!$H$51))*Constants!$H$54*Constants!$H$42*Constants!$H$57*Constants!$H$58*ttokg</f>
        <v>103128347.69167897</v>
      </c>
      <c r="AU82" s="22">
        <f>((AU41*Constants!$H$45*Constants!$H$48)*(1+Constants!$H$51))*Constants!$H$54*Constants!$H$42*Constants!$H$57*Constants!$H$58*ttokg</f>
        <v>103513484.55012868</v>
      </c>
      <c r="AV82" s="22">
        <f>((AV41*Constants!$H$45*Constants!$H$48)*(1+Constants!$H$51))*Constants!$H$54*Constants!$H$42*Constants!$H$57*Constants!$H$58*ttokg</f>
        <v>103904744.0984953</v>
      </c>
      <c r="AW82" s="22">
        <f>((AW41*Constants!$H$45*Constants!$H$48)*(1+Constants!$H$51))*Constants!$H$54*Constants!$H$42*Constants!$H$57*Constants!$H$58*ttokg</f>
        <v>104302881.1593333</v>
      </c>
      <c r="AX82" s="22">
        <f>((AX41*Constants!$H$45*Constants!$H$48)*(1+Constants!$H$51))*Constants!$H$54*Constants!$H$42*Constants!$H$57*Constants!$H$58*ttokg</f>
        <v>104776349.00418572</v>
      </c>
      <c r="AY82" s="22">
        <f>((AY41*Constants!$H$45*Constants!$H$48)*(1+Constants!$H$51))*Constants!$H$54*Constants!$H$42*Constants!$H$57*Constants!$H$58*ttokg</f>
        <v>105217610.30405544</v>
      </c>
      <c r="AZ82" s="22">
        <f>((AZ41*Constants!$H$45*Constants!$H$48)*(1+Constants!$H$51))*Constants!$H$54*Constants!$H$42*Constants!$H$57*Constants!$H$58*ttokg</f>
        <v>105698830.62469077</v>
      </c>
      <c r="BA82" s="22">
        <f>((BA41*Constants!$H$45*Constants!$H$48)*(1+Constants!$H$51))*Constants!$H$54*Constants!$H$42*Constants!$H$57*Constants!$H$58*ttokg</f>
        <v>106202740.03818561</v>
      </c>
      <c r="BB82" s="22">
        <f>((BB41*Constants!$H$45*Constants!$H$48)*(1+Constants!$H$51))*Constants!$H$54*Constants!$H$42*Constants!$H$57*Constants!$H$58*ttokg</f>
        <v>106729630.02993953</v>
      </c>
      <c r="BC82" s="22">
        <f>((BC41*Constants!$H$45*Constants!$H$48)*(1+Constants!$H$51))*Constants!$H$54*Constants!$H$42*Constants!$H$57*Constants!$H$58*ttokg</f>
        <v>107261177.37219708</v>
      </c>
      <c r="BD82" s="22">
        <f>((BD41*Constants!$H$45*Constants!$H$48)*(1+Constants!$H$51))*Constants!$H$54*Constants!$H$42*Constants!$H$57*Constants!$H$58*ttokg</f>
        <v>107802398.0814456</v>
      </c>
      <c r="BE82" s="22">
        <f>((BE41*Constants!$H$45*Constants!$H$48)*(1+Constants!$H$51))*Constants!$H$54*Constants!$H$42*Constants!$H$57*Constants!$H$58*ttokg</f>
        <v>108338667.77684201</v>
      </c>
      <c r="BF82" s="22">
        <f>((BF41*Constants!$H$45*Constants!$H$48)*(1+Constants!$H$51))*Constants!$H$54*Constants!$H$42*Constants!$H$57*Constants!$H$58*ttokg</f>
        <v>108883802.79890417</v>
      </c>
      <c r="BG82" s="22">
        <f>((BG41*Constants!$H$45*Constants!$H$48)*(1+Constants!$H$51))*Constants!$H$54*Constants!$H$42*Constants!$H$57*Constants!$H$58*ttokg</f>
        <v>109448461.87590443</v>
      </c>
      <c r="BH82" s="22">
        <f>((BH41*Constants!$H$45*Constants!$H$48)*(1+Constants!$H$51))*Constants!$H$54*Constants!$H$42*Constants!$H$57*Constants!$H$58*ttokg</f>
        <v>110023084.48226348</v>
      </c>
      <c r="BI82" s="22">
        <f>((BI41*Constants!$H$45*Constants!$H$48)*(1+Constants!$H$51))*Constants!$H$54*Constants!$H$42*Constants!$H$57*Constants!$H$58*ttokg</f>
        <v>110606985.99272129</v>
      </c>
      <c r="BJ82" s="22">
        <f>((BJ41*Constants!$H$45*Constants!$H$48)*(1+Constants!$H$51))*Constants!$H$54*Constants!$H$42*Constants!$H$57*Constants!$H$58*ttokg</f>
        <v>111197622.17331046</v>
      </c>
      <c r="BK82" s="22">
        <f>((BK41*Constants!$H$45*Constants!$H$48)*(1+Constants!$H$51))*Constants!$H$54*Constants!$H$42*Constants!$H$57*Constants!$H$58*ttokg</f>
        <v>111797168.48996986</v>
      </c>
      <c r="BL82" s="22">
        <f>((BL41*Constants!$H$45*Constants!$H$48)*(1+Constants!$H$51))*Constants!$H$54*Constants!$H$42*Constants!$H$57*Constants!$H$58*ttokg</f>
        <v>112416947.0167353</v>
      </c>
      <c r="BM82" s="22">
        <f>((BM41*Constants!$H$45*Constants!$H$48)*(1+Constants!$H$51))*Constants!$H$54*Constants!$H$42*Constants!$H$57*Constants!$H$58*ttokg</f>
        <v>113050750.66380624</v>
      </c>
      <c r="BN82" s="22">
        <f>((BN41*Constants!$H$45*Constants!$H$48)*(1+Constants!$H$51))*Constants!$H$54*Constants!$H$42*Constants!$H$57*Constants!$H$58*ttokg</f>
        <v>113696051.0209046</v>
      </c>
      <c r="BO82" s="22">
        <f>((BO41*Constants!$H$45*Constants!$H$48)*(1+Constants!$H$51))*Constants!$H$54*Constants!$H$42*Constants!$H$57*Constants!$H$58*ttokg</f>
        <v>114330141.69160381</v>
      </c>
      <c r="BP82" s="22">
        <f>((BP41*Constants!$H$45*Constants!$H$48)*(1+Constants!$H$51))*Constants!$H$54*Constants!$H$42*Constants!$H$57*Constants!$H$58*ttokg</f>
        <v>114976707.09835455</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188083995.3698152</v>
      </c>
      <c r="AF85" s="22">
        <f>SUM(AF82:AF84)/Constants!$H$41</f>
        <v>188731731.64848554</v>
      </c>
      <c r="AG85" s="22">
        <f>SUM(AG82:AG84)/Constants!$H$41</f>
        <v>189218192.81564531</v>
      </c>
      <c r="AH85" s="22">
        <f>SUM(AH82:AH84)/Constants!$H$41</f>
        <v>189538462.30833435</v>
      </c>
      <c r="AI85" s="22">
        <f>SUM(AI82:AI84)/Constants!$H$41</f>
        <v>189725962.82275546</v>
      </c>
      <c r="AJ85" s="22">
        <f>SUM(AJ82:AJ84)/Constants!$H$41</f>
        <v>190022052.13731703</v>
      </c>
      <c r="AK85" s="22">
        <f>SUM(AK82:AK84)/Constants!$H$41</f>
        <v>190270739.83616093</v>
      </c>
      <c r="AL85" s="22">
        <f>SUM(AL82:AL84)/Constants!$H$41</f>
        <v>190475271.35125035</v>
      </c>
      <c r="AM85" s="22">
        <f>SUM(AM82:AM84)/Constants!$H$41</f>
        <v>188297452.65823704</v>
      </c>
      <c r="AN85" s="22">
        <f>SUM(AN82:AN84)/Constants!$H$41</f>
        <v>188887208.63451281</v>
      </c>
      <c r="AO85" s="22">
        <f>SUM(AO82:AO84)/Constants!$H$41</f>
        <v>189442900.71325991</v>
      </c>
      <c r="AP85" s="22">
        <f>SUM(AP82:AP84)/Constants!$H$41</f>
        <v>189995307.50386614</v>
      </c>
      <c r="AQ85" s="22">
        <f>SUM(AQ82:AQ84)/Constants!$H$41</f>
        <v>190518961.7385937</v>
      </c>
      <c r="AR85" s="22">
        <f>SUM(AR82:AR84)/Constants!$H$41</f>
        <v>191058060.06961438</v>
      </c>
      <c r="AS85" s="22">
        <f>SUM(AS82:AS84)/Constants!$H$41</f>
        <v>191697774.92272627</v>
      </c>
      <c r="AT85" s="22">
        <f>SUM(AT82:AT84)/Constants!$H$41</f>
        <v>192319922.10113162</v>
      </c>
      <c r="AU85" s="22">
        <f>SUM(AU82:AU84)/Constants!$H$41</f>
        <v>192961816.8652145</v>
      </c>
      <c r="AV85" s="22">
        <f>SUM(AV82:AV84)/Constants!$H$41</f>
        <v>193613916.11249217</v>
      </c>
      <c r="AW85" s="22">
        <f>SUM(AW82:AW84)/Constants!$H$41</f>
        <v>194277477.88055551</v>
      </c>
      <c r="AX85" s="22">
        <f>SUM(AX82:AX84)/Constants!$H$41</f>
        <v>195066590.95530954</v>
      </c>
      <c r="AY85" s="22">
        <f>SUM(AY82:AY84)/Constants!$H$41</f>
        <v>195802026.4550924</v>
      </c>
      <c r="AZ85" s="22">
        <f>SUM(AZ82:AZ84)/Constants!$H$41</f>
        <v>196604060.32281795</v>
      </c>
      <c r="BA85" s="22">
        <f>SUM(BA82:BA84)/Constants!$H$41</f>
        <v>197443909.34530938</v>
      </c>
      <c r="BB85" s="22">
        <f>SUM(BB82:BB84)/Constants!$H$41</f>
        <v>198322059.33156589</v>
      </c>
      <c r="BC85" s="22">
        <f>SUM(BC82:BC84)/Constants!$H$41</f>
        <v>199207971.56866181</v>
      </c>
      <c r="BD85" s="22">
        <f>SUM(BD82:BD84)/Constants!$H$41</f>
        <v>200110006.08407599</v>
      </c>
      <c r="BE85" s="22">
        <f>SUM(BE82:BE84)/Constants!$H$41</f>
        <v>201003788.90973669</v>
      </c>
      <c r="BF85" s="22">
        <f>SUM(BF82:BF84)/Constants!$H$41</f>
        <v>201912347.27984029</v>
      </c>
      <c r="BG85" s="22">
        <f>SUM(BG82:BG84)/Constants!$H$41</f>
        <v>202853445.74150738</v>
      </c>
      <c r="BH85" s="22">
        <f>SUM(BH82:BH84)/Constants!$H$41</f>
        <v>203811150.08543912</v>
      </c>
      <c r="BI85" s="22">
        <f>SUM(BI82:BI84)/Constants!$H$41</f>
        <v>204784319.26953548</v>
      </c>
      <c r="BJ85" s="22">
        <f>SUM(BJ82:BJ84)/Constants!$H$41</f>
        <v>205768712.90385076</v>
      </c>
      <c r="BK85" s="22">
        <f>SUM(BK82:BK84)/Constants!$H$41</f>
        <v>206767956.7649498</v>
      </c>
      <c r="BL85" s="22">
        <f>SUM(BL82:BL84)/Constants!$H$41</f>
        <v>207800920.97622553</v>
      </c>
      <c r="BM85" s="22">
        <f>SUM(BM82:BM84)/Constants!$H$41</f>
        <v>208857260.38801041</v>
      </c>
      <c r="BN85" s="22">
        <f>SUM(BN82:BN84)/Constants!$H$41</f>
        <v>209932760.98317432</v>
      </c>
      <c r="BO85" s="22">
        <f>SUM(BO82:BO84)/Constants!$H$41</f>
        <v>210989578.76767302</v>
      </c>
      <c r="BP85" s="22">
        <f>SUM(BP82:BP84)/Constants!$H$41</f>
        <v>212067187.77892423</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IF('[4]Mitigation summary'!G11*CO2toC*Ggtot&gt;0,'[4]Mitigation summary'!G11*CO2toC*Ggtot,"NO")</f>
        <v>NO</v>
      </c>
      <c r="AE87" s="95" t="str">
        <f>IF('[4]Mitigation summary'!H11*CO2toC*Ggtot&gt;0,'[4]Mitigation summary'!H11*CO2toC*Ggtot,"NO")</f>
        <v>NO</v>
      </c>
      <c r="AF87" s="95" t="str">
        <f>IF('[4]Mitigation summary'!I11*CO2toC*Ggtot&gt;0,'[4]Mitigation summary'!I11*CO2toC*Ggtot,"NO")</f>
        <v>NO</v>
      </c>
      <c r="AG87" s="95" t="str">
        <f>IF('[4]Mitigation summary'!J11*CO2toC*Ggtot&gt;0,'[4]Mitigation summary'!J11*CO2toC*Ggtot,"NO")</f>
        <v>NO</v>
      </c>
      <c r="AH87" s="95" t="str">
        <f>IF('[4]Mitigation summary'!K11*CO2toC*Ggtot&gt;0,'[4]Mitigation summary'!K11*CO2toC*Ggtot,"NO")</f>
        <v>NO</v>
      </c>
      <c r="AI87" s="95" t="str">
        <f>IF('[4]Mitigation summary'!L11*CO2toC*Ggtot&gt;0,'[4]Mitigation summary'!L11*CO2toC*Ggtot,"NO")</f>
        <v>NO</v>
      </c>
      <c r="AJ87" s="95" t="str">
        <f>IF('[4]Mitigation summary'!M11*CO2toC*Ggtot&gt;0,'[4]Mitigation summary'!M11*CO2toC*Ggtot,"NO")</f>
        <v>NO</v>
      </c>
      <c r="AK87" s="95" t="str">
        <f>IF('[4]Mitigation summary'!N11*CO2toC*Ggtot&gt;0,'[4]Mitigation summary'!N11*CO2toC*Ggtot,"NO")</f>
        <v>NO</v>
      </c>
      <c r="AL87" s="95" t="str">
        <f>IF('[4]Mitigation summary'!O11*CO2toC*Ggtot&gt;0,'[4]Mitigation summary'!O11*CO2toC*Ggtot,"NO")</f>
        <v>NO</v>
      </c>
      <c r="AM87" s="95" t="str">
        <f>IF('[4]Mitigation summary'!P11*CO2toC*Ggtot&gt;0,'[4]Mitigation summary'!P11*CO2toC*Ggtot,"NO")</f>
        <v>NO</v>
      </c>
      <c r="AN87" s="95" t="str">
        <f>IF('[4]Mitigation summary'!Q11*CO2toC*Ggtot&gt;0,'[4]Mitigation summary'!Q11*CO2toC*Ggtot,"NO")</f>
        <v>NO</v>
      </c>
      <c r="AO87" s="95" t="str">
        <f>IF('[4]Mitigation summary'!R11*CO2toC*Ggtot&gt;0,'[4]Mitigation summary'!R11*CO2toC*Ggtot,"NO")</f>
        <v>NO</v>
      </c>
      <c r="AP87" s="95" t="str">
        <f>IF('[4]Mitigation summary'!S11*CO2toC*Ggtot&gt;0,'[4]Mitigation summary'!S11*CO2toC*Ggtot,"NO")</f>
        <v>NO</v>
      </c>
      <c r="AQ87" s="95" t="str">
        <f>IF('[4]Mitigation summary'!T11*CO2toC*Ggtot&gt;0,'[4]Mitigation summary'!T11*CO2toC*Ggtot,"NO")</f>
        <v>NO</v>
      </c>
      <c r="AR87" s="95" t="str">
        <f>IF('[4]Mitigation summary'!U11*CO2toC*Ggtot&gt;0,'[4]Mitigation summary'!U11*CO2toC*Ggtot,"NO")</f>
        <v>NO</v>
      </c>
      <c r="AS87" s="95" t="str">
        <f>IF('[4]Mitigation summary'!V11*CO2toC*Ggtot&gt;0,'[4]Mitigation summary'!V11*CO2toC*Ggtot,"NO")</f>
        <v>NO</v>
      </c>
      <c r="AT87" s="95" t="str">
        <f>IF('[4]Mitigation summary'!W11*CO2toC*Ggtot&gt;0,'[4]Mitigation summary'!W11*CO2toC*Ggtot,"NO")</f>
        <v>NO</v>
      </c>
      <c r="AU87" s="95" t="str">
        <f>IF('[4]Mitigation summary'!X11*CO2toC*Ggtot&gt;0,'[4]Mitigation summary'!X11*CO2toC*Ggtot,"NO")</f>
        <v>NO</v>
      </c>
      <c r="AV87" s="95" t="str">
        <f>IF('[4]Mitigation summary'!Y11*CO2toC*Ggtot&gt;0,'[4]Mitigation summary'!Y11*CO2toC*Ggtot,"NO")</f>
        <v>NO</v>
      </c>
      <c r="AW87" s="95" t="str">
        <f>IF('[4]Mitigation summary'!Z11*CO2toC*Ggtot&gt;0,'[4]Mitigation summary'!Z11*CO2toC*Ggtot,"NO")</f>
        <v>NO</v>
      </c>
      <c r="AX87" s="95" t="str">
        <f>IF('[4]Mitigation summary'!AA11*CO2toC*Ggtot&gt;0,'[4]Mitigation summary'!AA11*CO2toC*Ggtot,"NO")</f>
        <v>NO</v>
      </c>
      <c r="AY87" s="95" t="str">
        <f>IF('[4]Mitigation summary'!AB11*CO2toC*Ggtot&gt;0,'[4]Mitigation summary'!AB11*CO2toC*Ggtot,"NO")</f>
        <v>NO</v>
      </c>
      <c r="AZ87" s="95" t="str">
        <f>IF('[4]Mitigation summary'!AC11*CO2toC*Ggtot&gt;0,'[4]Mitigation summary'!AC11*CO2toC*Ggtot,"NO")</f>
        <v>NO</v>
      </c>
      <c r="BA87" s="95" t="str">
        <f>IF('[4]Mitigation summary'!AD11*CO2toC*Ggtot&gt;0,'[4]Mitigation summary'!AD11*CO2toC*Ggtot,"NO")</f>
        <v>NO</v>
      </c>
      <c r="BB87" s="95" t="str">
        <f>IF('[4]Mitigation summary'!AE11*CO2toC*Ggtot&gt;0,'[4]Mitigation summary'!AE11*CO2toC*Ggtot,"NO")</f>
        <v>NO</v>
      </c>
      <c r="BC87" s="95" t="str">
        <f>IF('[4]Mitigation summary'!AF11*CO2toC*Ggtot&gt;0,'[4]Mitigation summary'!AF11*CO2toC*Ggtot,"NO")</f>
        <v>NO</v>
      </c>
      <c r="BD87" s="95" t="str">
        <f>IF('[4]Mitigation summary'!AG11*CO2toC*Ggtot&gt;0,'[4]Mitigation summary'!AG11*CO2toC*Ggtot,"NO")</f>
        <v>NO</v>
      </c>
      <c r="BE87" s="95" t="str">
        <f>IF('[4]Mitigation summary'!AH11*CO2toC*Ggtot&gt;0,'[4]Mitigation summary'!AH11*CO2toC*Ggtot,"NO")</f>
        <v>NO</v>
      </c>
      <c r="BF87" s="95" t="str">
        <f>IF('[4]Mitigation summary'!AI11*CO2toC*Ggtot&gt;0,'[4]Mitigation summary'!AI11*CO2toC*Ggtot,"NO")</f>
        <v>NO</v>
      </c>
      <c r="BG87" s="95" t="str">
        <f>IF('[4]Mitigation summary'!AJ11*CO2toC*Ggtot&gt;0,'[4]Mitigation summary'!AJ11*CO2toC*Ggtot,"NO")</f>
        <v>NO</v>
      </c>
      <c r="BH87" s="95" t="str">
        <f>IF('[4]Mitigation summary'!AK11*CO2toC*Ggtot&gt;0,'[4]Mitigation summary'!AK11*CO2toC*Ggtot,"NO")</f>
        <v>NO</v>
      </c>
      <c r="BI87" s="95" t="str">
        <f>IF('[4]Mitigation summary'!AL11*CO2toC*Ggtot&gt;0,'[4]Mitigation summary'!AL11*CO2toC*Ggtot,"NO")</f>
        <v>NO</v>
      </c>
      <c r="BJ87" s="95" t="str">
        <f>IF('[4]Mitigation summary'!AM11*CO2toC*Ggtot&gt;0,'[4]Mitigation summary'!AM11*CO2toC*Ggtot,"NO")</f>
        <v>NO</v>
      </c>
      <c r="BK87" s="95" t="str">
        <f>IF('[4]Mitigation summary'!AN11*CO2toC*Ggtot&gt;0,'[4]Mitigation summary'!AN11*CO2toC*Ggtot,"NO")</f>
        <v>NO</v>
      </c>
      <c r="BL87" s="95" t="str">
        <f>IF('[4]Mitigation summary'!AO11*CO2toC*Ggtot&gt;0,'[4]Mitigation summary'!AO11*CO2toC*Ggtot,"NO")</f>
        <v>NO</v>
      </c>
      <c r="BM87" s="95" t="str">
        <f>IF('[4]Mitigation summary'!AP11*CO2toC*Ggtot&gt;0,'[4]Mitigation summary'!AP11*CO2toC*Ggtot,"NO")</f>
        <v>NO</v>
      </c>
      <c r="BN87" s="95" t="str">
        <f>IF('[4]Mitigation summary'!AQ11*CO2toC*Ggtot&gt;0,'[4]Mitigation summary'!AQ11*CO2toC*Ggtot,"NO")</f>
        <v>NO</v>
      </c>
      <c r="BO87" s="95" t="str">
        <f>IF('[4]Mitigation summary'!AR11*CO2toC*Ggtot&gt;0,'[4]Mitigation summary'!AR11*CO2toC*Ggtot,"NO")</f>
        <v>NO</v>
      </c>
      <c r="BP87" s="95" t="str">
        <f>IF('[4]Mitigation summary'!AS11*CO2toC*Ggtot&gt;0,'[4]Mitigation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IF('[4]Mitigation summary'!G16*CO2toC*Ggtot&gt;0,'[4]Mitigation summary'!G16*CO2toC*Ggtot,"NO")</f>
        <v>NO</v>
      </c>
      <c r="AE88" s="95" t="str">
        <f>IF('[4]Mitigation summary'!H16*CO2toC*Ggtot&gt;0,'[4]Mitigation summary'!H16*CO2toC*Ggtot,"NO")</f>
        <v>NO</v>
      </c>
      <c r="AF88" s="95" t="str">
        <f>IF('[4]Mitigation summary'!I16*CO2toC*Ggtot&gt;0,'[4]Mitigation summary'!I16*CO2toC*Ggtot,"NO")</f>
        <v>NO</v>
      </c>
      <c r="AG88" s="95" t="str">
        <f>IF('[4]Mitigation summary'!J16*CO2toC*Ggtot&gt;0,'[4]Mitigation summary'!J16*CO2toC*Ggtot,"NO")</f>
        <v>NO</v>
      </c>
      <c r="AH88" s="95" t="str">
        <f>IF('[4]Mitigation summary'!K16*CO2toC*Ggtot&gt;0,'[4]Mitigation summary'!K16*CO2toC*Ggtot,"NO")</f>
        <v>NO</v>
      </c>
      <c r="AI88" s="95" t="str">
        <f>IF('[4]Mitigation summary'!L16*CO2toC*Ggtot&gt;0,'[4]Mitigation summary'!L16*CO2toC*Ggtot,"NO")</f>
        <v>NO</v>
      </c>
      <c r="AJ88" s="95" t="str">
        <f>IF('[4]Mitigation summary'!M16*CO2toC*Ggtot&gt;0,'[4]Mitigation summary'!M16*CO2toC*Ggtot,"NO")</f>
        <v>NO</v>
      </c>
      <c r="AK88" s="95" t="str">
        <f>IF('[4]Mitigation summary'!N16*CO2toC*Ggtot&gt;0,'[4]Mitigation summary'!N16*CO2toC*Ggtot,"NO")</f>
        <v>NO</v>
      </c>
      <c r="AL88" s="95" t="str">
        <f>IF('[4]Mitigation summary'!O16*CO2toC*Ggtot&gt;0,'[4]Mitigation summary'!O16*CO2toC*Ggtot,"NO")</f>
        <v>NO</v>
      </c>
      <c r="AM88" s="95" t="str">
        <f>IF('[4]Mitigation summary'!P16*CO2toC*Ggtot&gt;0,'[4]Mitigation summary'!P16*CO2toC*Ggtot,"NO")</f>
        <v>NO</v>
      </c>
      <c r="AN88" s="95" t="str">
        <f>IF('[4]Mitigation summary'!Q16*CO2toC*Ggtot&gt;0,'[4]Mitigation summary'!Q16*CO2toC*Ggtot,"NO")</f>
        <v>NO</v>
      </c>
      <c r="AO88" s="95" t="str">
        <f>IF('[4]Mitigation summary'!R16*CO2toC*Ggtot&gt;0,'[4]Mitigation summary'!R16*CO2toC*Ggtot,"NO")</f>
        <v>NO</v>
      </c>
      <c r="AP88" s="95" t="str">
        <f>IF('[4]Mitigation summary'!S16*CO2toC*Ggtot&gt;0,'[4]Mitigation summary'!S16*CO2toC*Ggtot,"NO")</f>
        <v>NO</v>
      </c>
      <c r="AQ88" s="95" t="str">
        <f>IF('[4]Mitigation summary'!T16*CO2toC*Ggtot&gt;0,'[4]Mitigation summary'!T16*CO2toC*Ggtot,"NO")</f>
        <v>NO</v>
      </c>
      <c r="AR88" s="95" t="str">
        <f>IF('[4]Mitigation summary'!U16*CO2toC*Ggtot&gt;0,'[4]Mitigation summary'!U16*CO2toC*Ggtot,"NO")</f>
        <v>NO</v>
      </c>
      <c r="AS88" s="95" t="str">
        <f>IF('[4]Mitigation summary'!V16*CO2toC*Ggtot&gt;0,'[4]Mitigation summary'!V16*CO2toC*Ggtot,"NO")</f>
        <v>NO</v>
      </c>
      <c r="AT88" s="95" t="str">
        <f>IF('[4]Mitigation summary'!W16*CO2toC*Ggtot&gt;0,'[4]Mitigation summary'!W16*CO2toC*Ggtot,"NO")</f>
        <v>NO</v>
      </c>
      <c r="AU88" s="95" t="str">
        <f>IF('[4]Mitigation summary'!X16*CO2toC*Ggtot&gt;0,'[4]Mitigation summary'!X16*CO2toC*Ggtot,"NO")</f>
        <v>NO</v>
      </c>
      <c r="AV88" s="95" t="str">
        <f>IF('[4]Mitigation summary'!Y16*CO2toC*Ggtot&gt;0,'[4]Mitigation summary'!Y16*CO2toC*Ggtot,"NO")</f>
        <v>NO</v>
      </c>
      <c r="AW88" s="95" t="str">
        <f>IF('[4]Mitigation summary'!Z16*CO2toC*Ggtot&gt;0,'[4]Mitigation summary'!Z16*CO2toC*Ggtot,"NO")</f>
        <v>NO</v>
      </c>
      <c r="AX88" s="95" t="str">
        <f>IF('[4]Mitigation summary'!AA16*CO2toC*Ggtot&gt;0,'[4]Mitigation summary'!AA16*CO2toC*Ggtot,"NO")</f>
        <v>NO</v>
      </c>
      <c r="AY88" s="95" t="str">
        <f>IF('[4]Mitigation summary'!AB16*CO2toC*Ggtot&gt;0,'[4]Mitigation summary'!AB16*CO2toC*Ggtot,"NO")</f>
        <v>NO</v>
      </c>
      <c r="AZ88" s="95" t="str">
        <f>IF('[4]Mitigation summary'!AC16*CO2toC*Ggtot&gt;0,'[4]Mitigation summary'!AC16*CO2toC*Ggtot,"NO")</f>
        <v>NO</v>
      </c>
      <c r="BA88" s="95" t="str">
        <f>IF('[4]Mitigation summary'!AD16*CO2toC*Ggtot&gt;0,'[4]Mitigation summary'!AD16*CO2toC*Ggtot,"NO")</f>
        <v>NO</v>
      </c>
      <c r="BB88" s="95" t="str">
        <f>IF('[4]Mitigation summary'!AE16*CO2toC*Ggtot&gt;0,'[4]Mitigation summary'!AE16*CO2toC*Ggtot,"NO")</f>
        <v>NO</v>
      </c>
      <c r="BC88" s="95" t="str">
        <f>IF('[4]Mitigation summary'!AF16*CO2toC*Ggtot&gt;0,'[4]Mitigation summary'!AF16*CO2toC*Ggtot,"NO")</f>
        <v>NO</v>
      </c>
      <c r="BD88" s="95" t="str">
        <f>IF('[4]Mitigation summary'!AG16*CO2toC*Ggtot&gt;0,'[4]Mitigation summary'!AG16*CO2toC*Ggtot,"NO")</f>
        <v>NO</v>
      </c>
      <c r="BE88" s="95" t="str">
        <f>IF('[4]Mitigation summary'!AH16*CO2toC*Ggtot&gt;0,'[4]Mitigation summary'!AH16*CO2toC*Ggtot,"NO")</f>
        <v>NO</v>
      </c>
      <c r="BF88" s="95" t="str">
        <f>IF('[4]Mitigation summary'!AI16*CO2toC*Ggtot&gt;0,'[4]Mitigation summary'!AI16*CO2toC*Ggtot,"NO")</f>
        <v>NO</v>
      </c>
      <c r="BG88" s="95" t="str">
        <f>IF('[4]Mitigation summary'!AJ16*CO2toC*Ggtot&gt;0,'[4]Mitigation summary'!AJ16*CO2toC*Ggtot,"NO")</f>
        <v>NO</v>
      </c>
      <c r="BH88" s="95" t="str">
        <f>IF('[4]Mitigation summary'!AK16*CO2toC*Ggtot&gt;0,'[4]Mitigation summary'!AK16*CO2toC*Ggtot,"NO")</f>
        <v>NO</v>
      </c>
      <c r="BI88" s="95" t="str">
        <f>IF('[4]Mitigation summary'!AL16*CO2toC*Ggtot&gt;0,'[4]Mitigation summary'!AL16*CO2toC*Ggtot,"NO")</f>
        <v>NO</v>
      </c>
      <c r="BJ88" s="95" t="str">
        <f>IF('[4]Mitigation summary'!AM16*CO2toC*Ggtot&gt;0,'[4]Mitigation summary'!AM16*CO2toC*Ggtot,"NO")</f>
        <v>NO</v>
      </c>
      <c r="BK88" s="95" t="str">
        <f>IF('[4]Mitigation summary'!AN16*CO2toC*Ggtot&gt;0,'[4]Mitigation summary'!AN16*CO2toC*Ggtot,"NO")</f>
        <v>NO</v>
      </c>
      <c r="BL88" s="95" t="str">
        <f>IF('[4]Mitigation summary'!AO16*CO2toC*Ggtot&gt;0,'[4]Mitigation summary'!AO16*CO2toC*Ggtot,"NO")</f>
        <v>NO</v>
      </c>
      <c r="BM88" s="95" t="str">
        <f>IF('[4]Mitigation summary'!AP16*CO2toC*Ggtot&gt;0,'[4]Mitigation summary'!AP16*CO2toC*Ggtot,"NO")</f>
        <v>NO</v>
      </c>
      <c r="BN88" s="95" t="str">
        <f>IF('[4]Mitigation summary'!AQ16*CO2toC*Ggtot&gt;0,'[4]Mitigation summary'!AQ16*CO2toC*Ggtot,"NO")</f>
        <v>NO</v>
      </c>
      <c r="BO88" s="95" t="str">
        <f>IF('[4]Mitigation summary'!AR16*CO2toC*Ggtot&gt;0,'[4]Mitigation summary'!AR16*CO2toC*Ggtot,"NO")</f>
        <v>NO</v>
      </c>
      <c r="BP88" s="95" t="str">
        <f>IF('[4]Mitigation summary'!AS16*CO2toC*Ggtot&gt;0,'[4]Mitigation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IF('[4]Mitigation summary'!G24*CO2toC*Ggtot&gt;0,'[4]Mitigation summary'!G24*CO2toC*Ggtot,"NO")</f>
        <v>3283.5231445314134</v>
      </c>
      <c r="AE89" s="95">
        <f>IF('[4]Mitigation summary'!H24*CO2toC*Ggtot&gt;0,'[4]Mitigation summary'!H24*CO2toC*Ggtot,"NO")</f>
        <v>3279.6568877269606</v>
      </c>
      <c r="AF89" s="95">
        <f>IF('[4]Mitigation summary'!I24*CO2toC*Ggtot&gt;0,'[4]Mitigation summary'!I24*CO2toC*Ggtot,"NO")</f>
        <v>3275.7906309225073</v>
      </c>
      <c r="AG89" s="95">
        <f>IF('[4]Mitigation summary'!J24*CO2toC*Ggtot&gt;0,'[4]Mitigation summary'!J24*CO2toC*Ggtot,"NO")</f>
        <v>3271.9243741180535</v>
      </c>
      <c r="AH89" s="95">
        <f>IF('[4]Mitigation summary'!K24*CO2toC*Ggtot&gt;0,'[4]Mitigation summary'!K24*CO2toC*Ggtot,"NO")</f>
        <v>3268.0581173136006</v>
      </c>
      <c r="AI89" s="95">
        <f>IF('[4]Mitigation summary'!L24*CO2toC*Ggtot&gt;0,'[4]Mitigation summary'!L24*CO2toC*Ggtot,"NO")</f>
        <v>3264.1918605091473</v>
      </c>
      <c r="AJ89" s="95">
        <f>IF('[4]Mitigation summary'!M24*CO2toC*Ggtot&gt;0,'[4]Mitigation summary'!M24*CO2toC*Ggtot,"NO")</f>
        <v>3260.325603704694</v>
      </c>
      <c r="AK89" s="95">
        <f>IF('[4]Mitigation summary'!N24*CO2toC*Ggtot&gt;0,'[4]Mitigation summary'!N24*CO2toC*Ggtot,"NO")</f>
        <v>3256.4593469002416</v>
      </c>
      <c r="AL89" s="95">
        <f>IF('[4]Mitigation summary'!O24*CO2toC*Ggtot&gt;0,'[4]Mitigation summary'!O24*CO2toC*Ggtot,"NO")</f>
        <v>3252.5930900957883</v>
      </c>
      <c r="AM89" s="95">
        <f>IF('[4]Mitigation summary'!P24*CO2toC*Ggtot&gt;0,'[4]Mitigation summary'!P24*CO2toC*Ggtot,"NO")</f>
        <v>3248.7268332913354</v>
      </c>
      <c r="AN89" s="95">
        <f>IF('[4]Mitigation summary'!Q24*CO2toC*Ggtot&gt;0,'[4]Mitigation summary'!Q24*CO2toC*Ggtot,"NO")</f>
        <v>3244.8605764868817</v>
      </c>
      <c r="AO89" s="95">
        <f>IF('[4]Mitigation summary'!R24*CO2toC*Ggtot&gt;0,'[4]Mitigation summary'!R24*CO2toC*Ggtot,"NO")</f>
        <v>3240.9943196824288</v>
      </c>
      <c r="AP89" s="95">
        <f>IF('[4]Mitigation summary'!S24*CO2toC*Ggtot&gt;0,'[4]Mitigation summary'!S24*CO2toC*Ggtot,"NO")</f>
        <v>3237.1280628779759</v>
      </c>
      <c r="AQ89" s="95">
        <f>IF('[4]Mitigation summary'!T24*CO2toC*Ggtot&gt;0,'[4]Mitigation summary'!T24*CO2toC*Ggtot,"NO")</f>
        <v>3233.2618060735231</v>
      </c>
      <c r="AR89" s="95">
        <f>IF('[4]Mitigation summary'!U24*CO2toC*Ggtot&gt;0,'[4]Mitigation summary'!U24*CO2toC*Ggtot,"NO")</f>
        <v>3229.3955492690707</v>
      </c>
      <c r="AS89" s="95">
        <f>IF('[4]Mitigation summary'!V24*CO2toC*Ggtot&gt;0,'[4]Mitigation summary'!V24*CO2toC*Ggtot,"NO")</f>
        <v>3225.5292924646164</v>
      </c>
      <c r="AT89" s="95">
        <f>IF('[4]Mitigation summary'!W24*CO2toC*Ggtot&gt;0,'[4]Mitigation summary'!W24*CO2toC*Ggtot,"NO")</f>
        <v>3221.6630356601645</v>
      </c>
      <c r="AU89" s="95">
        <f>IF('[4]Mitigation summary'!X24*CO2toC*Ggtot&gt;0,'[4]Mitigation summary'!X24*CO2toC*Ggtot,"NO")</f>
        <v>3217.7967788557107</v>
      </c>
      <c r="AV89" s="95">
        <f>IF('[4]Mitigation summary'!Y24*CO2toC*Ggtot&gt;0,'[4]Mitigation summary'!Y24*CO2toC*Ggtot,"NO")</f>
        <v>3213.9305220512579</v>
      </c>
      <c r="AW89" s="95">
        <f>IF('[4]Mitigation summary'!Z24*CO2toC*Ggtot&gt;0,'[4]Mitigation summary'!Z24*CO2toC*Ggtot,"NO")</f>
        <v>3210.0642652468041</v>
      </c>
      <c r="AX89" s="95">
        <f>IF('[4]Mitigation summary'!AA24*CO2toC*Ggtot&gt;0,'[4]Mitigation summary'!AA24*CO2toC*Ggtot,"NO")</f>
        <v>3206.1980084423521</v>
      </c>
      <c r="AY89" s="95">
        <f>IF('[4]Mitigation summary'!AB24*CO2toC*Ggtot&gt;0,'[4]Mitigation summary'!AB24*CO2toC*Ggtot,"NO")</f>
        <v>3202.3317516378988</v>
      </c>
      <c r="AZ89" s="95">
        <f>IF('[4]Mitigation summary'!AC24*CO2toC*Ggtot&gt;0,'[4]Mitigation summary'!AC24*CO2toC*Ggtot,"NO")</f>
        <v>3198.4654948334455</v>
      </c>
      <c r="BA89" s="95">
        <f>IF('[4]Mitigation summary'!AD24*CO2toC*Ggtot&gt;0,'[4]Mitigation summary'!AD24*CO2toC*Ggtot,"NO")</f>
        <v>3194.5992380289917</v>
      </c>
      <c r="BB89" s="95">
        <f>IF('[4]Mitigation summary'!AE24*CO2toC*Ggtot&gt;0,'[4]Mitigation summary'!AE24*CO2toC*Ggtot,"NO")</f>
        <v>3190.7329812245389</v>
      </c>
      <c r="BC89" s="95">
        <f>IF('[4]Mitigation summary'!AF24*CO2toC*Ggtot&gt;0,'[4]Mitigation summary'!AF24*CO2toC*Ggtot,"NO")</f>
        <v>3186.866724420086</v>
      </c>
      <c r="BD89" s="95">
        <f>IF('[4]Mitigation summary'!AG24*CO2toC*Ggtot&gt;0,'[4]Mitigation summary'!AG24*CO2toC*Ggtot,"NO")</f>
        <v>3183.0004676156332</v>
      </c>
      <c r="BE89" s="95">
        <f>IF('[4]Mitigation summary'!AH24*CO2toC*Ggtot&gt;0,'[4]Mitigation summary'!AH24*CO2toC*Ggtot,"NO")</f>
        <v>3179.1342108111803</v>
      </c>
      <c r="BF89" s="95">
        <f>IF('[4]Mitigation summary'!AI24*CO2toC*Ggtot&gt;0,'[4]Mitigation summary'!AI24*CO2toC*Ggtot,"NO")</f>
        <v>3175.2679540067279</v>
      </c>
      <c r="BG89" s="95">
        <f>IF('[4]Mitigation summary'!AJ24*CO2toC*Ggtot&gt;0,'[4]Mitigation summary'!AJ24*CO2toC*Ggtot,"NO")</f>
        <v>3171.4016972022737</v>
      </c>
      <c r="BH89" s="95">
        <f>IF('[4]Mitigation summary'!AK24*CO2toC*Ggtot&gt;0,'[4]Mitigation summary'!AK24*CO2toC*Ggtot,"NO")</f>
        <v>3167.5354403978208</v>
      </c>
      <c r="BI89" s="95">
        <f>IF('[4]Mitigation summary'!AL24*CO2toC*Ggtot&gt;0,'[4]Mitigation summary'!AL24*CO2toC*Ggtot,"NO")</f>
        <v>3163.669183593368</v>
      </c>
      <c r="BJ89" s="95">
        <f>IF('[4]Mitigation summary'!AM24*CO2toC*Ggtot&gt;0,'[4]Mitigation summary'!AM24*CO2toC*Ggtot,"NO")</f>
        <v>3159.802926788916</v>
      </c>
      <c r="BK89" s="95">
        <f>IF('[4]Mitigation summary'!AN24*CO2toC*Ggtot&gt;0,'[4]Mitigation summary'!AN24*CO2toC*Ggtot,"NO")</f>
        <v>3155.9366699844613</v>
      </c>
      <c r="BL89" s="95">
        <f>IF('[4]Mitigation summary'!AO24*CO2toC*Ggtot&gt;0,'[4]Mitigation summary'!AO24*CO2toC*Ggtot,"NO")</f>
        <v>3152.0704131800094</v>
      </c>
      <c r="BM89" s="95">
        <f>IF('[4]Mitigation summary'!AP24*CO2toC*Ggtot&gt;0,'[4]Mitigation summary'!AP24*CO2toC*Ggtot,"NO")</f>
        <v>3148.2041563755556</v>
      </c>
      <c r="BN89" s="95">
        <f>IF('[4]Mitigation summary'!AQ24*CO2toC*Ggtot&gt;0,'[4]Mitigation summary'!AQ24*CO2toC*Ggtot,"NO")</f>
        <v>3144.3378995711018</v>
      </c>
      <c r="BO89" s="95">
        <f>IF('[4]Mitigation summary'!AR24*CO2toC*Ggtot&gt;0,'[4]Mitigation summary'!AR24*CO2toC*Ggtot,"NO")</f>
        <v>3140.471642766649</v>
      </c>
      <c r="BP89" s="95">
        <f>IF('[4]Mitigation summary'!AS24*CO2toC*Ggtot&gt;0,'[4]Mitigation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IF('[4]Mitigation summary'!G29*CO2toC*Ggtot&gt;0,'[4]Mitigation summary'!G29*CO2toC*Ggtot,"NO")</f>
        <v>467927.3506762968</v>
      </c>
      <c r="AE90" s="95">
        <f>IF('[4]Mitigation summary'!H29*CO2toC*Ggtot&gt;0,'[4]Mitigation summary'!H29*CO2toC*Ggtot,"NO")</f>
        <v>469011.62465508078</v>
      </c>
      <c r="AF90" s="95">
        <f>IF('[4]Mitigation summary'!I29*CO2toC*Ggtot&gt;0,'[4]Mitigation summary'!I29*CO2toC*Ggtot,"NO")</f>
        <v>470095.89863386494</v>
      </c>
      <c r="AG90" s="95">
        <f>IF('[4]Mitigation summary'!J29*CO2toC*Ggtot&gt;0,'[4]Mitigation summary'!J29*CO2toC*Ggtot,"NO")</f>
        <v>471180.17261264892</v>
      </c>
      <c r="AH90" s="95">
        <f>IF('[4]Mitigation summary'!K29*CO2toC*Ggtot&gt;0,'[4]Mitigation summary'!K29*CO2toC*Ggtot,"NO")</f>
        <v>472264.44659143296</v>
      </c>
      <c r="AI90" s="95">
        <f>IF('[4]Mitigation summary'!L29*CO2toC*Ggtot&gt;0,'[4]Mitigation summary'!L29*CO2toC*Ggtot,"NO")</f>
        <v>473348.72057021694</v>
      </c>
      <c r="AJ90" s="95">
        <f>IF('[4]Mitigation summary'!M29*CO2toC*Ggtot&gt;0,'[4]Mitigation summary'!M29*CO2toC*Ggtot,"NO")</f>
        <v>474432.9945490011</v>
      </c>
      <c r="AK90" s="95">
        <f>IF('[4]Mitigation summary'!N29*CO2toC*Ggtot&gt;0,'[4]Mitigation summary'!N29*CO2toC*Ggtot,"NO")</f>
        <v>475517.26852778508</v>
      </c>
      <c r="AL90" s="95">
        <f>IF('[4]Mitigation summary'!O29*CO2toC*Ggtot&gt;0,'[4]Mitigation summary'!O29*CO2toC*Ggtot,"NO")</f>
        <v>476601.54250656907</v>
      </c>
      <c r="AM90" s="95">
        <f>IF('[4]Mitigation summary'!P29*CO2toC*Ggtot&gt;0,'[4]Mitigation summary'!P29*CO2toC*Ggtot,"NO")</f>
        <v>477685.81648535322</v>
      </c>
      <c r="AN90" s="95">
        <f>IF('[4]Mitigation summary'!Q29*CO2toC*Ggtot&gt;0,'[4]Mitigation summary'!Q29*CO2toC*Ggtot,"NO")</f>
        <v>478770.09046413715</v>
      </c>
      <c r="AO90" s="95">
        <f>IF('[4]Mitigation summary'!R29*CO2toC*Ggtot&gt;0,'[4]Mitigation summary'!R29*CO2toC*Ggtot,"NO")</f>
        <v>479854.36444292124</v>
      </c>
      <c r="AP90" s="95">
        <f>IF('[4]Mitigation summary'!S29*CO2toC*Ggtot&gt;0,'[4]Mitigation summary'!S29*CO2toC*Ggtot,"NO")</f>
        <v>480938.63842170528</v>
      </c>
      <c r="AQ90" s="95">
        <f>IF('[4]Mitigation summary'!T29*CO2toC*Ggtot&gt;0,'[4]Mitigation summary'!T29*CO2toC*Ggtot,"NO")</f>
        <v>482022.91240048944</v>
      </c>
      <c r="AR90" s="95">
        <f>IF('[4]Mitigation summary'!U29*CO2toC*Ggtot&gt;0,'[4]Mitigation summary'!U29*CO2toC*Ggtot,"NO")</f>
        <v>483107.18637927336</v>
      </c>
      <c r="AS90" s="95">
        <f>IF('[4]Mitigation summary'!V29*CO2toC*Ggtot&gt;0,'[4]Mitigation summary'!V29*CO2toC*Ggtot,"NO")</f>
        <v>484191.46035805752</v>
      </c>
      <c r="AT90" s="95">
        <f>IF('[4]Mitigation summary'!W29*CO2toC*Ggtot&gt;0,'[4]Mitigation summary'!W29*CO2toC*Ggtot,"NO")</f>
        <v>485275.73433684139</v>
      </c>
      <c r="AU90" s="95">
        <f>IF('[4]Mitigation summary'!X29*CO2toC*Ggtot&gt;0,'[4]Mitigation summary'!X29*CO2toC*Ggtot,"NO")</f>
        <v>486360.00831562548</v>
      </c>
      <c r="AV90" s="95">
        <f>IF('[4]Mitigation summary'!Y29*CO2toC*Ggtot&gt;0,'[4]Mitigation summary'!Y29*CO2toC*Ggtot,"NO")</f>
        <v>487444.28229440958</v>
      </c>
      <c r="AW90" s="95">
        <f>IF('[4]Mitigation summary'!Z29*CO2toC*Ggtot&gt;0,'[4]Mitigation summary'!Z29*CO2toC*Ggtot,"NO")</f>
        <v>488528.55627319368</v>
      </c>
      <c r="AX90" s="95">
        <f>IF('[4]Mitigation summary'!AA29*CO2toC*Ggtot&gt;0,'[4]Mitigation summary'!AA29*CO2toC*Ggtot,"NO")</f>
        <v>489612.83025197766</v>
      </c>
      <c r="AY90" s="95">
        <f>IF('[4]Mitigation summary'!AB29*CO2toC*Ggtot&gt;0,'[4]Mitigation summary'!AB29*CO2toC*Ggtot,"NO")</f>
        <v>490697.1042307617</v>
      </c>
      <c r="AZ90" s="95">
        <f>IF('[4]Mitigation summary'!AC29*CO2toC*Ggtot&gt;0,'[4]Mitigation summary'!AC29*CO2toC*Ggtot,"NO")</f>
        <v>491781.3782095458</v>
      </c>
      <c r="BA90" s="95">
        <f>IF('[4]Mitigation summary'!AD29*CO2toC*Ggtot&gt;0,'[4]Mitigation summary'!AD29*CO2toC*Ggtot,"NO")</f>
        <v>492865.65218832978</v>
      </c>
      <c r="BB90" s="95">
        <f>IF('[4]Mitigation summary'!AE29*CO2toC*Ggtot&gt;0,'[4]Mitigation summary'!AE29*CO2toC*Ggtot,"NO")</f>
        <v>493949.92616711388</v>
      </c>
      <c r="BC90" s="95">
        <f>IF('[4]Mitigation summary'!AF29*CO2toC*Ggtot&gt;0,'[4]Mitigation summary'!AF29*CO2toC*Ggtot,"NO")</f>
        <v>495034.20014589792</v>
      </c>
      <c r="BD90" s="95">
        <f>IF('[4]Mitigation summary'!AG29*CO2toC*Ggtot&gt;0,'[4]Mitigation summary'!AG29*CO2toC*Ggtot,"NO")</f>
        <v>496118.4741246819</v>
      </c>
      <c r="BE90" s="95">
        <f>IF('[4]Mitigation summary'!AH29*CO2toC*Ggtot&gt;0,'[4]Mitigation summary'!AH29*CO2toC*Ggtot,"NO")</f>
        <v>497202.74810346606</v>
      </c>
      <c r="BF90" s="95">
        <f>IF('[4]Mitigation summary'!AI29*CO2toC*Ggtot&gt;0,'[4]Mitigation summary'!AI29*CO2toC*Ggtot,"NO")</f>
        <v>498287.02208225004</v>
      </c>
      <c r="BG90" s="95">
        <f>IF('[4]Mitigation summary'!AJ29*CO2toC*Ggtot&gt;0,'[4]Mitigation summary'!AJ29*CO2toC*Ggtot,"NO")</f>
        <v>499371.29606103408</v>
      </c>
      <c r="BH90" s="95">
        <f>IF('[4]Mitigation summary'!AK29*CO2toC*Ggtot&gt;0,'[4]Mitigation summary'!AK29*CO2toC*Ggtot,"NO")</f>
        <v>500455.57003981812</v>
      </c>
      <c r="BI90" s="95">
        <f>IF('[4]Mitigation summary'!AL29*CO2toC*Ggtot&gt;0,'[4]Mitigation summary'!AL29*CO2toC*Ggtot,"NO")</f>
        <v>501539.84401860222</v>
      </c>
      <c r="BJ90" s="95">
        <f>IF('[4]Mitigation summary'!AM29*CO2toC*Ggtot&gt;0,'[4]Mitigation summary'!AM29*CO2toC*Ggtot,"NO")</f>
        <v>502624.1179973862</v>
      </c>
      <c r="BK90" s="95">
        <f>IF('[4]Mitigation summary'!AN29*CO2toC*Ggtot&gt;0,'[4]Mitigation summary'!AN29*CO2toC*Ggtot,"NO")</f>
        <v>503708.39197617036</v>
      </c>
      <c r="BL90" s="95">
        <f>IF('[4]Mitigation summary'!AO29*CO2toC*Ggtot&gt;0,'[4]Mitigation summary'!AO29*CO2toC*Ggtot,"NO")</f>
        <v>504792.66595495434</v>
      </c>
      <c r="BM90" s="95">
        <f>IF('[4]Mitigation summary'!AP29*CO2toC*Ggtot&gt;0,'[4]Mitigation summary'!AP29*CO2toC*Ggtot,"NO")</f>
        <v>505876.93993373832</v>
      </c>
      <c r="BN90" s="95">
        <f>IF('[4]Mitigation summary'!AQ29*CO2toC*Ggtot&gt;0,'[4]Mitigation summary'!AQ29*CO2toC*Ggtot,"NO")</f>
        <v>506961.21391252236</v>
      </c>
      <c r="BO90" s="95">
        <f>IF('[4]Mitigation summary'!AR29*CO2toC*Ggtot&gt;0,'[4]Mitigation summary'!AR29*CO2toC*Ggtot,"NO")</f>
        <v>508045.4878913064</v>
      </c>
      <c r="BP90" s="95">
        <f>IF('[4]Mitigation summary'!AS29*CO2toC*Ggtot&gt;0,'[4]Mitigation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IF('[4]Mitigation summary'!G37*CO2toC*Ggtot&gt;0,'[4]Mitigation summary'!G37*CO2toC*Ggtot,"NO")</f>
        <v>549791.65413497901</v>
      </c>
      <c r="AE91" s="95">
        <f>IF('[4]Mitigation summary'!H37*CO2toC*Ggtot&gt;0,'[4]Mitigation summary'!H37*CO2toC*Ggtot,"NO")</f>
        <v>549791.65413497901</v>
      </c>
      <c r="AF91" s="95">
        <f>IF('[4]Mitigation summary'!I37*CO2toC*Ggtot&gt;0,'[4]Mitigation summary'!I37*CO2toC*Ggtot,"NO")</f>
        <v>549791.65413497901</v>
      </c>
      <c r="AG91" s="95">
        <f>IF('[4]Mitigation summary'!J37*CO2toC*Ggtot&gt;0,'[4]Mitigation summary'!J37*CO2toC*Ggtot,"NO")</f>
        <v>549791.65413497901</v>
      </c>
      <c r="AH91" s="95">
        <f>IF('[4]Mitigation summary'!K37*CO2toC*Ggtot&gt;0,'[4]Mitigation summary'!K37*CO2toC*Ggtot,"NO")</f>
        <v>549791.65413497901</v>
      </c>
      <c r="AI91" s="95">
        <f>IF('[4]Mitigation summary'!L37*CO2toC*Ggtot&gt;0,'[4]Mitigation summary'!L37*CO2toC*Ggtot,"NO")</f>
        <v>549791.65413497901</v>
      </c>
      <c r="AJ91" s="95">
        <f>IF('[4]Mitigation summary'!M37*CO2toC*Ggtot&gt;0,'[4]Mitigation summary'!M37*CO2toC*Ggtot,"NO")</f>
        <v>549791.65413497901</v>
      </c>
      <c r="AK91" s="95">
        <f>IF('[4]Mitigation summary'!N37*CO2toC*Ggtot&gt;0,'[4]Mitigation summary'!N37*CO2toC*Ggtot,"NO")</f>
        <v>549791.65413497901</v>
      </c>
      <c r="AL91" s="95">
        <f>IF('[4]Mitigation summary'!O37*CO2toC*Ggtot&gt;0,'[4]Mitigation summary'!O37*CO2toC*Ggtot,"NO")</f>
        <v>549791.65413497901</v>
      </c>
      <c r="AM91" s="95">
        <f>IF('[4]Mitigation summary'!P37*CO2toC*Ggtot&gt;0,'[4]Mitigation summary'!P37*CO2toC*Ggtot,"NO")</f>
        <v>549791.65413497901</v>
      </c>
      <c r="AN91" s="95">
        <f>IF('[4]Mitigation summary'!Q37*CO2toC*Ggtot&gt;0,'[4]Mitigation summary'!Q37*CO2toC*Ggtot,"NO")</f>
        <v>549791.65413497901</v>
      </c>
      <c r="AO91" s="95">
        <f>IF('[4]Mitigation summary'!R37*CO2toC*Ggtot&gt;0,'[4]Mitigation summary'!R37*CO2toC*Ggtot,"NO")</f>
        <v>549791.65413497901</v>
      </c>
      <c r="AP91" s="95">
        <f>IF('[4]Mitigation summary'!S37*CO2toC*Ggtot&gt;0,'[4]Mitigation summary'!S37*CO2toC*Ggtot,"NO")</f>
        <v>549791.65413497901</v>
      </c>
      <c r="AQ91" s="95">
        <f>IF('[4]Mitigation summary'!T37*CO2toC*Ggtot&gt;0,'[4]Mitigation summary'!T37*CO2toC*Ggtot,"NO")</f>
        <v>549791.65413497901</v>
      </c>
      <c r="AR91" s="95">
        <f>IF('[4]Mitigation summary'!U37*CO2toC*Ggtot&gt;0,'[4]Mitigation summary'!U37*CO2toC*Ggtot,"NO")</f>
        <v>549791.65413497901</v>
      </c>
      <c r="AS91" s="95">
        <f>IF('[4]Mitigation summary'!V37*CO2toC*Ggtot&gt;0,'[4]Mitigation summary'!V37*CO2toC*Ggtot,"NO")</f>
        <v>549791.65413497901</v>
      </c>
      <c r="AT91" s="95">
        <f>IF('[4]Mitigation summary'!W37*CO2toC*Ggtot&gt;0,'[4]Mitigation summary'!W37*CO2toC*Ggtot,"NO")</f>
        <v>549791.65413497901</v>
      </c>
      <c r="AU91" s="95">
        <f>IF('[4]Mitigation summary'!X37*CO2toC*Ggtot&gt;0,'[4]Mitigation summary'!X37*CO2toC*Ggtot,"NO")</f>
        <v>549791.65413497901</v>
      </c>
      <c r="AV91" s="95">
        <f>IF('[4]Mitigation summary'!Y37*CO2toC*Ggtot&gt;0,'[4]Mitigation summary'!Y37*CO2toC*Ggtot,"NO")</f>
        <v>549791.65413497901</v>
      </c>
      <c r="AW91" s="95">
        <f>IF('[4]Mitigation summary'!Z37*CO2toC*Ggtot&gt;0,'[4]Mitigation summary'!Z37*CO2toC*Ggtot,"NO")</f>
        <v>549791.65413497901</v>
      </c>
      <c r="AX91" s="95">
        <f>IF('[4]Mitigation summary'!AA37*CO2toC*Ggtot&gt;0,'[4]Mitigation summary'!AA37*CO2toC*Ggtot,"NO")</f>
        <v>549791.65413497901</v>
      </c>
      <c r="AY91" s="95">
        <f>IF('[4]Mitigation summary'!AB37*CO2toC*Ggtot&gt;0,'[4]Mitigation summary'!AB37*CO2toC*Ggtot,"NO")</f>
        <v>549791.65413497901</v>
      </c>
      <c r="AZ91" s="95">
        <f>IF('[4]Mitigation summary'!AC37*CO2toC*Ggtot&gt;0,'[4]Mitigation summary'!AC37*CO2toC*Ggtot,"NO")</f>
        <v>549791.65413497901</v>
      </c>
      <c r="BA91" s="95">
        <f>IF('[4]Mitigation summary'!AD37*CO2toC*Ggtot&gt;0,'[4]Mitigation summary'!AD37*CO2toC*Ggtot,"NO")</f>
        <v>549791.65413497901</v>
      </c>
      <c r="BB91" s="95">
        <f>IF('[4]Mitigation summary'!AE37*CO2toC*Ggtot&gt;0,'[4]Mitigation summary'!AE37*CO2toC*Ggtot,"NO")</f>
        <v>549791.65413497901</v>
      </c>
      <c r="BC91" s="95">
        <f>IF('[4]Mitigation summary'!AF37*CO2toC*Ggtot&gt;0,'[4]Mitigation summary'!AF37*CO2toC*Ggtot,"NO")</f>
        <v>549791.65413497901</v>
      </c>
      <c r="BD91" s="95">
        <f>IF('[4]Mitigation summary'!AG37*CO2toC*Ggtot&gt;0,'[4]Mitigation summary'!AG37*CO2toC*Ggtot,"NO")</f>
        <v>549791.65413497901</v>
      </c>
      <c r="BE91" s="95">
        <f>IF('[4]Mitigation summary'!AH37*CO2toC*Ggtot&gt;0,'[4]Mitigation summary'!AH37*CO2toC*Ggtot,"NO")</f>
        <v>549791.65413497901</v>
      </c>
      <c r="BF91" s="95">
        <f>IF('[4]Mitigation summary'!AI37*CO2toC*Ggtot&gt;0,'[4]Mitigation summary'!AI37*CO2toC*Ggtot,"NO")</f>
        <v>549791.65413497901</v>
      </c>
      <c r="BG91" s="95">
        <f>IF('[4]Mitigation summary'!AJ37*CO2toC*Ggtot&gt;0,'[4]Mitigation summary'!AJ37*CO2toC*Ggtot,"NO")</f>
        <v>549791.65413497901</v>
      </c>
      <c r="BH91" s="95">
        <f>IF('[4]Mitigation summary'!AK37*CO2toC*Ggtot&gt;0,'[4]Mitigation summary'!AK37*CO2toC*Ggtot,"NO")</f>
        <v>549791.65413497901</v>
      </c>
      <c r="BI91" s="95">
        <f>IF('[4]Mitigation summary'!AL37*CO2toC*Ggtot&gt;0,'[4]Mitigation summary'!AL37*CO2toC*Ggtot,"NO")</f>
        <v>549791.65413497901</v>
      </c>
      <c r="BJ91" s="95">
        <f>IF('[4]Mitigation summary'!AM37*CO2toC*Ggtot&gt;0,'[4]Mitigation summary'!AM37*CO2toC*Ggtot,"NO")</f>
        <v>549791.65413497901</v>
      </c>
      <c r="BK91" s="95">
        <f>IF('[4]Mitigation summary'!AN37*CO2toC*Ggtot&gt;0,'[4]Mitigation summary'!AN37*CO2toC*Ggtot,"NO")</f>
        <v>549791.65413497901</v>
      </c>
      <c r="BL91" s="95">
        <f>IF('[4]Mitigation summary'!AO37*CO2toC*Ggtot&gt;0,'[4]Mitigation summary'!AO37*CO2toC*Ggtot,"NO")</f>
        <v>549791.65413497901</v>
      </c>
      <c r="BM91" s="95">
        <f>IF('[4]Mitigation summary'!AP37*CO2toC*Ggtot&gt;0,'[4]Mitigation summary'!AP37*CO2toC*Ggtot,"NO")</f>
        <v>549791.65413497901</v>
      </c>
      <c r="BN91" s="95">
        <f>IF('[4]Mitigation summary'!AQ37*CO2toC*Ggtot&gt;0,'[4]Mitigation summary'!AQ37*CO2toC*Ggtot,"NO")</f>
        <v>549791.65413497901</v>
      </c>
      <c r="BO91" s="95">
        <f>IF('[4]Mitigation summary'!AR37*CO2toC*Ggtot&gt;0,'[4]Mitigation summary'!AR37*CO2toC*Ggtot,"NO")</f>
        <v>549791.65413497901</v>
      </c>
      <c r="BP91" s="95">
        <f>IF('[4]Mitigation summary'!AS37*CO2toC*Ggtot&gt;0,'[4]Mitigation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IF('[4]Mitigation summary'!G42*CO2toC*Ggtot&gt;0,'[4]Mitigation summary'!G42*CO2toC*Ggtot,"NO")</f>
        <v>NO</v>
      </c>
      <c r="AE92" s="95" t="str">
        <f>IF('[4]Mitigation summary'!H42*CO2toC*Ggtot&gt;0,'[4]Mitigation summary'!H42*CO2toC*Ggtot,"NO")</f>
        <v>NO</v>
      </c>
      <c r="AF92" s="95" t="str">
        <f>IF('[4]Mitigation summary'!I42*CO2toC*Ggtot&gt;0,'[4]Mitigation summary'!I42*CO2toC*Ggtot,"NO")</f>
        <v>NO</v>
      </c>
      <c r="AG92" s="95" t="str">
        <f>IF('[4]Mitigation summary'!J42*CO2toC*Ggtot&gt;0,'[4]Mitigation summary'!J42*CO2toC*Ggtot,"NO")</f>
        <v>NO</v>
      </c>
      <c r="AH92" s="95" t="str">
        <f>IF('[4]Mitigation summary'!K42*CO2toC*Ggtot&gt;0,'[4]Mitigation summary'!K42*CO2toC*Ggtot,"NO")</f>
        <v>NO</v>
      </c>
      <c r="AI92" s="95" t="str">
        <f>IF('[4]Mitigation summary'!L42*CO2toC*Ggtot&gt;0,'[4]Mitigation summary'!L42*CO2toC*Ggtot,"NO")</f>
        <v>NO</v>
      </c>
      <c r="AJ92" s="95" t="str">
        <f>IF('[4]Mitigation summary'!M42*CO2toC*Ggtot&gt;0,'[4]Mitigation summary'!M42*CO2toC*Ggtot,"NO")</f>
        <v>NO</v>
      </c>
      <c r="AK92" s="95" t="str">
        <f>IF('[4]Mitigation summary'!N42*CO2toC*Ggtot&gt;0,'[4]Mitigation summary'!N42*CO2toC*Ggtot,"NO")</f>
        <v>NO</v>
      </c>
      <c r="AL92" s="95" t="str">
        <f>IF('[4]Mitigation summary'!O42*CO2toC*Ggtot&gt;0,'[4]Mitigation summary'!O42*CO2toC*Ggtot,"NO")</f>
        <v>NO</v>
      </c>
      <c r="AM92" s="95" t="str">
        <f>IF('[4]Mitigation summary'!P42*CO2toC*Ggtot&gt;0,'[4]Mitigation summary'!P42*CO2toC*Ggtot,"NO")</f>
        <v>NO</v>
      </c>
      <c r="AN92" s="95" t="str">
        <f>IF('[4]Mitigation summary'!Q42*CO2toC*Ggtot&gt;0,'[4]Mitigation summary'!Q42*CO2toC*Ggtot,"NO")</f>
        <v>NO</v>
      </c>
      <c r="AO92" s="95" t="str">
        <f>IF('[4]Mitigation summary'!R42*CO2toC*Ggtot&gt;0,'[4]Mitigation summary'!R42*CO2toC*Ggtot,"NO")</f>
        <v>NO</v>
      </c>
      <c r="AP92" s="95" t="str">
        <f>IF('[4]Mitigation summary'!S42*CO2toC*Ggtot&gt;0,'[4]Mitigation summary'!S42*CO2toC*Ggtot,"NO")</f>
        <v>NO</v>
      </c>
      <c r="AQ92" s="95" t="str">
        <f>IF('[4]Mitigation summary'!T42*CO2toC*Ggtot&gt;0,'[4]Mitigation summary'!T42*CO2toC*Ggtot,"NO")</f>
        <v>NO</v>
      </c>
      <c r="AR92" s="95" t="str">
        <f>IF('[4]Mitigation summary'!U42*CO2toC*Ggtot&gt;0,'[4]Mitigation summary'!U42*CO2toC*Ggtot,"NO")</f>
        <v>NO</v>
      </c>
      <c r="AS92" s="95" t="str">
        <f>IF('[4]Mitigation summary'!V42*CO2toC*Ggtot&gt;0,'[4]Mitigation summary'!V42*CO2toC*Ggtot,"NO")</f>
        <v>NO</v>
      </c>
      <c r="AT92" s="95" t="str">
        <f>IF('[4]Mitigation summary'!W42*CO2toC*Ggtot&gt;0,'[4]Mitigation summary'!W42*CO2toC*Ggtot,"NO")</f>
        <v>NO</v>
      </c>
      <c r="AU92" s="95" t="str">
        <f>IF('[4]Mitigation summary'!X42*CO2toC*Ggtot&gt;0,'[4]Mitigation summary'!X42*CO2toC*Ggtot,"NO")</f>
        <v>NO</v>
      </c>
      <c r="AV92" s="95" t="str">
        <f>IF('[4]Mitigation summary'!Y42*CO2toC*Ggtot&gt;0,'[4]Mitigation summary'!Y42*CO2toC*Ggtot,"NO")</f>
        <v>NO</v>
      </c>
      <c r="AW92" s="95" t="str">
        <f>IF('[4]Mitigation summary'!Z42*CO2toC*Ggtot&gt;0,'[4]Mitigation summary'!Z42*CO2toC*Ggtot,"NO")</f>
        <v>NO</v>
      </c>
      <c r="AX92" s="95" t="str">
        <f>IF('[4]Mitigation summary'!AA42*CO2toC*Ggtot&gt;0,'[4]Mitigation summary'!AA42*CO2toC*Ggtot,"NO")</f>
        <v>NO</v>
      </c>
      <c r="AY92" s="95" t="str">
        <f>IF('[4]Mitigation summary'!AB42*CO2toC*Ggtot&gt;0,'[4]Mitigation summary'!AB42*CO2toC*Ggtot,"NO")</f>
        <v>NO</v>
      </c>
      <c r="AZ92" s="95" t="str">
        <f>IF('[4]Mitigation summary'!AC42*CO2toC*Ggtot&gt;0,'[4]Mitigation summary'!AC42*CO2toC*Ggtot,"NO")</f>
        <v>NO</v>
      </c>
      <c r="BA92" s="95" t="str">
        <f>IF('[4]Mitigation summary'!AD42*CO2toC*Ggtot&gt;0,'[4]Mitigation summary'!AD42*CO2toC*Ggtot,"NO")</f>
        <v>NO</v>
      </c>
      <c r="BB92" s="95" t="str">
        <f>IF('[4]Mitigation summary'!AE42*CO2toC*Ggtot&gt;0,'[4]Mitigation summary'!AE42*CO2toC*Ggtot,"NO")</f>
        <v>NO</v>
      </c>
      <c r="BC92" s="95" t="str">
        <f>IF('[4]Mitigation summary'!AF42*CO2toC*Ggtot&gt;0,'[4]Mitigation summary'!AF42*CO2toC*Ggtot,"NO")</f>
        <v>NO</v>
      </c>
      <c r="BD92" s="95" t="str">
        <f>IF('[4]Mitigation summary'!AG42*CO2toC*Ggtot&gt;0,'[4]Mitigation summary'!AG42*CO2toC*Ggtot,"NO")</f>
        <v>NO</v>
      </c>
      <c r="BE92" s="95" t="str">
        <f>IF('[4]Mitigation summary'!AH42*CO2toC*Ggtot&gt;0,'[4]Mitigation summary'!AH42*CO2toC*Ggtot,"NO")</f>
        <v>NO</v>
      </c>
      <c r="BF92" s="95" t="str">
        <f>IF('[4]Mitigation summary'!AI42*CO2toC*Ggtot&gt;0,'[4]Mitigation summary'!AI42*CO2toC*Ggtot,"NO")</f>
        <v>NO</v>
      </c>
      <c r="BG92" s="95" t="str">
        <f>IF('[4]Mitigation summary'!AJ42*CO2toC*Ggtot&gt;0,'[4]Mitigation summary'!AJ42*CO2toC*Ggtot,"NO")</f>
        <v>NO</v>
      </c>
      <c r="BH92" s="95" t="str">
        <f>IF('[4]Mitigation summary'!AK42*CO2toC*Ggtot&gt;0,'[4]Mitigation summary'!AK42*CO2toC*Ggtot,"NO")</f>
        <v>NO</v>
      </c>
      <c r="BI92" s="95" t="str">
        <f>IF('[4]Mitigation summary'!AL42*CO2toC*Ggtot&gt;0,'[4]Mitigation summary'!AL42*CO2toC*Ggtot,"NO")</f>
        <v>NO</v>
      </c>
      <c r="BJ92" s="95" t="str">
        <f>IF('[4]Mitigation summary'!AM42*CO2toC*Ggtot&gt;0,'[4]Mitigation summary'!AM42*CO2toC*Ggtot,"NO")</f>
        <v>NO</v>
      </c>
      <c r="BK92" s="95" t="str">
        <f>IF('[4]Mitigation summary'!AN42*CO2toC*Ggtot&gt;0,'[4]Mitigation summary'!AN42*CO2toC*Ggtot,"NO")</f>
        <v>NO</v>
      </c>
      <c r="BL92" s="95" t="str">
        <f>IF('[4]Mitigation summary'!AO42*CO2toC*Ggtot&gt;0,'[4]Mitigation summary'!AO42*CO2toC*Ggtot,"NO")</f>
        <v>NO</v>
      </c>
      <c r="BM92" s="95" t="str">
        <f>IF('[4]Mitigation summary'!AP42*CO2toC*Ggtot&gt;0,'[4]Mitigation summary'!AP42*CO2toC*Ggtot,"NO")</f>
        <v>NO</v>
      </c>
      <c r="BN92" s="95" t="str">
        <f>IF('[4]Mitigation summary'!AQ42*CO2toC*Ggtot&gt;0,'[4]Mitigation summary'!AQ42*CO2toC*Ggtot,"NO")</f>
        <v>NO</v>
      </c>
      <c r="BO92" s="95" t="str">
        <f>IF('[4]Mitigation summary'!AR42*CO2toC*Ggtot&gt;0,'[4]Mitigation summary'!AR42*CO2toC*Ggtot,"NO")</f>
        <v>NO</v>
      </c>
      <c r="BP92" s="95" t="str">
        <f>IF('[4]Mitigation summary'!AS42*CO2toC*Ggtot&gt;0,'[4]Mitigation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IF('[4]Mitigation summary'!G53*CO2toC*Ggtot&gt;0,'[4]Mitigation summary'!G53*CO2toC*Ggtot,"NO")</f>
        <v>53.492906065199229</v>
      </c>
      <c r="AE95" s="95">
        <f>IF('[4]Mitigation summary'!H53*CO2toC*Ggtot&gt;0,'[4]Mitigation summary'!H53*CO2toC*Ggtot,"NO")</f>
        <v>53.492906065199229</v>
      </c>
      <c r="AF95" s="95">
        <f>IF('[4]Mitigation summary'!I53*CO2toC*Ggtot&gt;0,'[4]Mitigation summary'!I53*CO2toC*Ggtot,"NO")</f>
        <v>53.492906065199229</v>
      </c>
      <c r="AG95" s="95">
        <f>IF('[4]Mitigation summary'!J53*CO2toC*Ggtot&gt;0,'[4]Mitigation summary'!J53*CO2toC*Ggtot,"NO")</f>
        <v>53.492906065199229</v>
      </c>
      <c r="AH95" s="95">
        <f>IF('[4]Mitigation summary'!K53*CO2toC*Ggtot&gt;0,'[4]Mitigation summary'!K53*CO2toC*Ggtot,"NO")</f>
        <v>53.492906065199229</v>
      </c>
      <c r="AI95" s="95">
        <f>IF('[4]Mitigation summary'!L53*CO2toC*Ggtot&gt;0,'[4]Mitigation summary'!L53*CO2toC*Ggtot,"NO")</f>
        <v>53.492906065199229</v>
      </c>
      <c r="AJ95" s="95">
        <f>IF('[4]Mitigation summary'!M53*CO2toC*Ggtot&gt;0,'[4]Mitigation summary'!M53*CO2toC*Ggtot,"NO")</f>
        <v>53.492906065199229</v>
      </c>
      <c r="AK95" s="95">
        <f>IF('[4]Mitigation summary'!N53*CO2toC*Ggtot&gt;0,'[4]Mitigation summary'!N53*CO2toC*Ggtot,"NO")</f>
        <v>53.492906065199229</v>
      </c>
      <c r="AL95" s="95">
        <f>IF('[4]Mitigation summary'!O53*CO2toC*Ggtot&gt;0,'[4]Mitigation summary'!O53*CO2toC*Ggtot,"NO")</f>
        <v>53.492906065199229</v>
      </c>
      <c r="AM95" s="95">
        <f>IF('[4]Mitigation summary'!P53*CO2toC*Ggtot&gt;0,'[4]Mitigation summary'!P53*CO2toC*Ggtot,"NO")</f>
        <v>53.492906065199229</v>
      </c>
      <c r="AN95" s="95">
        <f>IF('[4]Mitigation summary'!Q53*CO2toC*Ggtot&gt;0,'[4]Mitigation summary'!Q53*CO2toC*Ggtot,"NO")</f>
        <v>53.492906065199229</v>
      </c>
      <c r="AO95" s="95">
        <f>IF('[4]Mitigation summary'!R53*CO2toC*Ggtot&gt;0,'[4]Mitigation summary'!R53*CO2toC*Ggtot,"NO")</f>
        <v>53.492906065199229</v>
      </c>
      <c r="AP95" s="95">
        <f>IF('[4]Mitigation summary'!S53*CO2toC*Ggtot&gt;0,'[4]Mitigation summary'!S53*CO2toC*Ggtot,"NO")</f>
        <v>53.492906065199229</v>
      </c>
      <c r="AQ95" s="95">
        <f>IF('[4]Mitigation summary'!T53*CO2toC*Ggtot&gt;0,'[4]Mitigation summary'!T53*CO2toC*Ggtot,"NO")</f>
        <v>53.492906065199229</v>
      </c>
      <c r="AR95" s="95">
        <f>IF('[4]Mitigation summary'!U53*CO2toC*Ggtot&gt;0,'[4]Mitigation summary'!U53*CO2toC*Ggtot,"NO")</f>
        <v>53.492906065199229</v>
      </c>
      <c r="AS95" s="95">
        <f>IF('[4]Mitigation summary'!V53*CO2toC*Ggtot&gt;0,'[4]Mitigation summary'!V53*CO2toC*Ggtot,"NO")</f>
        <v>53.492906065199229</v>
      </c>
      <c r="AT95" s="95">
        <f>IF('[4]Mitigation summary'!W53*CO2toC*Ggtot&gt;0,'[4]Mitigation summary'!W53*CO2toC*Ggtot,"NO")</f>
        <v>53.492906065199229</v>
      </c>
      <c r="AU95" s="95">
        <f>IF('[4]Mitigation summary'!X53*CO2toC*Ggtot&gt;0,'[4]Mitigation summary'!X53*CO2toC*Ggtot,"NO")</f>
        <v>53.492906065199229</v>
      </c>
      <c r="AV95" s="95">
        <f>IF('[4]Mitigation summary'!Y53*CO2toC*Ggtot&gt;0,'[4]Mitigation summary'!Y53*CO2toC*Ggtot,"NO")</f>
        <v>53.492906065199229</v>
      </c>
      <c r="AW95" s="95">
        <f>IF('[4]Mitigation summary'!Z53*CO2toC*Ggtot&gt;0,'[4]Mitigation summary'!Z53*CO2toC*Ggtot,"NO")</f>
        <v>53.492906065199229</v>
      </c>
      <c r="AX95" s="95">
        <f>IF('[4]Mitigation summary'!AA53*CO2toC*Ggtot&gt;0,'[4]Mitigation summary'!AA53*CO2toC*Ggtot,"NO")</f>
        <v>53.492906065199229</v>
      </c>
      <c r="AY95" s="95">
        <f>IF('[4]Mitigation summary'!AB53*CO2toC*Ggtot&gt;0,'[4]Mitigation summary'!AB53*CO2toC*Ggtot,"NO")</f>
        <v>53.492906065199229</v>
      </c>
      <c r="AZ95" s="95">
        <f>IF('[4]Mitigation summary'!AC53*CO2toC*Ggtot&gt;0,'[4]Mitigation summary'!AC53*CO2toC*Ggtot,"NO")</f>
        <v>53.492906065199229</v>
      </c>
      <c r="BA95" s="95">
        <f>IF('[4]Mitigation summary'!AD53*CO2toC*Ggtot&gt;0,'[4]Mitigation summary'!AD53*CO2toC*Ggtot,"NO")</f>
        <v>53.492906065199229</v>
      </c>
      <c r="BB95" s="95">
        <f>IF('[4]Mitigation summary'!AE53*CO2toC*Ggtot&gt;0,'[4]Mitigation summary'!AE53*CO2toC*Ggtot,"NO")</f>
        <v>53.492906065199229</v>
      </c>
      <c r="BC95" s="95">
        <f>IF('[4]Mitigation summary'!AF53*CO2toC*Ggtot&gt;0,'[4]Mitigation summary'!AF53*CO2toC*Ggtot,"NO")</f>
        <v>53.492906065199229</v>
      </c>
      <c r="BD95" s="95">
        <f>IF('[4]Mitigation summary'!AG53*CO2toC*Ggtot&gt;0,'[4]Mitigation summary'!AG53*CO2toC*Ggtot,"NO")</f>
        <v>53.492906065199229</v>
      </c>
      <c r="BE95" s="95">
        <f>IF('[4]Mitigation summary'!AH53*CO2toC*Ggtot&gt;0,'[4]Mitigation summary'!AH53*CO2toC*Ggtot,"NO")</f>
        <v>53.492906065199229</v>
      </c>
      <c r="BF95" s="95">
        <f>IF('[4]Mitigation summary'!AI53*CO2toC*Ggtot&gt;0,'[4]Mitigation summary'!AI53*CO2toC*Ggtot,"NO")</f>
        <v>53.492906065199229</v>
      </c>
      <c r="BG95" s="95">
        <f>IF('[4]Mitigation summary'!AJ53*CO2toC*Ggtot&gt;0,'[4]Mitigation summary'!AJ53*CO2toC*Ggtot,"NO")</f>
        <v>53.492906065199229</v>
      </c>
      <c r="BH95" s="95">
        <f>IF('[4]Mitigation summary'!AK53*CO2toC*Ggtot&gt;0,'[4]Mitigation summary'!AK53*CO2toC*Ggtot,"NO")</f>
        <v>53.492906065199229</v>
      </c>
      <c r="BI95" s="95">
        <f>IF('[4]Mitigation summary'!AL53*CO2toC*Ggtot&gt;0,'[4]Mitigation summary'!AL53*CO2toC*Ggtot,"NO")</f>
        <v>53.492906065199229</v>
      </c>
      <c r="BJ95" s="95">
        <f>IF('[4]Mitigation summary'!AM53*CO2toC*Ggtot&gt;0,'[4]Mitigation summary'!AM53*CO2toC*Ggtot,"NO")</f>
        <v>53.492906065199229</v>
      </c>
      <c r="BK95" s="95">
        <f>IF('[4]Mitigation summary'!AN53*CO2toC*Ggtot&gt;0,'[4]Mitigation summary'!AN53*CO2toC*Ggtot,"NO")</f>
        <v>53.492906065199229</v>
      </c>
      <c r="BL95" s="95">
        <f>IF('[4]Mitigation summary'!AO53*CO2toC*Ggtot&gt;0,'[4]Mitigation summary'!AO53*CO2toC*Ggtot,"NO")</f>
        <v>53.492906065199229</v>
      </c>
      <c r="BM95" s="95">
        <f>IF('[4]Mitigation summary'!AP53*CO2toC*Ggtot&gt;0,'[4]Mitigation summary'!AP53*CO2toC*Ggtot,"NO")</f>
        <v>53.492906065199229</v>
      </c>
      <c r="BN95" s="95">
        <f>IF('[4]Mitigation summary'!AQ53*CO2toC*Ggtot&gt;0,'[4]Mitigation summary'!AQ53*CO2toC*Ggtot,"NO")</f>
        <v>53.492906065199229</v>
      </c>
      <c r="BO95" s="95">
        <f>IF('[4]Mitigation summary'!AR53*CO2toC*Ggtot&gt;0,'[4]Mitigation summary'!AR53*CO2toC*Ggtot,"NO")</f>
        <v>53.492906065199229</v>
      </c>
      <c r="BP95" s="95">
        <f>IF('[4]Mitigation summary'!AS53*CO2toC*Ggtot&gt;0,'[4]Mitigation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IF('[4]Mitigation summary'!G58*CO2toC*Ggtot&gt;0,'[4]Mitigation summary'!G58*CO2toC*Ggtot,"NO")</f>
        <v>58330.916309538901</v>
      </c>
      <c r="AE96" s="95">
        <f>IF('[4]Mitigation summary'!H58*CO2toC*Ggtot&gt;0,'[4]Mitigation summary'!H58*CO2toC*Ggtot,"NO")</f>
        <v>58330.916309538901</v>
      </c>
      <c r="AF96" s="95">
        <f>IF('[4]Mitigation summary'!I58*CO2toC*Ggtot&gt;0,'[4]Mitigation summary'!I58*CO2toC*Ggtot,"NO")</f>
        <v>58330.916309538901</v>
      </c>
      <c r="AG96" s="95">
        <f>IF('[4]Mitigation summary'!J58*CO2toC*Ggtot&gt;0,'[4]Mitigation summary'!J58*CO2toC*Ggtot,"NO")</f>
        <v>58330.916309538901</v>
      </c>
      <c r="AH96" s="95">
        <f>IF('[4]Mitigation summary'!K58*CO2toC*Ggtot&gt;0,'[4]Mitigation summary'!K58*CO2toC*Ggtot,"NO")</f>
        <v>58330.916309538901</v>
      </c>
      <c r="AI96" s="95">
        <f>IF('[4]Mitigation summary'!L58*CO2toC*Ggtot&gt;0,'[4]Mitigation summary'!L58*CO2toC*Ggtot,"NO")</f>
        <v>58330.916309538901</v>
      </c>
      <c r="AJ96" s="95">
        <f>IF('[4]Mitigation summary'!M58*CO2toC*Ggtot&gt;0,'[4]Mitigation summary'!M58*CO2toC*Ggtot,"NO")</f>
        <v>58330.916309538901</v>
      </c>
      <c r="AK96" s="95">
        <f>IF('[4]Mitigation summary'!N58*CO2toC*Ggtot&gt;0,'[4]Mitigation summary'!N58*CO2toC*Ggtot,"NO")</f>
        <v>58330.916309538901</v>
      </c>
      <c r="AL96" s="95">
        <f>IF('[4]Mitigation summary'!O58*CO2toC*Ggtot&gt;0,'[4]Mitigation summary'!O58*CO2toC*Ggtot,"NO")</f>
        <v>58330.916309538901</v>
      </c>
      <c r="AM96" s="95">
        <f>IF('[4]Mitigation summary'!P58*CO2toC*Ggtot&gt;0,'[4]Mitigation summary'!P58*CO2toC*Ggtot,"NO")</f>
        <v>58330.916309538901</v>
      </c>
      <c r="AN96" s="95">
        <f>IF('[4]Mitigation summary'!Q58*CO2toC*Ggtot&gt;0,'[4]Mitigation summary'!Q58*CO2toC*Ggtot,"NO")</f>
        <v>58330.916309538901</v>
      </c>
      <c r="AO96" s="95">
        <f>IF('[4]Mitigation summary'!R58*CO2toC*Ggtot&gt;0,'[4]Mitigation summary'!R58*CO2toC*Ggtot,"NO")</f>
        <v>58330.916309538901</v>
      </c>
      <c r="AP96" s="95">
        <f>IF('[4]Mitigation summary'!S58*CO2toC*Ggtot&gt;0,'[4]Mitigation summary'!S58*CO2toC*Ggtot,"NO")</f>
        <v>58330.916309538901</v>
      </c>
      <c r="AQ96" s="95">
        <f>IF('[4]Mitigation summary'!T58*CO2toC*Ggtot&gt;0,'[4]Mitigation summary'!T58*CO2toC*Ggtot,"NO")</f>
        <v>58330.916309538901</v>
      </c>
      <c r="AR96" s="95">
        <f>IF('[4]Mitigation summary'!U58*CO2toC*Ggtot&gt;0,'[4]Mitigation summary'!U58*CO2toC*Ggtot,"NO")</f>
        <v>58330.916309538901</v>
      </c>
      <c r="AS96" s="95">
        <f>IF('[4]Mitigation summary'!V58*CO2toC*Ggtot&gt;0,'[4]Mitigation summary'!V58*CO2toC*Ggtot,"NO")</f>
        <v>58330.916309538901</v>
      </c>
      <c r="AT96" s="95">
        <f>IF('[4]Mitigation summary'!W58*CO2toC*Ggtot&gt;0,'[4]Mitigation summary'!W58*CO2toC*Ggtot,"NO")</f>
        <v>58330.916309538901</v>
      </c>
      <c r="AU96" s="95">
        <f>IF('[4]Mitigation summary'!X58*CO2toC*Ggtot&gt;0,'[4]Mitigation summary'!X58*CO2toC*Ggtot,"NO")</f>
        <v>58330.916309538901</v>
      </c>
      <c r="AV96" s="95">
        <f>IF('[4]Mitigation summary'!Y58*CO2toC*Ggtot&gt;0,'[4]Mitigation summary'!Y58*CO2toC*Ggtot,"NO")</f>
        <v>58330.916309538901</v>
      </c>
      <c r="AW96" s="95">
        <f>IF('[4]Mitigation summary'!Z58*CO2toC*Ggtot&gt;0,'[4]Mitigation summary'!Z58*CO2toC*Ggtot,"NO")</f>
        <v>58330.916309538901</v>
      </c>
      <c r="AX96" s="95">
        <f>IF('[4]Mitigation summary'!AA58*CO2toC*Ggtot&gt;0,'[4]Mitigation summary'!AA58*CO2toC*Ggtot,"NO")</f>
        <v>58330.916309538901</v>
      </c>
      <c r="AY96" s="95">
        <f>IF('[4]Mitigation summary'!AB58*CO2toC*Ggtot&gt;0,'[4]Mitigation summary'!AB58*CO2toC*Ggtot,"NO")</f>
        <v>58330.916309538901</v>
      </c>
      <c r="AZ96" s="95">
        <f>IF('[4]Mitigation summary'!AC58*CO2toC*Ggtot&gt;0,'[4]Mitigation summary'!AC58*CO2toC*Ggtot,"NO")</f>
        <v>58330.916309538901</v>
      </c>
      <c r="BA96" s="95">
        <f>IF('[4]Mitigation summary'!AD58*CO2toC*Ggtot&gt;0,'[4]Mitigation summary'!AD58*CO2toC*Ggtot,"NO")</f>
        <v>58330.916309538901</v>
      </c>
      <c r="BB96" s="95">
        <f>IF('[4]Mitigation summary'!AE58*CO2toC*Ggtot&gt;0,'[4]Mitigation summary'!AE58*CO2toC*Ggtot,"NO")</f>
        <v>58330.916309538901</v>
      </c>
      <c r="BC96" s="95">
        <f>IF('[4]Mitigation summary'!AF58*CO2toC*Ggtot&gt;0,'[4]Mitigation summary'!AF58*CO2toC*Ggtot,"NO")</f>
        <v>58330.916309538901</v>
      </c>
      <c r="BD96" s="95">
        <f>IF('[4]Mitigation summary'!AG58*CO2toC*Ggtot&gt;0,'[4]Mitigation summary'!AG58*CO2toC*Ggtot,"NO")</f>
        <v>58330.916309538901</v>
      </c>
      <c r="BE96" s="95">
        <f>IF('[4]Mitigation summary'!AH58*CO2toC*Ggtot&gt;0,'[4]Mitigation summary'!AH58*CO2toC*Ggtot,"NO")</f>
        <v>58330.916309538901</v>
      </c>
      <c r="BF96" s="95">
        <f>IF('[4]Mitigation summary'!AI58*CO2toC*Ggtot&gt;0,'[4]Mitigation summary'!AI58*CO2toC*Ggtot,"NO")</f>
        <v>58330.916309538901</v>
      </c>
      <c r="BG96" s="95">
        <f>IF('[4]Mitigation summary'!AJ58*CO2toC*Ggtot&gt;0,'[4]Mitigation summary'!AJ58*CO2toC*Ggtot,"NO")</f>
        <v>58330.916309538901</v>
      </c>
      <c r="BH96" s="95">
        <f>IF('[4]Mitigation summary'!AK58*CO2toC*Ggtot&gt;0,'[4]Mitigation summary'!AK58*CO2toC*Ggtot,"NO")</f>
        <v>58330.916309538901</v>
      </c>
      <c r="BI96" s="95">
        <f>IF('[4]Mitigation summary'!AL58*CO2toC*Ggtot&gt;0,'[4]Mitigation summary'!AL58*CO2toC*Ggtot,"NO")</f>
        <v>58330.916309538901</v>
      </c>
      <c r="BJ96" s="95">
        <f>IF('[4]Mitigation summary'!AM58*CO2toC*Ggtot&gt;0,'[4]Mitigation summary'!AM58*CO2toC*Ggtot,"NO")</f>
        <v>58330.916309538901</v>
      </c>
      <c r="BK96" s="95">
        <f>IF('[4]Mitigation summary'!AN58*CO2toC*Ggtot&gt;0,'[4]Mitigation summary'!AN58*CO2toC*Ggtot,"NO")</f>
        <v>58330.916309538901</v>
      </c>
      <c r="BL96" s="95">
        <f>IF('[4]Mitigation summary'!AO58*CO2toC*Ggtot&gt;0,'[4]Mitigation summary'!AO58*CO2toC*Ggtot,"NO")</f>
        <v>58330.916309538901</v>
      </c>
      <c r="BM96" s="95">
        <f>IF('[4]Mitigation summary'!AP58*CO2toC*Ggtot&gt;0,'[4]Mitigation summary'!AP58*CO2toC*Ggtot,"NO")</f>
        <v>58330.916309538901</v>
      </c>
      <c r="BN96" s="95">
        <f>IF('[4]Mitigation summary'!AQ58*CO2toC*Ggtot&gt;0,'[4]Mitigation summary'!AQ58*CO2toC*Ggtot,"NO")</f>
        <v>58330.916309538901</v>
      </c>
      <c r="BO96" s="95">
        <f>IF('[4]Mitigation summary'!AR58*CO2toC*Ggtot&gt;0,'[4]Mitigation summary'!AR58*CO2toC*Ggtot,"NO")</f>
        <v>58330.916309538901</v>
      </c>
      <c r="BP96" s="95">
        <f>IF('[4]Mitigation summary'!AS58*CO2toC*Ggtot&gt;0,'[4]Mitigation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IF('[4]Mitigation summary'!G66*CO2toC*Ggtot&gt;0,'[4]Mitigation summary'!G66*CO2toC*Ggtot,"NO")</f>
        <v>NO</v>
      </c>
      <c r="AE97" s="95" t="str">
        <f>IF('[4]Mitigation summary'!H66*CO2toC*Ggtot&gt;0,'[4]Mitigation summary'!H66*CO2toC*Ggtot,"NO")</f>
        <v>NO</v>
      </c>
      <c r="AF97" s="95" t="str">
        <f>IF('[4]Mitigation summary'!I66*CO2toC*Ggtot&gt;0,'[4]Mitigation summary'!I66*CO2toC*Ggtot,"NO")</f>
        <v>NO</v>
      </c>
      <c r="AG97" s="95" t="str">
        <f>IF('[4]Mitigation summary'!J66*CO2toC*Ggtot&gt;0,'[4]Mitigation summary'!J66*CO2toC*Ggtot,"NO")</f>
        <v>NO</v>
      </c>
      <c r="AH97" s="95" t="str">
        <f>IF('[4]Mitigation summary'!K66*CO2toC*Ggtot&gt;0,'[4]Mitigation summary'!K66*CO2toC*Ggtot,"NO")</f>
        <v>NO</v>
      </c>
      <c r="AI97" s="95" t="str">
        <f>IF('[4]Mitigation summary'!L66*CO2toC*Ggtot&gt;0,'[4]Mitigation summary'!L66*CO2toC*Ggtot,"NO")</f>
        <v>NO</v>
      </c>
      <c r="AJ97" s="95" t="str">
        <f>IF('[4]Mitigation summary'!M66*CO2toC*Ggtot&gt;0,'[4]Mitigation summary'!M66*CO2toC*Ggtot,"NO")</f>
        <v>NO</v>
      </c>
      <c r="AK97" s="95" t="str">
        <f>IF('[4]Mitigation summary'!N66*CO2toC*Ggtot&gt;0,'[4]Mitigation summary'!N66*CO2toC*Ggtot,"NO")</f>
        <v>NO</v>
      </c>
      <c r="AL97" s="95" t="str">
        <f>IF('[4]Mitigation summary'!O66*CO2toC*Ggtot&gt;0,'[4]Mitigation summary'!O66*CO2toC*Ggtot,"NO")</f>
        <v>NO</v>
      </c>
      <c r="AM97" s="95" t="str">
        <f>IF('[4]Mitigation summary'!P66*CO2toC*Ggtot&gt;0,'[4]Mitigation summary'!P66*CO2toC*Ggtot,"NO")</f>
        <v>NO</v>
      </c>
      <c r="AN97" s="95" t="str">
        <f>IF('[4]Mitigation summary'!Q66*CO2toC*Ggtot&gt;0,'[4]Mitigation summary'!Q66*CO2toC*Ggtot,"NO")</f>
        <v>NO</v>
      </c>
      <c r="AO97" s="95" t="str">
        <f>IF('[4]Mitigation summary'!R66*CO2toC*Ggtot&gt;0,'[4]Mitigation summary'!R66*CO2toC*Ggtot,"NO")</f>
        <v>NO</v>
      </c>
      <c r="AP97" s="95" t="str">
        <f>IF('[4]Mitigation summary'!S66*CO2toC*Ggtot&gt;0,'[4]Mitigation summary'!S66*CO2toC*Ggtot,"NO")</f>
        <v>NO</v>
      </c>
      <c r="AQ97" s="95" t="str">
        <f>IF('[4]Mitigation summary'!T66*CO2toC*Ggtot&gt;0,'[4]Mitigation summary'!T66*CO2toC*Ggtot,"NO")</f>
        <v>NO</v>
      </c>
      <c r="AR97" s="95" t="str">
        <f>IF('[4]Mitigation summary'!U66*CO2toC*Ggtot&gt;0,'[4]Mitigation summary'!U66*CO2toC*Ggtot,"NO")</f>
        <v>NO</v>
      </c>
      <c r="AS97" s="95" t="str">
        <f>IF('[4]Mitigation summary'!V66*CO2toC*Ggtot&gt;0,'[4]Mitigation summary'!V66*CO2toC*Ggtot,"NO")</f>
        <v>NO</v>
      </c>
      <c r="AT97" s="95" t="str">
        <f>IF('[4]Mitigation summary'!W66*CO2toC*Ggtot&gt;0,'[4]Mitigation summary'!W66*CO2toC*Ggtot,"NO")</f>
        <v>NO</v>
      </c>
      <c r="AU97" s="95" t="str">
        <f>IF('[4]Mitigation summary'!X66*CO2toC*Ggtot&gt;0,'[4]Mitigation summary'!X66*CO2toC*Ggtot,"NO")</f>
        <v>NO</v>
      </c>
      <c r="AV97" s="95" t="str">
        <f>IF('[4]Mitigation summary'!Y66*CO2toC*Ggtot&gt;0,'[4]Mitigation summary'!Y66*CO2toC*Ggtot,"NO")</f>
        <v>NO</v>
      </c>
      <c r="AW97" s="95" t="str">
        <f>IF('[4]Mitigation summary'!Z66*CO2toC*Ggtot&gt;0,'[4]Mitigation summary'!Z66*CO2toC*Ggtot,"NO")</f>
        <v>NO</v>
      </c>
      <c r="AX97" s="95" t="str">
        <f>IF('[4]Mitigation summary'!AA66*CO2toC*Ggtot&gt;0,'[4]Mitigation summary'!AA66*CO2toC*Ggtot,"NO")</f>
        <v>NO</v>
      </c>
      <c r="AY97" s="95" t="str">
        <f>IF('[4]Mitigation summary'!AB66*CO2toC*Ggtot&gt;0,'[4]Mitigation summary'!AB66*CO2toC*Ggtot,"NO")</f>
        <v>NO</v>
      </c>
      <c r="AZ97" s="95" t="str">
        <f>IF('[4]Mitigation summary'!AC66*CO2toC*Ggtot&gt;0,'[4]Mitigation summary'!AC66*CO2toC*Ggtot,"NO")</f>
        <v>NO</v>
      </c>
      <c r="BA97" s="95" t="str">
        <f>IF('[4]Mitigation summary'!AD66*CO2toC*Ggtot&gt;0,'[4]Mitigation summary'!AD66*CO2toC*Ggtot,"NO")</f>
        <v>NO</v>
      </c>
      <c r="BB97" s="95" t="str">
        <f>IF('[4]Mitigation summary'!AE66*CO2toC*Ggtot&gt;0,'[4]Mitigation summary'!AE66*CO2toC*Ggtot,"NO")</f>
        <v>NO</v>
      </c>
      <c r="BC97" s="95" t="str">
        <f>IF('[4]Mitigation summary'!AF66*CO2toC*Ggtot&gt;0,'[4]Mitigation summary'!AF66*CO2toC*Ggtot,"NO")</f>
        <v>NO</v>
      </c>
      <c r="BD97" s="95" t="str">
        <f>IF('[4]Mitigation summary'!AG66*CO2toC*Ggtot&gt;0,'[4]Mitigation summary'!AG66*CO2toC*Ggtot,"NO")</f>
        <v>NO</v>
      </c>
      <c r="BE97" s="95" t="str">
        <f>IF('[4]Mitigation summary'!AH66*CO2toC*Ggtot&gt;0,'[4]Mitigation summary'!AH66*CO2toC*Ggtot,"NO")</f>
        <v>NO</v>
      </c>
      <c r="BF97" s="95" t="str">
        <f>IF('[4]Mitigation summary'!AI66*CO2toC*Ggtot&gt;0,'[4]Mitigation summary'!AI66*CO2toC*Ggtot,"NO")</f>
        <v>NO</v>
      </c>
      <c r="BG97" s="95" t="str">
        <f>IF('[4]Mitigation summary'!AJ66*CO2toC*Ggtot&gt;0,'[4]Mitigation summary'!AJ66*CO2toC*Ggtot,"NO")</f>
        <v>NO</v>
      </c>
      <c r="BH97" s="95" t="str">
        <f>IF('[4]Mitigation summary'!AK66*CO2toC*Ggtot&gt;0,'[4]Mitigation summary'!AK66*CO2toC*Ggtot,"NO")</f>
        <v>NO</v>
      </c>
      <c r="BI97" s="95" t="str">
        <f>IF('[4]Mitigation summary'!AL66*CO2toC*Ggtot&gt;0,'[4]Mitigation summary'!AL66*CO2toC*Ggtot,"NO")</f>
        <v>NO</v>
      </c>
      <c r="BJ97" s="95" t="str">
        <f>IF('[4]Mitigation summary'!AM66*CO2toC*Ggtot&gt;0,'[4]Mitigation summary'!AM66*CO2toC*Ggtot,"NO")</f>
        <v>NO</v>
      </c>
      <c r="BK97" s="95" t="str">
        <f>IF('[4]Mitigation summary'!AN66*CO2toC*Ggtot&gt;0,'[4]Mitigation summary'!AN66*CO2toC*Ggtot,"NO")</f>
        <v>NO</v>
      </c>
      <c r="BL97" s="95" t="str">
        <f>IF('[4]Mitigation summary'!AO66*CO2toC*Ggtot&gt;0,'[4]Mitigation summary'!AO66*CO2toC*Ggtot,"NO")</f>
        <v>NO</v>
      </c>
      <c r="BM97" s="95" t="str">
        <f>IF('[4]Mitigation summary'!AP66*CO2toC*Ggtot&gt;0,'[4]Mitigation summary'!AP66*CO2toC*Ggtot,"NO")</f>
        <v>NO</v>
      </c>
      <c r="BN97" s="95" t="str">
        <f>IF('[4]Mitigation summary'!AQ66*CO2toC*Ggtot&gt;0,'[4]Mitigation summary'!AQ66*CO2toC*Ggtot,"NO")</f>
        <v>NO</v>
      </c>
      <c r="BO97" s="95" t="str">
        <f>IF('[4]Mitigation summary'!AR66*CO2toC*Ggtot&gt;0,'[4]Mitigation summary'!AR66*CO2toC*Ggtot,"NO")</f>
        <v>NO</v>
      </c>
      <c r="BP97" s="95" t="str">
        <f>IF('[4]Mitigation summary'!AS66*CO2toC*Ggtot&gt;0,'[4]Mitigation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IF('[4]Mitigation summary'!G71*CO2toC*Ggtot&gt;0,'[4]Mitigation summary'!G71*CO2toC*Ggtot,"NO")</f>
        <v>3050891.1887046536</v>
      </c>
      <c r="AE98" s="95">
        <f>IF('[4]Mitigation summary'!H71*CO2toC*Ggtot&gt;0,'[4]Mitigation summary'!H71*CO2toC*Ggtot,"NO")</f>
        <v>3050891.1887046532</v>
      </c>
      <c r="AF98" s="95">
        <f>IF('[4]Mitigation summary'!I71*CO2toC*Ggtot&gt;0,'[4]Mitigation summary'!I71*CO2toC*Ggtot,"NO")</f>
        <v>3050891.1887046532</v>
      </c>
      <c r="AG98" s="95">
        <f>IF('[4]Mitigation summary'!J71*CO2toC*Ggtot&gt;0,'[4]Mitigation summary'!J71*CO2toC*Ggtot,"NO")</f>
        <v>3050891.1887046532</v>
      </c>
      <c r="AH98" s="95">
        <f>IF('[4]Mitigation summary'!K71*CO2toC*Ggtot&gt;0,'[4]Mitigation summary'!K71*CO2toC*Ggtot,"NO")</f>
        <v>3050891.1887046532</v>
      </c>
      <c r="AI98" s="95">
        <f>IF('[4]Mitigation summary'!L71*CO2toC*Ggtot&gt;0,'[4]Mitigation summary'!L71*CO2toC*Ggtot,"NO")</f>
        <v>3050891.1887046532</v>
      </c>
      <c r="AJ98" s="95">
        <f>IF('[4]Mitigation summary'!M71*CO2toC*Ggtot&gt;0,'[4]Mitigation summary'!M71*CO2toC*Ggtot,"NO")</f>
        <v>3050891.1887046532</v>
      </c>
      <c r="AK98" s="95">
        <f>IF('[4]Mitigation summary'!N71*CO2toC*Ggtot&gt;0,'[4]Mitigation summary'!N71*CO2toC*Ggtot,"NO")</f>
        <v>3050891.1887046532</v>
      </c>
      <c r="AL98" s="95">
        <f>IF('[4]Mitigation summary'!O71*CO2toC*Ggtot&gt;0,'[4]Mitigation summary'!O71*CO2toC*Ggtot,"NO")</f>
        <v>3050891.1887046532</v>
      </c>
      <c r="AM98" s="95">
        <f>IF('[4]Mitigation summary'!P71*CO2toC*Ggtot&gt;0,'[4]Mitigation summary'!P71*CO2toC*Ggtot,"NO")</f>
        <v>3050891.1887046532</v>
      </c>
      <c r="AN98" s="95">
        <f>IF('[4]Mitigation summary'!Q71*CO2toC*Ggtot&gt;0,'[4]Mitigation summary'!Q71*CO2toC*Ggtot,"NO")</f>
        <v>3050891.1887046532</v>
      </c>
      <c r="AO98" s="95">
        <f>IF('[4]Mitigation summary'!R71*CO2toC*Ggtot&gt;0,'[4]Mitigation summary'!R71*CO2toC*Ggtot,"NO")</f>
        <v>3050891.1887046532</v>
      </c>
      <c r="AP98" s="95">
        <f>IF('[4]Mitigation summary'!S71*CO2toC*Ggtot&gt;0,'[4]Mitigation summary'!S71*CO2toC*Ggtot,"NO")</f>
        <v>3050891.1887046532</v>
      </c>
      <c r="AQ98" s="95">
        <f>IF('[4]Mitigation summary'!T71*CO2toC*Ggtot&gt;0,'[4]Mitigation summary'!T71*CO2toC*Ggtot,"NO")</f>
        <v>3050891.1887046532</v>
      </c>
      <c r="AR98" s="95">
        <f>IF('[4]Mitigation summary'!U71*CO2toC*Ggtot&gt;0,'[4]Mitigation summary'!U71*CO2toC*Ggtot,"NO")</f>
        <v>3050891.1887046532</v>
      </c>
      <c r="AS98" s="95">
        <f>IF('[4]Mitigation summary'!V71*CO2toC*Ggtot&gt;0,'[4]Mitigation summary'!V71*CO2toC*Ggtot,"NO")</f>
        <v>3050891.1887046532</v>
      </c>
      <c r="AT98" s="95">
        <f>IF('[4]Mitigation summary'!W71*CO2toC*Ggtot&gt;0,'[4]Mitigation summary'!W71*CO2toC*Ggtot,"NO")</f>
        <v>3050891.1887046532</v>
      </c>
      <c r="AU98" s="95">
        <f>IF('[4]Mitigation summary'!X71*CO2toC*Ggtot&gt;0,'[4]Mitigation summary'!X71*CO2toC*Ggtot,"NO")</f>
        <v>3050891.1887046532</v>
      </c>
      <c r="AV98" s="95">
        <f>IF('[4]Mitigation summary'!Y71*CO2toC*Ggtot&gt;0,'[4]Mitigation summary'!Y71*CO2toC*Ggtot,"NO")</f>
        <v>3050891.1887046532</v>
      </c>
      <c r="AW98" s="95">
        <f>IF('[4]Mitigation summary'!Z71*CO2toC*Ggtot&gt;0,'[4]Mitigation summary'!Z71*CO2toC*Ggtot,"NO")</f>
        <v>3050891.1887046532</v>
      </c>
      <c r="AX98" s="95">
        <f>IF('[4]Mitigation summary'!AA71*CO2toC*Ggtot&gt;0,'[4]Mitigation summary'!AA71*CO2toC*Ggtot,"NO")</f>
        <v>3050891.1887046532</v>
      </c>
      <c r="AY98" s="95">
        <f>IF('[4]Mitigation summary'!AB71*CO2toC*Ggtot&gt;0,'[4]Mitigation summary'!AB71*CO2toC*Ggtot,"NO")</f>
        <v>3050891.1887046532</v>
      </c>
      <c r="AZ98" s="95">
        <f>IF('[4]Mitigation summary'!AC71*CO2toC*Ggtot&gt;0,'[4]Mitigation summary'!AC71*CO2toC*Ggtot,"NO")</f>
        <v>3050891.1887046532</v>
      </c>
      <c r="BA98" s="95">
        <f>IF('[4]Mitigation summary'!AD71*CO2toC*Ggtot&gt;0,'[4]Mitigation summary'!AD71*CO2toC*Ggtot,"NO")</f>
        <v>3050891.1887046532</v>
      </c>
      <c r="BB98" s="95">
        <f>IF('[4]Mitigation summary'!AE71*CO2toC*Ggtot&gt;0,'[4]Mitigation summary'!AE71*CO2toC*Ggtot,"NO")</f>
        <v>3050891.1887046532</v>
      </c>
      <c r="BC98" s="95">
        <f>IF('[4]Mitigation summary'!AF71*CO2toC*Ggtot&gt;0,'[4]Mitigation summary'!AF71*CO2toC*Ggtot,"NO")</f>
        <v>3050891.1887046532</v>
      </c>
      <c r="BD98" s="95">
        <f>IF('[4]Mitigation summary'!AG71*CO2toC*Ggtot&gt;0,'[4]Mitigation summary'!AG71*CO2toC*Ggtot,"NO")</f>
        <v>3050891.1887046532</v>
      </c>
      <c r="BE98" s="95">
        <f>IF('[4]Mitigation summary'!AH71*CO2toC*Ggtot&gt;0,'[4]Mitigation summary'!AH71*CO2toC*Ggtot,"NO")</f>
        <v>3050891.1887046532</v>
      </c>
      <c r="BF98" s="95">
        <f>IF('[4]Mitigation summary'!AI71*CO2toC*Ggtot&gt;0,'[4]Mitigation summary'!AI71*CO2toC*Ggtot,"NO")</f>
        <v>3050891.1887046532</v>
      </c>
      <c r="BG98" s="95">
        <f>IF('[4]Mitigation summary'!AJ71*CO2toC*Ggtot&gt;0,'[4]Mitigation summary'!AJ71*CO2toC*Ggtot,"NO")</f>
        <v>3050891.1887046532</v>
      </c>
      <c r="BH98" s="95">
        <f>IF('[4]Mitigation summary'!AK71*CO2toC*Ggtot&gt;0,'[4]Mitigation summary'!AK71*CO2toC*Ggtot,"NO")</f>
        <v>3050891.1887046532</v>
      </c>
      <c r="BI98" s="95">
        <f>IF('[4]Mitigation summary'!AL71*CO2toC*Ggtot&gt;0,'[4]Mitigation summary'!AL71*CO2toC*Ggtot,"NO")</f>
        <v>3050891.1887046532</v>
      </c>
      <c r="BJ98" s="95">
        <f>IF('[4]Mitigation summary'!AM71*CO2toC*Ggtot&gt;0,'[4]Mitigation summary'!AM71*CO2toC*Ggtot,"NO")</f>
        <v>3050891.1887046532</v>
      </c>
      <c r="BK98" s="95">
        <f>IF('[4]Mitigation summary'!AN71*CO2toC*Ggtot&gt;0,'[4]Mitigation summary'!AN71*CO2toC*Ggtot,"NO")</f>
        <v>3050891.1887046532</v>
      </c>
      <c r="BL98" s="95">
        <f>IF('[4]Mitigation summary'!AO71*CO2toC*Ggtot&gt;0,'[4]Mitigation summary'!AO71*CO2toC*Ggtot,"NO")</f>
        <v>3050891.1887046532</v>
      </c>
      <c r="BM98" s="95">
        <f>IF('[4]Mitigation summary'!AP71*CO2toC*Ggtot&gt;0,'[4]Mitigation summary'!AP71*CO2toC*Ggtot,"NO")</f>
        <v>3050891.1887046532</v>
      </c>
      <c r="BN98" s="95">
        <f>IF('[4]Mitigation summary'!AQ71*CO2toC*Ggtot&gt;0,'[4]Mitigation summary'!AQ71*CO2toC*Ggtot,"NO")</f>
        <v>3050891.1887046532</v>
      </c>
      <c r="BO98" s="95">
        <f>IF('[4]Mitigation summary'!AR71*CO2toC*Ggtot&gt;0,'[4]Mitigation summary'!AR71*CO2toC*Ggtot,"NO")</f>
        <v>3050891.1887046532</v>
      </c>
      <c r="BP98" s="95">
        <f>IF('[4]Mitigation summary'!AS71*CO2toC*Ggtot&gt;0,'[4]Mitigation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72.328894367903573</v>
      </c>
      <c r="AE4" s="28">
        <f>IF(('Activity data'!AE5*EF!$H4)*kgtoGg=0,"NO",('Activity data'!AE5*EF!$H4)*kgtoGg)</f>
        <v>72.815002632370209</v>
      </c>
      <c r="AF4" s="28">
        <f>IF(('Activity data'!AF5*EF!$H4)*kgtoGg=0,"NO",('Activity data'!AF5*EF!$H4)*kgtoGg)</f>
        <v>73.168642406680988</v>
      </c>
      <c r="AG4" s="28">
        <f>IF(('Activity data'!AG5*EF!$H4)*kgtoGg=0,"NO",('Activity data'!AG5*EF!$H4)*kgtoGg)</f>
        <v>73.378714925039944</v>
      </c>
      <c r="AH4" s="28">
        <f>IF(('Activity data'!AH5*EF!$H4)*kgtoGg=0,"NO",('Activity data'!AH5*EF!$H4)*kgtoGg)</f>
        <v>73.479481600010274</v>
      </c>
      <c r="AI4" s="28">
        <f>IF(('Activity data'!AI5*EF!$H4)*kgtoGg=0,"NO",('Activity data'!AI5*EF!$H4)*kgtoGg)</f>
        <v>73.735302989563692</v>
      </c>
      <c r="AJ4" s="28">
        <f>IF(('Activity data'!AJ5*EF!$H4)*kgtoGg=0,"NO",('Activity data'!AJ5*EF!$H4)*kgtoGg)</f>
        <v>73.961732946393937</v>
      </c>
      <c r="AK4" s="28">
        <f>IF(('Activity data'!AK5*EF!$H4)*kgtoGg=0,"NO",('Activity data'!AK5*EF!$H4)*kgtoGg)</f>
        <v>74.161994301955374</v>
      </c>
      <c r="AL4" s="28">
        <f>IF(('Activity data'!AL5*EF!$H4)*kgtoGg=0,"NO",('Activity data'!AL5*EF!$H4)*kgtoGg)</f>
        <v>71.834558190652928</v>
      </c>
      <c r="AM4" s="28">
        <f>IF(('Activity data'!AM5*EF!$H4)*kgtoGg=0,"NO",('Activity data'!AM5*EF!$H4)*kgtoGg)</f>
        <v>72.346706693991464</v>
      </c>
      <c r="AN4" s="28">
        <f>IF(('Activity data'!AN5*EF!$H4)*kgtoGg=0,"NO",('Activity data'!AN5*EF!$H4)*kgtoGg)</f>
        <v>72.842653902350264</v>
      </c>
      <c r="AO4" s="28">
        <f>IF(('Activity data'!AO5*EF!$H4)*kgtoGg=0,"NO",('Activity data'!AO5*EF!$H4)*kgtoGg)</f>
        <v>73.354304943700001</v>
      </c>
      <c r="AP4" s="28">
        <f>IF(('Activity data'!AP5*EF!$H4)*kgtoGg=0,"NO",('Activity data'!AP5*EF!$H4)*kgtoGg)</f>
        <v>73.852959549746629</v>
      </c>
      <c r="AQ4" s="28">
        <f>IF(('Activity data'!AQ5*EF!$H4)*kgtoGg=0,"NO",('Activity data'!AQ5*EF!$H4)*kgtoGg)</f>
        <v>74.385106167708543</v>
      </c>
      <c r="AR4" s="28">
        <f>IF(('Activity data'!AR5*EF!$H4)*kgtoGg=0,"NO",('Activity data'!AR5*EF!$H4)*kgtoGg)</f>
        <v>74.995791522120186</v>
      </c>
      <c r="AS4" s="28">
        <f>IF(('Activity data'!AS5*EF!$H4)*kgtoGg=0,"NO",('Activity data'!AS5*EF!$H4)*kgtoGg)</f>
        <v>75.605390588822004</v>
      </c>
      <c r="AT4" s="28">
        <f>IF(('Activity data'!AT5*EF!$H4)*kgtoGg=0,"NO",('Activity data'!AT5*EF!$H4)*kgtoGg)</f>
        <v>76.253945460181342</v>
      </c>
      <c r="AU4" s="28">
        <f>IF(('Activity data'!AU5*EF!$H4)*kgtoGg=0,"NO",('Activity data'!AU5*EF!$H4)*kgtoGg)</f>
        <v>76.932015948628873</v>
      </c>
      <c r="AV4" s="28">
        <f>IF(('Activity data'!AV5*EF!$H4)*kgtoGg=0,"NO",('Activity data'!AV5*EF!$H4)*kgtoGg)</f>
        <v>77.640811620875496</v>
      </c>
      <c r="AW4" s="28">
        <f>IF(('Activity data'!AW5*EF!$H4)*kgtoGg=0,"NO",('Activity data'!AW5*EF!$H4)*kgtoGg)</f>
        <v>78.476082914372626</v>
      </c>
      <c r="AX4" s="28">
        <f>IF(('Activity data'!AX5*EF!$H4)*kgtoGg=0,"NO",('Activity data'!AX5*EF!$H4)*kgtoGg)</f>
        <v>79.269044187145141</v>
      </c>
      <c r="AY4" s="28">
        <f>IF(('Activity data'!AY5*EF!$H4)*kgtoGg=0,"NO",('Activity data'!AY5*EF!$H4)*kgtoGg)</f>
        <v>80.162412310845895</v>
      </c>
      <c r="AZ4" s="28">
        <f>IF(('Activity data'!AZ5*EF!$H4)*kgtoGg=0,"NO",('Activity data'!AZ5*EF!$H4)*kgtoGg)</f>
        <v>81.125695525690034</v>
      </c>
      <c r="BA4" s="28">
        <f>IF(('Activity data'!BA5*EF!$H4)*kgtoGg=0,"NO",('Activity data'!BA5*EF!$H4)*kgtoGg)</f>
        <v>82.161405366952422</v>
      </c>
      <c r="BB4" s="28">
        <f>IF(('Activity data'!BB5*EF!$H4)*kgtoGg=0,"NO",('Activity data'!BB5*EF!$H4)*kgtoGg)</f>
        <v>83.197015954354924</v>
      </c>
      <c r="BC4" s="28">
        <f>IF(('Activity data'!BC5*EF!$H4)*kgtoGg=0,"NO",('Activity data'!BC5*EF!$H4)*kgtoGg)</f>
        <v>84.280497941038647</v>
      </c>
      <c r="BD4" s="28">
        <f>IF(('Activity data'!BD5*EF!$H4)*kgtoGg=0,"NO",('Activity data'!BD5*EF!$H4)*kgtoGg)</f>
        <v>85.38157602781412</v>
      </c>
      <c r="BE4" s="28">
        <f>IF(('Activity data'!BE5*EF!$H4)*kgtoGg=0,"NO",('Activity data'!BE5*EF!$H4)*kgtoGg)</f>
        <v>86.5307121733494</v>
      </c>
      <c r="BF4" s="28">
        <f>IF(('Activity data'!BF5*EF!$H4)*kgtoGg=0,"NO",('Activity data'!BF5*EF!$H4)*kgtoGg)</f>
        <v>87.754573092894489</v>
      </c>
      <c r="BG4" s="28">
        <f>IF(('Activity data'!BG5*EF!$H4)*kgtoGg=0,"NO",('Activity data'!BG5*EF!$H4)*kgtoGg)</f>
        <v>89.000386510997203</v>
      </c>
      <c r="BH4" s="28">
        <f>IF(('Activity data'!BH5*EF!$H4)*kgtoGg=0,"NO",('Activity data'!BH5*EF!$H4)*kgtoGg)</f>
        <v>90.301846414091713</v>
      </c>
      <c r="BI4" s="28">
        <f>IF(('Activity data'!BI5*EF!$H4)*kgtoGg=0,"NO",('Activity data'!BI5*EF!$H4)*kgtoGg)</f>
        <v>91.655213324248408</v>
      </c>
      <c r="BJ4" s="28">
        <f>IF(('Activity data'!BJ5*EF!$H4)*kgtoGg=0,"NO",('Activity data'!BJ5*EF!$H4)*kgtoGg)</f>
        <v>93.067541109929692</v>
      </c>
      <c r="BK4" s="28">
        <f>IF(('Activity data'!BK5*EF!$H4)*kgtoGg=0,"NO",('Activity data'!BK5*EF!$H4)*kgtoGg)</f>
        <v>94.571934724075447</v>
      </c>
      <c r="BL4" s="28">
        <f>IF(('Activity data'!BL5*EF!$H4)*kgtoGg=0,"NO",('Activity data'!BL5*EF!$H4)*kgtoGg)</f>
        <v>96.120639260460123</v>
      </c>
      <c r="BM4" s="28">
        <f>IF(('Activity data'!BM5*EF!$H4)*kgtoGg=0,"NO",('Activity data'!BM5*EF!$H4)*kgtoGg)</f>
        <v>97.746159896056213</v>
      </c>
      <c r="BN4" s="28">
        <f>IF(('Activity data'!BN5*EF!$H4)*kgtoGg=0,"NO",('Activity data'!BN5*EF!$H4)*kgtoGg)</f>
        <v>99.38698253363809</v>
      </c>
      <c r="BO4" s="28">
        <f>IF(('Activity data'!BO5*EF!$H4)*kgtoGg=0,"NO",('Activity data'!BO5*EF!$H4)*kgtoGg)</f>
        <v>101.11057676054216</v>
      </c>
      <c r="BP4" s="28">
        <f>IF(('Activity data'!BP5*EF!$H4)*kgtoGg=0,"NO",('Activity data'!BP5*EF!$H4)*kgtoGg)</f>
        <v>102.92402460527596</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57.849847095682676</v>
      </c>
      <c r="AE5" s="28">
        <f>IF(('Activity data'!AE6*EF!$H5)*kgtoGg=0,"NO",('Activity data'!AE6*EF!$H5)*kgtoGg)</f>
        <v>58.238644532959988</v>
      </c>
      <c r="AF5" s="28">
        <f>IF(('Activity data'!AF6*EF!$H5)*kgtoGg=0,"NO",('Activity data'!AF6*EF!$H5)*kgtoGg)</f>
        <v>58.521491478839863</v>
      </c>
      <c r="AG5" s="28">
        <f>IF(('Activity data'!AG6*EF!$H5)*kgtoGg=0,"NO",('Activity data'!AG6*EF!$H5)*kgtoGg)</f>
        <v>58.689510956702421</v>
      </c>
      <c r="AH5" s="28">
        <f>IF(('Activity data'!AH6*EF!$H5)*kgtoGg=0,"NO",('Activity data'!AH6*EF!$H5)*kgtoGg)</f>
        <v>58.770105811501701</v>
      </c>
      <c r="AI5" s="28">
        <f>IF(('Activity data'!AI6*EF!$H5)*kgtoGg=0,"NO",('Activity data'!AI6*EF!$H5)*kgtoGg)</f>
        <v>58.974715993902571</v>
      </c>
      <c r="AJ5" s="28">
        <f>IF(('Activity data'!AJ6*EF!$H5)*kgtoGg=0,"NO",('Activity data'!AJ6*EF!$H5)*kgtoGg)</f>
        <v>59.155818421846298</v>
      </c>
      <c r="AK5" s="28">
        <f>IF(('Activity data'!AK6*EF!$H5)*kgtoGg=0,"NO",('Activity data'!AK6*EF!$H5)*kgtoGg)</f>
        <v>59.315990769282912</v>
      </c>
      <c r="AL5" s="28">
        <f>IF(('Activity data'!AL6*EF!$H5)*kgtoGg=0,"NO",('Activity data'!AL6*EF!$H5)*kgtoGg)</f>
        <v>57.454468837550415</v>
      </c>
      <c r="AM5" s="28">
        <f>IF(('Activity data'!AM6*EF!$H5)*kgtoGg=0,"NO",('Activity data'!AM6*EF!$H5)*kgtoGg)</f>
        <v>57.864093688964765</v>
      </c>
      <c r="AN5" s="28">
        <f>IF(('Activity data'!AN6*EF!$H5)*kgtoGg=0,"NO",('Activity data'!AN6*EF!$H5)*kgtoGg)</f>
        <v>58.260760476447395</v>
      </c>
      <c r="AO5" s="28">
        <f>IF(('Activity data'!AO6*EF!$H5)*kgtoGg=0,"NO",('Activity data'!AO6*EF!$H5)*kgtoGg)</f>
        <v>58.669987449527788</v>
      </c>
      <c r="AP5" s="28">
        <f>IF(('Activity data'!AP6*EF!$H5)*kgtoGg=0,"NO",('Activity data'!AP6*EF!$H5)*kgtoGg)</f>
        <v>59.068819658501205</v>
      </c>
      <c r="AQ5" s="28">
        <f>IF(('Activity data'!AQ6*EF!$H5)*kgtoGg=0,"NO",('Activity data'!AQ6*EF!$H5)*kgtoGg)</f>
        <v>59.494439333053329</v>
      </c>
      <c r="AR5" s="28">
        <f>IF(('Activity data'!AR6*EF!$H5)*kgtoGg=0,"NO",('Activity data'!AR6*EF!$H5)*kgtoGg)</f>
        <v>59.982875589199985</v>
      </c>
      <c r="AS5" s="28">
        <f>IF(('Activity data'!AS6*EF!$H5)*kgtoGg=0,"NO",('Activity data'!AS6*EF!$H5)*kgtoGg)</f>
        <v>60.470443014453203</v>
      </c>
      <c r="AT5" s="28">
        <f>IF(('Activity data'!AT6*EF!$H5)*kgtoGg=0,"NO",('Activity data'!AT6*EF!$H5)*kgtoGg)</f>
        <v>60.989167937171601</v>
      </c>
      <c r="AU5" s="28">
        <f>IF(('Activity data'!AU6*EF!$H5)*kgtoGg=0,"NO",('Activity data'!AU6*EF!$H5)*kgtoGg)</f>
        <v>61.531499939058129</v>
      </c>
      <c r="AV5" s="28">
        <f>IF(('Activity data'!AV6*EF!$H5)*kgtoGg=0,"NO",('Activity data'!AV6*EF!$H5)*kgtoGg)</f>
        <v>62.098406451592147</v>
      </c>
      <c r="AW5" s="28">
        <f>IF(('Activity data'!AW6*EF!$H5)*kgtoGg=0,"NO",('Activity data'!AW6*EF!$H5)*kgtoGg)</f>
        <v>62.76647025976316</v>
      </c>
      <c r="AX5" s="28">
        <f>IF(('Activity data'!AX6*EF!$H5)*kgtoGg=0,"NO",('Activity data'!AX6*EF!$H5)*kgtoGg)</f>
        <v>63.400693812930655</v>
      </c>
      <c r="AY5" s="28">
        <f>IF(('Activity data'!AY6*EF!$H5)*kgtoGg=0,"NO",('Activity data'!AY6*EF!$H5)*kgtoGg)</f>
        <v>64.115224427671805</v>
      </c>
      <c r="AZ5" s="28">
        <f>IF(('Activity data'!AZ6*EF!$H5)*kgtoGg=0,"NO",('Activity data'!AZ6*EF!$H5)*kgtoGg)</f>
        <v>64.885674289729963</v>
      </c>
      <c r="BA5" s="28">
        <f>IF(('Activity data'!BA6*EF!$H5)*kgtoGg=0,"NO",('Activity data'!BA6*EF!$H5)*kgtoGg)</f>
        <v>65.714052166595607</v>
      </c>
      <c r="BB5" s="28">
        <f>IF(('Activity data'!BB6*EF!$H5)*kgtoGg=0,"NO",('Activity data'!BB6*EF!$H5)*kgtoGg)</f>
        <v>66.542350658581</v>
      </c>
      <c r="BC5" s="28">
        <f>IF(('Activity data'!BC6*EF!$H5)*kgtoGg=0,"NO",('Activity data'!BC6*EF!$H5)*kgtoGg)</f>
        <v>67.408937488206234</v>
      </c>
      <c r="BD5" s="28">
        <f>IF(('Activity data'!BD6*EF!$H5)*kgtoGg=0,"NO",('Activity data'!BD6*EF!$H5)*kgtoGg)</f>
        <v>68.289597969982296</v>
      </c>
      <c r="BE5" s="28">
        <f>IF(('Activity data'!BE6*EF!$H5)*kgtoGg=0,"NO",('Activity data'!BE6*EF!$H5)*kgtoGg)</f>
        <v>69.20869608273928</v>
      </c>
      <c r="BF5" s="28">
        <f>IF(('Activity data'!BF6*EF!$H5)*kgtoGg=0,"NO",('Activity data'!BF6*EF!$H5)*kgtoGg)</f>
        <v>70.187560306792477</v>
      </c>
      <c r="BG5" s="28">
        <f>IF(('Activity data'!BG6*EF!$H5)*kgtoGg=0,"NO",('Activity data'!BG6*EF!$H5)*kgtoGg)</f>
        <v>71.183982502608217</v>
      </c>
      <c r="BH5" s="28">
        <f>IF(('Activity data'!BH6*EF!$H5)*kgtoGg=0,"NO",('Activity data'!BH6*EF!$H5)*kgtoGg)</f>
        <v>72.224911678329022</v>
      </c>
      <c r="BI5" s="28">
        <f>IF(('Activity data'!BI6*EF!$H5)*kgtoGg=0,"NO",('Activity data'!BI6*EF!$H5)*kgtoGg)</f>
        <v>73.307356937601043</v>
      </c>
      <c r="BJ5" s="28">
        <f>IF(('Activity data'!BJ6*EF!$H5)*kgtoGg=0,"NO",('Activity data'!BJ6*EF!$H5)*kgtoGg)</f>
        <v>74.436960081194783</v>
      </c>
      <c r="BK5" s="28">
        <f>IF(('Activity data'!BK6*EF!$H5)*kgtoGg=0,"NO",('Activity data'!BK6*EF!$H5)*kgtoGg)</f>
        <v>75.640198998512915</v>
      </c>
      <c r="BL5" s="28">
        <f>IF(('Activity data'!BL6*EF!$H5)*kgtoGg=0,"NO",('Activity data'!BL6*EF!$H5)*kgtoGg)</f>
        <v>76.878878524989972</v>
      </c>
      <c r="BM5" s="28">
        <f>IF(('Activity data'!BM6*EF!$H5)*kgtoGg=0,"NO",('Activity data'!BM6*EF!$H5)*kgtoGg)</f>
        <v>78.178996839280714</v>
      </c>
      <c r="BN5" s="28">
        <f>IF(('Activity data'!BN6*EF!$H5)*kgtoGg=0,"NO",('Activity data'!BN6*EF!$H5)*kgtoGg)</f>
        <v>79.491353948079094</v>
      </c>
      <c r="BO5" s="28">
        <f>IF(('Activity data'!BO6*EF!$H5)*kgtoGg=0,"NO",('Activity data'!BO6*EF!$H5)*kgtoGg)</f>
        <v>80.869913144272886</v>
      </c>
      <c r="BP5" s="28">
        <f>IF(('Activity data'!BP6*EF!$H5)*kgtoGg=0,"NO",('Activity data'!BP6*EF!$H5)*kgtoGg)</f>
        <v>82.320338751502931</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26.156145171008486</v>
      </c>
      <c r="AE6" s="28">
        <f>IF(('Activity data'!AE7*EF!$H6)*kgtoGg=0,"NO",('Activity data'!AE7*EF!$H6)*kgtoGg)</f>
        <v>26.331935475081746</v>
      </c>
      <c r="AF6" s="28">
        <f>IF(('Activity data'!AF7*EF!$H6)*kgtoGg=0,"NO",('Activity data'!AF7*EF!$H6)*kgtoGg)</f>
        <v>26.459821479090952</v>
      </c>
      <c r="AG6" s="28">
        <f>IF(('Activity data'!AG7*EF!$H6)*kgtoGg=0,"NO",('Activity data'!AG7*EF!$H6)*kgtoGg)</f>
        <v>26.535789559823492</v>
      </c>
      <c r="AH6" s="28">
        <f>IF(('Activity data'!AH7*EF!$H6)*kgtoGg=0,"NO",('Activity data'!AH7*EF!$H6)*kgtoGg)</f>
        <v>26.572229599477868</v>
      </c>
      <c r="AI6" s="28">
        <f>IF(('Activity data'!AI7*EF!$H6)*kgtoGg=0,"NO",('Activity data'!AI7*EF!$H6)*kgtoGg)</f>
        <v>26.66474174778989</v>
      </c>
      <c r="AJ6" s="28">
        <f>IF(('Activity data'!AJ7*EF!$H6)*kgtoGg=0,"NO",('Activity data'!AJ7*EF!$H6)*kgtoGg)</f>
        <v>26.746625134418096</v>
      </c>
      <c r="AK6" s="28">
        <f>IF(('Activity data'!AK7*EF!$H6)*kgtoGg=0,"NO",('Activity data'!AK7*EF!$H6)*kgtoGg)</f>
        <v>26.819045225088413</v>
      </c>
      <c r="AL6" s="28">
        <f>IF(('Activity data'!AL7*EF!$H6)*kgtoGg=0,"NO",('Activity data'!AL7*EF!$H6)*kgtoGg)</f>
        <v>25.977379424228499</v>
      </c>
      <c r="AM6" s="28">
        <f>IF(('Activity data'!AM7*EF!$H6)*kgtoGg=0,"NO",('Activity data'!AM7*EF!$H6)*kgtoGg)</f>
        <v>26.162586604837387</v>
      </c>
      <c r="AN6" s="28">
        <f>IF(('Activity data'!AN7*EF!$H6)*kgtoGg=0,"NO",('Activity data'!AN7*EF!$H6)*kgtoGg)</f>
        <v>26.341934945391383</v>
      </c>
      <c r="AO6" s="28">
        <f>IF(('Activity data'!AO7*EF!$H6)*kgtoGg=0,"NO",('Activity data'!AO7*EF!$H6)*kgtoGg)</f>
        <v>26.526962229872865</v>
      </c>
      <c r="AP6" s="28">
        <f>IF(('Activity data'!AP7*EF!$H6)*kgtoGg=0,"NO",('Activity data'!AP7*EF!$H6)*kgtoGg)</f>
        <v>26.707289640929428</v>
      </c>
      <c r="AQ6" s="28">
        <f>IF(('Activity data'!AQ7*EF!$H6)*kgtoGg=0,"NO",('Activity data'!AQ7*EF!$H6)*kgtoGg)</f>
        <v>26.89972869745467</v>
      </c>
      <c r="AR6" s="28">
        <f>IF(('Activity data'!AR7*EF!$H6)*kgtoGg=0,"NO",('Activity data'!AR7*EF!$H6)*kgtoGg)</f>
        <v>27.120569551215706</v>
      </c>
      <c r="AS6" s="28">
        <f>IF(('Activity data'!AS7*EF!$H6)*kgtoGg=0,"NO",('Activity data'!AS7*EF!$H6)*kgtoGg)</f>
        <v>27.341017573048585</v>
      </c>
      <c r="AT6" s="28">
        <f>IF(('Activity data'!AT7*EF!$H6)*kgtoGg=0,"NO",('Activity data'!AT7*EF!$H6)*kgtoGg)</f>
        <v>27.575553100169369</v>
      </c>
      <c r="AU6" s="28">
        <f>IF(('Activity data'!AU7*EF!$H6)*kgtoGg=0,"NO",('Activity data'!AU7*EF!$H6)*kgtoGg)</f>
        <v>27.820762297503386</v>
      </c>
      <c r="AV6" s="28">
        <f>IF(('Activity data'!AV7*EF!$H6)*kgtoGg=0,"NO",('Activity data'!AV7*EF!$H6)*kgtoGg)</f>
        <v>28.07708257810334</v>
      </c>
      <c r="AW6" s="28">
        <f>IF(('Activity data'!AW7*EF!$H6)*kgtoGg=0,"NO",('Activity data'!AW7*EF!$H6)*kgtoGg)</f>
        <v>28.379139970253679</v>
      </c>
      <c r="AX6" s="28">
        <f>IF(('Activity data'!AX7*EF!$H6)*kgtoGg=0,"NO",('Activity data'!AX7*EF!$H6)*kgtoGg)</f>
        <v>28.665896879050415</v>
      </c>
      <c r="AY6" s="28">
        <f>IF(('Activity data'!AY7*EF!$H6)*kgtoGg=0,"NO",('Activity data'!AY7*EF!$H6)*kgtoGg)</f>
        <v>28.988963705093838</v>
      </c>
      <c r="AZ6" s="28">
        <f>IF(('Activity data'!AZ7*EF!$H6)*kgtoGg=0,"NO",('Activity data'!AZ7*EF!$H6)*kgtoGg)</f>
        <v>29.337313777750825</v>
      </c>
      <c r="BA6" s="28">
        <f>IF(('Activity data'!BA7*EF!$H6)*kgtoGg=0,"NO",('Activity data'!BA7*EF!$H6)*kgtoGg)</f>
        <v>29.711855338213592</v>
      </c>
      <c r="BB6" s="28">
        <f>IF(('Activity data'!BB7*EF!$H6)*kgtoGg=0,"NO",('Activity data'!BB7*EF!$H6)*kgtoGg)</f>
        <v>30.086361005712824</v>
      </c>
      <c r="BC6" s="28">
        <f>IF(('Activity data'!BC7*EF!$H6)*kgtoGg=0,"NO",('Activity data'!BC7*EF!$H6)*kgtoGg)</f>
        <v>30.478178306136655</v>
      </c>
      <c r="BD6" s="28">
        <f>IF(('Activity data'!BD7*EF!$H6)*kgtoGg=0,"NO",('Activity data'!BD7*EF!$H6)*kgtoGg)</f>
        <v>30.876358847039487</v>
      </c>
      <c r="BE6" s="28">
        <f>IF(('Activity data'!BE7*EF!$H6)*kgtoGg=0,"NO",('Activity data'!BE7*EF!$H6)*kgtoGg)</f>
        <v>31.291918522139575</v>
      </c>
      <c r="BF6" s="28">
        <f>IF(('Activity data'!BF7*EF!$H6)*kgtoGg=0,"NO",('Activity data'!BF7*EF!$H6)*kgtoGg)</f>
        <v>31.734500759300801</v>
      </c>
      <c r="BG6" s="28">
        <f>IF(('Activity data'!BG7*EF!$H6)*kgtoGg=0,"NO",('Activity data'!BG7*EF!$H6)*kgtoGg)</f>
        <v>32.185021632109063</v>
      </c>
      <c r="BH6" s="28">
        <f>IF(('Activity data'!BH7*EF!$H6)*kgtoGg=0,"NO",('Activity data'!BH7*EF!$H6)*kgtoGg)</f>
        <v>32.65566582565134</v>
      </c>
      <c r="BI6" s="28">
        <f>IF(('Activity data'!BI7*EF!$H6)*kgtoGg=0,"NO",('Activity data'!BI7*EF!$H6)*kgtoGg)</f>
        <v>33.145081040429005</v>
      </c>
      <c r="BJ6" s="28">
        <f>IF(('Activity data'!BJ7*EF!$H6)*kgtoGg=0,"NO",('Activity data'!BJ7*EF!$H6)*kgtoGg)</f>
        <v>33.655818151982594</v>
      </c>
      <c r="BK6" s="28">
        <f>IF(('Activity data'!BK7*EF!$H6)*kgtoGg=0,"NO",('Activity data'!BK7*EF!$H6)*kgtoGg)</f>
        <v>34.199848834461768</v>
      </c>
      <c r="BL6" s="28">
        <f>IF(('Activity data'!BL7*EF!$H6)*kgtoGg=0,"NO",('Activity data'!BL7*EF!$H6)*kgtoGg)</f>
        <v>34.759903582079382</v>
      </c>
      <c r="BM6" s="28">
        <f>IF(('Activity data'!BM7*EF!$H6)*kgtoGg=0,"NO",('Activity data'!BM7*EF!$H6)*kgtoGg)</f>
        <v>35.347737173269856</v>
      </c>
      <c r="BN6" s="28">
        <f>IF(('Activity data'!BN7*EF!$H6)*kgtoGg=0,"NO",('Activity data'!BN7*EF!$H6)*kgtoGg)</f>
        <v>35.941104395090868</v>
      </c>
      <c r="BO6" s="28">
        <f>IF(('Activity data'!BO7*EF!$H6)*kgtoGg=0,"NO",('Activity data'!BO7*EF!$H6)*kgtoGg)</f>
        <v>36.564404131783938</v>
      </c>
      <c r="BP6" s="28">
        <f>IF(('Activity data'!BP7*EF!$H6)*kgtoGg=0,"NO",('Activity data'!BP7*EF!$H6)*kgtoGg)</f>
        <v>37.220197442347221</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465.84864867651396</v>
      </c>
      <c r="AE7" s="28">
        <f>IF(('Activity data'!AE8*EF!$H7)*kgtoGg=0,"NO",('Activity data'!AE8*EF!$H7)*kgtoGg)</f>
        <v>463.44442344528176</v>
      </c>
      <c r="AF7" s="28">
        <f>IF(('Activity data'!AF8*EF!$H7)*kgtoGg=0,"NO",('Activity data'!AF8*EF!$H7)*kgtoGg)</f>
        <v>457.72939600449723</v>
      </c>
      <c r="AG7" s="28">
        <f>IF(('Activity data'!AG8*EF!$H7)*kgtoGg=0,"NO",('Activity data'!AG8*EF!$H7)*kgtoGg)</f>
        <v>448.7717736988094</v>
      </c>
      <c r="AH7" s="28">
        <f>IF(('Activity data'!AH8*EF!$H7)*kgtoGg=0,"NO",('Activity data'!AH8*EF!$H7)*kgtoGg)</f>
        <v>437.44682059914066</v>
      </c>
      <c r="AI7" s="28">
        <f>IF(('Activity data'!AI8*EF!$H7)*kgtoGg=0,"NO",('Activity data'!AI8*EF!$H7)*kgtoGg)</f>
        <v>428.60071777925572</v>
      </c>
      <c r="AJ7" s="28">
        <f>IF(('Activity data'!AJ8*EF!$H7)*kgtoGg=0,"NO",('Activity data'!AJ8*EF!$H7)*kgtoGg)</f>
        <v>419.09167152147046</v>
      </c>
      <c r="AK7" s="28">
        <f>IF(('Activity data'!AK8*EF!$H7)*kgtoGg=0,"NO",('Activity data'!AK8*EF!$H7)*kgtoGg)</f>
        <v>409.01758733430711</v>
      </c>
      <c r="AL7" s="28">
        <f>IF(('Activity data'!AL8*EF!$H7)*kgtoGg=0,"NO",('Activity data'!AL8*EF!$H7)*kgtoGg)</f>
        <v>357.92698240743317</v>
      </c>
      <c r="AM7" s="28">
        <f>IF(('Activity data'!AM8*EF!$H7)*kgtoGg=0,"NO",('Activity data'!AM8*EF!$H7)*kgtoGg)</f>
        <v>360.04761939257304</v>
      </c>
      <c r="AN7" s="28">
        <f>IF(('Activity data'!AN8*EF!$H7)*kgtoGg=0,"NO",('Activity data'!AN8*EF!$H7)*kgtoGg)</f>
        <v>361.62653665509094</v>
      </c>
      <c r="AO7" s="28">
        <f>IF(('Activity data'!AO8*EF!$H7)*kgtoGg=0,"NO",('Activity data'!AO8*EF!$H7)*kgtoGg)</f>
        <v>363.17379488196633</v>
      </c>
      <c r="AP7" s="28">
        <f>IF(('Activity data'!AP8*EF!$H7)*kgtoGg=0,"NO",('Activity data'!AP8*EF!$H7)*kgtoGg)</f>
        <v>364.26655395173918</v>
      </c>
      <c r="AQ7" s="28">
        <f>IF(('Activity data'!AQ8*EF!$H7)*kgtoGg=0,"NO",('Activity data'!AQ8*EF!$H7)*kgtoGg)</f>
        <v>365.62861969223007</v>
      </c>
      <c r="AR7" s="28">
        <f>IF(('Activity data'!AR8*EF!$H7)*kgtoGg=0,"NO",('Activity data'!AR8*EF!$H7)*kgtoGg)</f>
        <v>368.66629565035453</v>
      </c>
      <c r="AS7" s="28">
        <f>IF(('Activity data'!AS8*EF!$H7)*kgtoGg=0,"NO",('Activity data'!AS8*EF!$H7)*kgtoGg)</f>
        <v>371.41159173759951</v>
      </c>
      <c r="AT7" s="28">
        <f>IF(('Activity data'!AT8*EF!$H7)*kgtoGg=0,"NO",('Activity data'!AT8*EF!$H7)*kgtoGg)</f>
        <v>374.4689827355229</v>
      </c>
      <c r="AU7" s="28">
        <f>IF(('Activity data'!AU8*EF!$H7)*kgtoGg=0,"NO",('Activity data'!AU8*EF!$H7)*kgtoGg)</f>
        <v>377.67887654063935</v>
      </c>
      <c r="AV7" s="28">
        <f>IF(('Activity data'!AV8*EF!$H7)*kgtoGg=0,"NO",('Activity data'!AV8*EF!$H7)*kgtoGg)</f>
        <v>381.05879297761993</v>
      </c>
      <c r="AW7" s="28">
        <f>IF(('Activity data'!AW8*EF!$H7)*kgtoGg=0,"NO",('Activity data'!AW8*EF!$H7)*kgtoGg)</f>
        <v>383.22837450659398</v>
      </c>
      <c r="AX7" s="28">
        <f>IF(('Activity data'!AX8*EF!$H7)*kgtoGg=0,"NO",('Activity data'!AX8*EF!$H7)*kgtoGg)</f>
        <v>384.37717973615935</v>
      </c>
      <c r="AY7" s="28">
        <f>IF(('Activity data'!AY8*EF!$H7)*kgtoGg=0,"NO",('Activity data'!AY8*EF!$H7)*kgtoGg)</f>
        <v>386.42701303400668</v>
      </c>
      <c r="AZ7" s="28">
        <f>IF(('Activity data'!AZ8*EF!$H7)*kgtoGg=0,"NO",('Activity data'!AZ8*EF!$H7)*kgtoGg)</f>
        <v>388.89967754564987</v>
      </c>
      <c r="BA7" s="28">
        <f>IF(('Activity data'!BA8*EF!$H7)*kgtoGg=0,"NO",('Activity data'!BA8*EF!$H7)*kgtoGg)</f>
        <v>391.78984576368356</v>
      </c>
      <c r="BB7" s="28">
        <f>IF(('Activity data'!BB8*EF!$H7)*kgtoGg=0,"NO",('Activity data'!BB8*EF!$H7)*kgtoGg)</f>
        <v>394.62396008347832</v>
      </c>
      <c r="BC7" s="28">
        <f>IF(('Activity data'!BC8*EF!$H7)*kgtoGg=0,"NO",('Activity data'!BC8*EF!$H7)*kgtoGg)</f>
        <v>397.50691990889618</v>
      </c>
      <c r="BD7" s="28">
        <f>IF(('Activity data'!BD8*EF!$H7)*kgtoGg=0,"NO",('Activity data'!BD8*EF!$H7)*kgtoGg)</f>
        <v>400.05011207195918</v>
      </c>
      <c r="BE7" s="28">
        <f>IF(('Activity data'!BE8*EF!$H7)*kgtoGg=0,"NO",('Activity data'!BE8*EF!$H7)*kgtoGg)</f>
        <v>402.6064434937403</v>
      </c>
      <c r="BF7" s="28">
        <f>IF(('Activity data'!BF8*EF!$H7)*kgtoGg=0,"NO",('Activity data'!BF8*EF!$H7)*kgtoGg)</f>
        <v>405.44137904184015</v>
      </c>
      <c r="BG7" s="28">
        <f>IF(('Activity data'!BG8*EF!$H7)*kgtoGg=0,"NO",('Activity data'!BG8*EF!$H7)*kgtoGg)</f>
        <v>410.39522662450059</v>
      </c>
      <c r="BH7" s="28">
        <f>IF(('Activity data'!BH8*EF!$H7)*kgtoGg=0,"NO",('Activity data'!BH8*EF!$H7)*kgtoGg)</f>
        <v>415.45864772209973</v>
      </c>
      <c r="BI7" s="28">
        <f>IF(('Activity data'!BI8*EF!$H7)*kgtoGg=0,"NO",('Activity data'!BI8*EF!$H7)*kgtoGg)</f>
        <v>420.5624349133804</v>
      </c>
      <c r="BJ7" s="28">
        <f>IF(('Activity data'!BJ8*EF!$H7)*kgtoGg=0,"NO",('Activity data'!BJ8*EF!$H7)*kgtoGg)</f>
        <v>425.75971368201346</v>
      </c>
      <c r="BK7" s="28">
        <f>IF(('Activity data'!BK8*EF!$H7)*kgtoGg=0,"NO",('Activity data'!BK8*EF!$H7)*kgtoGg)</f>
        <v>431.34237411041016</v>
      </c>
      <c r="BL7" s="28">
        <f>IF(('Activity data'!BL8*EF!$H7)*kgtoGg=0,"NO",('Activity data'!BL8*EF!$H7)*kgtoGg)</f>
        <v>437.16172938894488</v>
      </c>
      <c r="BM7" s="28">
        <f>IF(('Activity data'!BM8*EF!$H7)*kgtoGg=0,"NO",('Activity data'!BM8*EF!$H7)*kgtoGg)</f>
        <v>443.13464786253996</v>
      </c>
      <c r="BN7" s="28">
        <f>IF(('Activity data'!BN8*EF!$H7)*kgtoGg=0,"NO",('Activity data'!BN8*EF!$H7)*kgtoGg)</f>
        <v>448.65787998002622</v>
      </c>
      <c r="BO7" s="28">
        <f>IF(('Activity data'!BO8*EF!$H7)*kgtoGg=0,"NO",('Activity data'!BO8*EF!$H7)*kgtoGg)</f>
        <v>454.34975590782534</v>
      </c>
      <c r="BP7" s="28">
        <f>IF(('Activity data'!BP8*EF!$H7)*kgtoGg=0,"NO",('Activity data'!BP8*EF!$H7)*kgtoGg)</f>
        <v>460.22575865700361</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328.04089611359308</v>
      </c>
      <c r="AE8" s="28">
        <f>IF(('Activity data'!AE9*EF!$H8)*kgtoGg=0,"NO",('Activity data'!AE9*EF!$H8)*kgtoGg)</f>
        <v>326.34789088205918</v>
      </c>
      <c r="AF8" s="28">
        <f>IF(('Activity data'!AF9*EF!$H8)*kgtoGg=0,"NO",('Activity data'!AF9*EF!$H8)*kgtoGg)</f>
        <v>322.32348783116493</v>
      </c>
      <c r="AG8" s="28">
        <f>IF(('Activity data'!AG9*EF!$H8)*kgtoGg=0,"NO",('Activity data'!AG9*EF!$H8)*kgtoGg)</f>
        <v>316.01571714952149</v>
      </c>
      <c r="AH8" s="28">
        <f>IF(('Activity data'!AH9*EF!$H8)*kgtoGg=0,"NO",('Activity data'!AH9*EF!$H8)*kgtoGg)</f>
        <v>308.04092152906776</v>
      </c>
      <c r="AI8" s="28">
        <f>IF(('Activity data'!AI9*EF!$H8)*kgtoGg=0,"NO",('Activity data'!AI9*EF!$H8)*kgtoGg)</f>
        <v>301.81168054190942</v>
      </c>
      <c r="AJ8" s="28">
        <f>IF(('Activity data'!AJ9*EF!$H8)*kgtoGg=0,"NO",('Activity data'!AJ9*EF!$H8)*kgtoGg)</f>
        <v>295.11560862144421</v>
      </c>
      <c r="AK8" s="28">
        <f>IF(('Activity data'!AK9*EF!$H8)*kgtoGg=0,"NO",('Activity data'!AK9*EF!$H8)*kgtoGg)</f>
        <v>288.02164878348054</v>
      </c>
      <c r="AL8" s="28">
        <f>IF(('Activity data'!AL9*EF!$H8)*kgtoGg=0,"NO",('Activity data'!AL9*EF!$H8)*kgtoGg)</f>
        <v>252.04471105743534</v>
      </c>
      <c r="AM8" s="28">
        <f>IF(('Activity data'!AM9*EF!$H8)*kgtoGg=0,"NO",('Activity data'!AM9*EF!$H8)*kgtoGg)</f>
        <v>253.53801936457168</v>
      </c>
      <c r="AN8" s="28">
        <f>IF(('Activity data'!AN9*EF!$H8)*kgtoGg=0,"NO",('Activity data'!AN9*EF!$H8)*kgtoGg)</f>
        <v>254.64985994875525</v>
      </c>
      <c r="AO8" s="28">
        <f>IF(('Activity data'!AO9*EF!$H8)*kgtoGg=0,"NO",('Activity data'!AO9*EF!$H8)*kgtoGg)</f>
        <v>255.73940690076492</v>
      </c>
      <c r="AP8" s="28">
        <f>IF(('Activity data'!AP9*EF!$H8)*kgtoGg=0,"NO",('Activity data'!AP9*EF!$H8)*kgtoGg)</f>
        <v>256.50890503176294</v>
      </c>
      <c r="AQ8" s="28">
        <f>IF(('Activity data'!AQ9*EF!$H8)*kgtoGg=0,"NO",('Activity data'!AQ9*EF!$H8)*kgtoGg)</f>
        <v>257.46804329983706</v>
      </c>
      <c r="AR8" s="28">
        <f>IF(('Activity data'!AR9*EF!$H8)*kgtoGg=0,"NO",('Activity data'!AR9*EF!$H8)*kgtoGg)</f>
        <v>259.6071113131004</v>
      </c>
      <c r="AS8" s="28">
        <f>IF(('Activity data'!AS9*EF!$H8)*kgtoGg=0,"NO",('Activity data'!AS9*EF!$H8)*kgtoGg)</f>
        <v>261.54029152327274</v>
      </c>
      <c r="AT8" s="28">
        <f>IF(('Activity data'!AT9*EF!$H8)*kgtoGg=0,"NO",('Activity data'!AT9*EF!$H8)*kgtoGg)</f>
        <v>263.69324245610858</v>
      </c>
      <c r="AU8" s="28">
        <f>IF(('Activity data'!AU9*EF!$H8)*kgtoGg=0,"NO",('Activity data'!AU9*EF!$H8)*kgtoGg)</f>
        <v>265.95358268302857</v>
      </c>
      <c r="AV8" s="28">
        <f>IF(('Activity data'!AV9*EF!$H8)*kgtoGg=0,"NO",('Activity data'!AV9*EF!$H8)*kgtoGg)</f>
        <v>268.33364929892667</v>
      </c>
      <c r="AW8" s="28">
        <f>IF(('Activity data'!AW9*EF!$H8)*kgtoGg=0,"NO",('Activity data'!AW9*EF!$H8)*kgtoGg)</f>
        <v>269.86142333235608</v>
      </c>
      <c r="AX8" s="28">
        <f>IF(('Activity data'!AX9*EF!$H8)*kgtoGg=0,"NO",('Activity data'!AX9*EF!$H8)*kgtoGg)</f>
        <v>270.67038799939388</v>
      </c>
      <c r="AY8" s="28">
        <f>IF(('Activity data'!AY9*EF!$H8)*kgtoGg=0,"NO",('Activity data'!AY9*EF!$H8)*kgtoGg)</f>
        <v>272.11383782761538</v>
      </c>
      <c r="AZ8" s="28">
        <f>IF(('Activity data'!AZ9*EF!$H8)*kgtoGg=0,"NO",('Activity data'!AZ9*EF!$H8)*kgtoGg)</f>
        <v>273.85503657208341</v>
      </c>
      <c r="BA8" s="28">
        <f>IF(('Activity data'!BA9*EF!$H8)*kgtoGg=0,"NO",('Activity data'!BA9*EF!$H8)*kgtoGg)</f>
        <v>275.89023271326863</v>
      </c>
      <c r="BB8" s="28">
        <f>IF(('Activity data'!BB9*EF!$H8)*kgtoGg=0,"NO",('Activity data'!BB9*EF!$H8)*kgtoGg)</f>
        <v>277.8859568691617</v>
      </c>
      <c r="BC8" s="28">
        <f>IF(('Activity data'!BC9*EF!$H8)*kgtoGg=0,"NO",('Activity data'!BC9*EF!$H8)*kgtoGg)</f>
        <v>279.91607701070643</v>
      </c>
      <c r="BD8" s="28">
        <f>IF(('Activity data'!BD9*EF!$H8)*kgtoGg=0,"NO",('Activity data'!BD9*EF!$H8)*kgtoGg)</f>
        <v>281.70693985538867</v>
      </c>
      <c r="BE8" s="28">
        <f>IF(('Activity data'!BE9*EF!$H8)*kgtoGg=0,"NO",('Activity data'!BE9*EF!$H8)*kgtoGg)</f>
        <v>283.50705509184343</v>
      </c>
      <c r="BF8" s="28">
        <f>IF(('Activity data'!BF9*EF!$H8)*kgtoGg=0,"NO",('Activity data'!BF9*EF!$H8)*kgtoGg)</f>
        <v>285.50335753956978</v>
      </c>
      <c r="BG8" s="28">
        <f>IF(('Activity data'!BG9*EF!$H8)*kgtoGg=0,"NO",('Activity data'!BG9*EF!$H8)*kgtoGg)</f>
        <v>288.99175362023453</v>
      </c>
      <c r="BH8" s="28">
        <f>IF(('Activity data'!BH9*EF!$H8)*kgtoGg=0,"NO",('Activity data'!BH9*EF!$H8)*kgtoGg)</f>
        <v>292.55730908331424</v>
      </c>
      <c r="BI8" s="28">
        <f>IF(('Activity data'!BI9*EF!$H8)*kgtoGg=0,"NO",('Activity data'!BI9*EF!$H8)*kgtoGg)</f>
        <v>296.15128950712233</v>
      </c>
      <c r="BJ8" s="28">
        <f>IF(('Activity data'!BJ9*EF!$H8)*kgtoGg=0,"NO",('Activity data'!BJ9*EF!$H8)*kgtoGg)</f>
        <v>299.81110474852795</v>
      </c>
      <c r="BK8" s="28">
        <f>IF(('Activity data'!BK9*EF!$H8)*kgtoGg=0,"NO",('Activity data'!BK9*EF!$H8)*kgtoGg)</f>
        <v>303.74229771180484</v>
      </c>
      <c r="BL8" s="28">
        <f>IF(('Activity data'!BL9*EF!$H8)*kgtoGg=0,"NO",('Activity data'!BL9*EF!$H8)*kgtoGg)</f>
        <v>307.84016624871555</v>
      </c>
      <c r="BM8" s="28">
        <f>IF(('Activity data'!BM9*EF!$H8)*kgtoGg=0,"NO",('Activity data'!BM9*EF!$H8)*kgtoGg)</f>
        <v>312.04617078271639</v>
      </c>
      <c r="BN8" s="28">
        <f>IF(('Activity data'!BN9*EF!$H8)*kgtoGg=0,"NO",('Activity data'!BN9*EF!$H8)*kgtoGg)</f>
        <v>315.93551556972199</v>
      </c>
      <c r="BO8" s="28">
        <f>IF(('Activity data'!BO9*EF!$H8)*kgtoGg=0,"NO",('Activity data'!BO9*EF!$H8)*kgtoGg)</f>
        <v>319.94361580834499</v>
      </c>
      <c r="BP8" s="28">
        <f>IF(('Activity data'!BP9*EF!$H8)*kgtoGg=0,"NO",('Activity data'!BP9*EF!$H8)*kgtoGg)</f>
        <v>324.08137431184753</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32.003025670030176</v>
      </c>
      <c r="AE9" s="28">
        <f>IF(('Activity data'!AE10*EF!$H9)*kgtoGg=0,"NO",('Activity data'!AE10*EF!$H9)*kgtoGg)</f>
        <v>33.19436755777933</v>
      </c>
      <c r="AF9" s="28">
        <f>IF(('Activity data'!AF10*EF!$H9)*kgtoGg=0,"NO",('Activity data'!AF10*EF!$H9)*kgtoGg)</f>
        <v>34.163136102104836</v>
      </c>
      <c r="AG9" s="28">
        <f>IF(('Activity data'!AG10*EF!$H9)*kgtoGg=0,"NO",('Activity data'!AG10*EF!$H9)*kgtoGg)</f>
        <v>34.886614274924057</v>
      </c>
      <c r="AH9" s="28">
        <f>IF(('Activity data'!AH10*EF!$H9)*kgtoGg=0,"NO",('Activity data'!AH10*EF!$H9)*kgtoGg)</f>
        <v>35.40628144392371</v>
      </c>
      <c r="AI9" s="28">
        <f>IF(('Activity data'!AI10*EF!$H9)*kgtoGg=0,"NO",('Activity data'!AI10*EF!$H9)*kgtoGg)</f>
        <v>36.107560375116414</v>
      </c>
      <c r="AJ9" s="28">
        <f>IF(('Activity data'!AJ10*EF!$H9)*kgtoGg=0,"NO",('Activity data'!AJ10*EF!$H9)*kgtoGg)</f>
        <v>36.740124068746645</v>
      </c>
      <c r="AK9" s="28">
        <f>IF(('Activity data'!AK10*EF!$H9)*kgtoGg=0,"NO",('Activity data'!AK10*EF!$H9)*kgtoGg)</f>
        <v>37.306205019278821</v>
      </c>
      <c r="AL9" s="28">
        <f>IF(('Activity data'!AL10*EF!$H9)*kgtoGg=0,"NO",('Activity data'!AL10*EF!$H9)*kgtoGg)</f>
        <v>33.961360547141929</v>
      </c>
      <c r="AM9" s="28">
        <f>IF(('Activity data'!AM10*EF!$H9)*kgtoGg=0,"NO",('Activity data'!AM10*EF!$H9)*kgtoGg)</f>
        <v>34.981260756762346</v>
      </c>
      <c r="AN9" s="28">
        <f>IF(('Activity data'!AN10*EF!$H9)*kgtoGg=0,"NO",('Activity data'!AN10*EF!$H9)*kgtoGg)</f>
        <v>35.965092921114469</v>
      </c>
      <c r="AO9" s="28">
        <f>IF(('Activity data'!AO10*EF!$H9)*kgtoGg=0,"NO",('Activity data'!AO10*EF!$H9)*kgtoGg)</f>
        <v>36.96182568164371</v>
      </c>
      <c r="AP9" s="28">
        <f>IF(('Activity data'!AP10*EF!$H9)*kgtoGg=0,"NO",('Activity data'!AP10*EF!$H9)*kgtoGg)</f>
        <v>37.92798273282196</v>
      </c>
      <c r="AQ9" s="28">
        <f>IF(('Activity data'!AQ10*EF!$H9)*kgtoGg=0,"NO",('Activity data'!AQ10*EF!$H9)*kgtoGg)</f>
        <v>38.938167418221376</v>
      </c>
      <c r="AR9" s="28">
        <f>IF(('Activity data'!AR10*EF!$H9)*kgtoGg=0,"NO",('Activity data'!AR10*EF!$H9)*kgtoGg)</f>
        <v>40.148181415690665</v>
      </c>
      <c r="AS9" s="28">
        <f>IF(('Activity data'!AS10*EF!$H9)*kgtoGg=0,"NO",('Activity data'!AS10*EF!$H9)*kgtoGg)</f>
        <v>41.351889038003215</v>
      </c>
      <c r="AT9" s="28">
        <f>IF(('Activity data'!AT10*EF!$H9)*kgtoGg=0,"NO",('Activity data'!AT10*EF!$H9)*kgtoGg)</f>
        <v>42.616811193227115</v>
      </c>
      <c r="AU9" s="28">
        <f>IF(('Activity data'!AU10*EF!$H9)*kgtoGg=0,"NO",('Activity data'!AU10*EF!$H9)*kgtoGg)</f>
        <v>43.927605465734359</v>
      </c>
      <c r="AV9" s="28">
        <f>IF(('Activity data'!AV10*EF!$H9)*kgtoGg=0,"NO",('Activity data'!AV10*EF!$H9)*kgtoGg)</f>
        <v>45.288438692761183</v>
      </c>
      <c r="AW9" s="28">
        <f>IF(('Activity data'!AW10*EF!$H9)*kgtoGg=0,"NO",('Activity data'!AW10*EF!$H9)*kgtoGg)</f>
        <v>47.05149869727228</v>
      </c>
      <c r="AX9" s="28">
        <f>IF(('Activity data'!AX10*EF!$H9)*kgtoGg=0,"NO",('Activity data'!AX10*EF!$H9)*kgtoGg)</f>
        <v>48.755204129499639</v>
      </c>
      <c r="AY9" s="28">
        <f>IF(('Activity data'!AY10*EF!$H9)*kgtoGg=0,"NO",('Activity data'!AY10*EF!$H9)*kgtoGg)</f>
        <v>50.642425188963514</v>
      </c>
      <c r="AZ9" s="28">
        <f>IF(('Activity data'!AZ10*EF!$H9)*kgtoGg=0,"NO",('Activity data'!AZ10*EF!$H9)*kgtoGg)</f>
        <v>52.663909128363031</v>
      </c>
      <c r="BA9" s="28">
        <f>IF(('Activity data'!BA10*EF!$H9)*kgtoGg=0,"NO",('Activity data'!BA10*EF!$H9)*kgtoGg)</f>
        <v>54.829056916889265</v>
      </c>
      <c r="BB9" s="28">
        <f>IF(('Activity data'!BB10*EF!$H9)*kgtoGg=0,"NO",('Activity data'!BB10*EF!$H9)*kgtoGg)</f>
        <v>57.080196973955417</v>
      </c>
      <c r="BC9" s="28">
        <f>IF(('Activity data'!BC10*EF!$H9)*kgtoGg=0,"NO",('Activity data'!BC10*EF!$H9)*kgtoGg)</f>
        <v>59.437727668517518</v>
      </c>
      <c r="BD9" s="28">
        <f>IF(('Activity data'!BD10*EF!$H9)*kgtoGg=0,"NO",('Activity data'!BD10*EF!$H9)*kgtoGg)</f>
        <v>61.848234325179639</v>
      </c>
      <c r="BE9" s="28">
        <f>IF(('Activity data'!BE10*EF!$H9)*kgtoGg=0,"NO",('Activity data'!BE10*EF!$H9)*kgtoGg)</f>
        <v>64.369169372912239</v>
      </c>
      <c r="BF9" s="28">
        <f>IF(('Activity data'!BF10*EF!$H9)*kgtoGg=0,"NO",('Activity data'!BF10*EF!$H9)*kgtoGg)</f>
        <v>67.051349323412808</v>
      </c>
      <c r="BG9" s="28">
        <f>IF(('Activity data'!BG10*EF!$H9)*kgtoGg=0,"NO",('Activity data'!BG10*EF!$H9)*kgtoGg)</f>
        <v>69.778349315556511</v>
      </c>
      <c r="BH9" s="28">
        <f>IF(('Activity data'!BH10*EF!$H9)*kgtoGg=0,"NO",('Activity data'!BH10*EF!$H9)*kgtoGg)</f>
        <v>72.631757789075195</v>
      </c>
      <c r="BI9" s="28">
        <f>IF(('Activity data'!BI10*EF!$H9)*kgtoGg=0,"NO",('Activity data'!BI10*EF!$H9)*kgtoGg)</f>
        <v>75.606019858214893</v>
      </c>
      <c r="BJ9" s="28">
        <f>IF(('Activity data'!BJ10*EF!$H9)*kgtoGg=0,"NO",('Activity data'!BJ10*EF!$H9)*kgtoGg)</f>
        <v>78.717224731448809</v>
      </c>
      <c r="BK9" s="28">
        <f>IF(('Activity data'!BK10*EF!$H9)*kgtoGg=0,"NO",('Activity data'!BK10*EF!$H9)*kgtoGg)</f>
        <v>82.028397590607824</v>
      </c>
      <c r="BL9" s="28">
        <f>IF(('Activity data'!BL10*EF!$H9)*kgtoGg=0,"NO",('Activity data'!BL10*EF!$H9)*kgtoGg)</f>
        <v>85.523248950172814</v>
      </c>
      <c r="BM9" s="28">
        <f>IF(('Activity data'!BM10*EF!$H9)*kgtoGg=0,"NO",('Activity data'!BM10*EF!$H9)*kgtoGg)</f>
        <v>89.19619440561523</v>
      </c>
      <c r="BN9" s="28">
        <f>IF(('Activity data'!BN10*EF!$H9)*kgtoGg=0,"NO",('Activity data'!BN10*EF!$H9)*kgtoGg)</f>
        <v>92.932739010209744</v>
      </c>
      <c r="BO9" s="28">
        <f>IF(('Activity data'!BO10*EF!$H9)*kgtoGg=0,"NO",('Activity data'!BO10*EF!$H9)*kgtoGg)</f>
        <v>96.864932685918433</v>
      </c>
      <c r="BP9" s="28">
        <f>IF(('Activity data'!BP10*EF!$H9)*kgtoGg=0,"NO",('Activity data'!BP10*EF!$H9)*kgtoGg)</f>
        <v>101.00804776261215</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132.58546096822408</v>
      </c>
      <c r="AE10" s="28">
        <f>IF(('Activity data'!AE11*EF!$H10)*kgtoGg=0,"NO",('Activity data'!AE11*EF!$H10)*kgtoGg)</f>
        <v>132.65905188046088</v>
      </c>
      <c r="AF10" s="28">
        <f>IF(('Activity data'!AF11*EF!$H10)*kgtoGg=0,"NO",('Activity data'!AF11*EF!$H10)*kgtoGg)</f>
        <v>132.8225852237816</v>
      </c>
      <c r="AG10" s="28">
        <f>IF(('Activity data'!AG11*EF!$H10)*kgtoGg=0,"NO",('Activity data'!AG11*EF!$H10)*kgtoGg)</f>
        <v>133.06994703452395</v>
      </c>
      <c r="AH10" s="28">
        <f>IF(('Activity data'!AH11*EF!$H10)*kgtoGg=0,"NO",('Activity data'!AH11*EF!$H10)*kgtoGg)</f>
        <v>133.39905561303564</v>
      </c>
      <c r="AI10" s="28">
        <f>IF(('Activity data'!AI11*EF!$H10)*kgtoGg=0,"NO",('Activity data'!AI11*EF!$H10)*kgtoGg)</f>
        <v>133.81279441711857</v>
      </c>
      <c r="AJ10" s="28">
        <f>IF(('Activity data'!AJ11*EF!$H10)*kgtoGg=0,"NO",('Activity data'!AJ11*EF!$H10)*kgtoGg)</f>
        <v>134.27104487302563</v>
      </c>
      <c r="AK10" s="28">
        <f>IF(('Activity data'!AK11*EF!$H10)*kgtoGg=0,"NO",('Activity data'!AK11*EF!$H10)*kgtoGg)</f>
        <v>134.77499673645008</v>
      </c>
      <c r="AL10" s="28">
        <f>IF(('Activity data'!AL11*EF!$H10)*kgtoGg=0,"NO",('Activity data'!AL11*EF!$H10)*kgtoGg)</f>
        <v>135.24417565587981</v>
      </c>
      <c r="AM10" s="28">
        <f>IF(('Activity data'!AM11*EF!$H10)*kgtoGg=0,"NO",('Activity data'!AM11*EF!$H10)*kgtoGg)</f>
        <v>135.43840479445782</v>
      </c>
      <c r="AN10" s="28">
        <f>IF(('Activity data'!AN11*EF!$H10)*kgtoGg=0,"NO",('Activity data'!AN11*EF!$H10)*kgtoGg)</f>
        <v>135.66392059408687</v>
      </c>
      <c r="AO10" s="28">
        <f>IF(('Activity data'!AO11*EF!$H10)*kgtoGg=0,"NO",('Activity data'!AO11*EF!$H10)*kgtoGg)</f>
        <v>135.92249845582108</v>
      </c>
      <c r="AP10" s="28">
        <f>IF(('Activity data'!AP11*EF!$H10)*kgtoGg=0,"NO",('Activity data'!AP11*EF!$H10)*kgtoGg)</f>
        <v>136.2098994829328</v>
      </c>
      <c r="AQ10" s="28">
        <f>IF(('Activity data'!AQ11*EF!$H10)*kgtoGg=0,"NO",('Activity data'!AQ11*EF!$H10)*kgtoGg)</f>
        <v>136.5258816828285</v>
      </c>
      <c r="AR10" s="28">
        <f>IF(('Activity data'!AR11*EF!$H10)*kgtoGg=0,"NO",('Activity data'!AR11*EF!$H10)*kgtoGg)</f>
        <v>136.72093983897355</v>
      </c>
      <c r="AS10" s="28">
        <f>IF(('Activity data'!AS11*EF!$H10)*kgtoGg=0,"NO",('Activity data'!AS11*EF!$H10)*kgtoGg)</f>
        <v>136.94075894684283</v>
      </c>
      <c r="AT10" s="28">
        <f>IF(('Activity data'!AT11*EF!$H10)*kgtoGg=0,"NO",('Activity data'!AT11*EF!$H10)*kgtoGg)</f>
        <v>137.18248959652394</v>
      </c>
      <c r="AU10" s="28">
        <f>IF(('Activity data'!AU11*EF!$H10)*kgtoGg=0,"NO",('Activity data'!AU11*EF!$H10)*kgtoGg)</f>
        <v>137.4475343855332</v>
      </c>
      <c r="AV10" s="28">
        <f>IF(('Activity data'!AV11*EF!$H10)*kgtoGg=0,"NO",('Activity data'!AV11*EF!$H10)*kgtoGg)</f>
        <v>137.73349052674229</v>
      </c>
      <c r="AW10" s="28">
        <f>IF(('Activity data'!AW11*EF!$H10)*kgtoGg=0,"NO",('Activity data'!AW11*EF!$H10)*kgtoGg)</f>
        <v>137.92294049077438</v>
      </c>
      <c r="AX10" s="28">
        <f>IF(('Activity data'!AX11*EF!$H10)*kgtoGg=0,"NO",('Activity data'!AX11*EF!$H10)*kgtoGg)</f>
        <v>138.12894229615728</v>
      </c>
      <c r="AY10" s="28">
        <f>IF(('Activity data'!AY11*EF!$H10)*kgtoGg=0,"NO",('Activity data'!AY11*EF!$H10)*kgtoGg)</f>
        <v>138.3537218453659</v>
      </c>
      <c r="AZ10" s="28">
        <f>IF(('Activity data'!AZ11*EF!$H10)*kgtoGg=0,"NO",('Activity data'!AZ11*EF!$H10)*kgtoGg)</f>
        <v>138.598356239065</v>
      </c>
      <c r="BA10" s="28">
        <f>IF(('Activity data'!BA11*EF!$H10)*kgtoGg=0,"NO",('Activity data'!BA11*EF!$H10)*kgtoGg)</f>
        <v>138.85949436878823</v>
      </c>
      <c r="BB10" s="28">
        <f>IF(('Activity data'!BB11*EF!$H10)*kgtoGg=0,"NO",('Activity data'!BB11*EF!$H10)*kgtoGg)</f>
        <v>139.02279960184296</v>
      </c>
      <c r="BC10" s="28">
        <f>IF(('Activity data'!BC11*EF!$H10)*kgtoGg=0,"NO",('Activity data'!BC11*EF!$H10)*kgtoGg)</f>
        <v>139.20020805111039</v>
      </c>
      <c r="BD10" s="28">
        <f>IF(('Activity data'!BD11*EF!$H10)*kgtoGg=0,"NO",('Activity data'!BD11*EF!$H10)*kgtoGg)</f>
        <v>139.39294492921971</v>
      </c>
      <c r="BE10" s="28">
        <f>IF(('Activity data'!BE11*EF!$H10)*kgtoGg=0,"NO",('Activity data'!BE11*EF!$H10)*kgtoGg)</f>
        <v>139.59873260019879</v>
      </c>
      <c r="BF10" s="28">
        <f>IF(('Activity data'!BF11*EF!$H10)*kgtoGg=0,"NO",('Activity data'!BF11*EF!$H10)*kgtoGg)</f>
        <v>139.81793049065109</v>
      </c>
      <c r="BG10" s="28">
        <f>IF(('Activity data'!BG11*EF!$H10)*kgtoGg=0,"NO",('Activity data'!BG11*EF!$H10)*kgtoGg)</f>
        <v>139.94577275610391</v>
      </c>
      <c r="BH10" s="28">
        <f>IF(('Activity data'!BH11*EF!$H10)*kgtoGg=0,"NO",('Activity data'!BH11*EF!$H10)*kgtoGg)</f>
        <v>140.08501419027183</v>
      </c>
      <c r="BI10" s="28">
        <f>IF(('Activity data'!BI11*EF!$H10)*kgtoGg=0,"NO",('Activity data'!BI11*EF!$H10)*kgtoGg)</f>
        <v>140.23647898984049</v>
      </c>
      <c r="BJ10" s="28">
        <f>IF(('Activity data'!BJ11*EF!$H10)*kgtoGg=0,"NO",('Activity data'!BJ11*EF!$H10)*kgtoGg)</f>
        <v>140.39869131197685</v>
      </c>
      <c r="BK10" s="28">
        <f>IF(('Activity data'!BK11*EF!$H10)*kgtoGg=0,"NO",('Activity data'!BK11*EF!$H10)*kgtoGg)</f>
        <v>140.57496534478182</v>
      </c>
      <c r="BL10" s="28">
        <f>IF(('Activity data'!BL11*EF!$H10)*kgtoGg=0,"NO",('Activity data'!BL11*EF!$H10)*kgtoGg)</f>
        <v>140.65337186265674</v>
      </c>
      <c r="BM10" s="28">
        <f>IF(('Activity data'!BM11*EF!$H10)*kgtoGg=0,"NO",('Activity data'!BM11*EF!$H10)*kgtoGg)</f>
        <v>140.74412446134474</v>
      </c>
      <c r="BN10" s="28">
        <f>IF(('Activity data'!BN11*EF!$H10)*kgtoGg=0,"NO",('Activity data'!BN11*EF!$H10)*kgtoGg)</f>
        <v>140.84371490062856</v>
      </c>
      <c r="BO10" s="28">
        <f>IF(('Activity data'!BO11*EF!$H10)*kgtoGg=0,"NO",('Activity data'!BO11*EF!$H10)*kgtoGg)</f>
        <v>140.95264225733177</v>
      </c>
      <c r="BP10" s="28">
        <f>IF(('Activity data'!BP11*EF!$H10)*kgtoGg=0,"NO",('Activity data'!BP11*EF!$H10)*kgtoGg)</f>
        <v>141.07346006234462</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14.368792373479375</v>
      </c>
      <c r="AE11" s="28">
        <f>IF(('Activity data'!AE12*EF!$H11)*kgtoGg=0,"NO",('Activity data'!AE12*EF!$H11)*kgtoGg)</f>
        <v>14.376767701473739</v>
      </c>
      <c r="AF11" s="28">
        <f>IF(('Activity data'!AF12*EF!$H11)*kgtoGg=0,"NO",('Activity data'!AF12*EF!$H11)*kgtoGg)</f>
        <v>14.394490433960067</v>
      </c>
      <c r="AG11" s="28">
        <f>IF(('Activity data'!AG12*EF!$H11)*kgtoGg=0,"NO",('Activity data'!AG12*EF!$H11)*kgtoGg)</f>
        <v>14.421297977364366</v>
      </c>
      <c r="AH11" s="28">
        <f>IF(('Activity data'!AH12*EF!$H11)*kgtoGg=0,"NO",('Activity data'!AH12*EF!$H11)*kgtoGg)</f>
        <v>14.456964729951201</v>
      </c>
      <c r="AI11" s="28">
        <f>IF(('Activity data'!AI12*EF!$H11)*kgtoGg=0,"NO",('Activity data'!AI12*EF!$H11)*kgtoGg)</f>
        <v>14.501803183046327</v>
      </c>
      <c r="AJ11" s="28">
        <f>IF(('Activity data'!AJ12*EF!$H11)*kgtoGg=0,"NO",('Activity data'!AJ12*EF!$H11)*kgtoGg)</f>
        <v>14.551465533713561</v>
      </c>
      <c r="AK11" s="28">
        <f>IF(('Activity data'!AK12*EF!$H11)*kgtoGg=0,"NO",('Activity data'!AK12*EF!$H11)*kgtoGg)</f>
        <v>14.606080720317689</v>
      </c>
      <c r="AL11" s="28">
        <f>IF(('Activity data'!AL12*EF!$H11)*kgtoGg=0,"NO",('Activity data'!AL12*EF!$H11)*kgtoGg)</f>
        <v>14.656927430281726</v>
      </c>
      <c r="AM11" s="28">
        <f>IF(('Activity data'!AM12*EF!$H11)*kgtoGg=0,"NO",('Activity data'!AM12*EF!$H11)*kgtoGg)</f>
        <v>14.677976783240387</v>
      </c>
      <c r="AN11" s="28">
        <f>IF(('Activity data'!AN12*EF!$H11)*kgtoGg=0,"NO",('Activity data'!AN12*EF!$H11)*kgtoGg)</f>
        <v>14.702416791052299</v>
      </c>
      <c r="AO11" s="28">
        <f>IF(('Activity data'!AO12*EF!$H11)*kgtoGg=0,"NO",('Activity data'!AO12*EF!$H11)*kgtoGg)</f>
        <v>14.730439860704919</v>
      </c>
      <c r="AP11" s="28">
        <f>IF(('Activity data'!AP12*EF!$H11)*kgtoGg=0,"NO",('Activity data'!AP12*EF!$H11)*kgtoGg)</f>
        <v>14.76158660678353</v>
      </c>
      <c r="AQ11" s="28">
        <f>IF(('Activity data'!AQ12*EF!$H11)*kgtoGg=0,"NO",('Activity data'!AQ12*EF!$H11)*kgtoGg)</f>
        <v>14.795830803627286</v>
      </c>
      <c r="AR11" s="28">
        <f>IF(('Activity data'!AR12*EF!$H11)*kgtoGg=0,"NO",('Activity data'!AR12*EF!$H11)*kgtoGg)</f>
        <v>14.81697000038336</v>
      </c>
      <c r="AS11" s="28">
        <f>IF(('Activity data'!AS12*EF!$H11)*kgtoGg=0,"NO",('Activity data'!AS12*EF!$H11)*kgtoGg)</f>
        <v>14.840792635969734</v>
      </c>
      <c r="AT11" s="28">
        <f>IF(('Activity data'!AT12*EF!$H11)*kgtoGg=0,"NO",('Activity data'!AT12*EF!$H11)*kgtoGg)</f>
        <v>14.86698990896037</v>
      </c>
      <c r="AU11" s="28">
        <f>IF(('Activity data'!AU12*EF!$H11)*kgtoGg=0,"NO",('Activity data'!AU12*EF!$H11)*kgtoGg)</f>
        <v>14.895713824200667</v>
      </c>
      <c r="AV11" s="28">
        <f>IF(('Activity data'!AV12*EF!$H11)*kgtoGg=0,"NO",('Activity data'!AV12*EF!$H11)*kgtoGg)</f>
        <v>14.926703982480081</v>
      </c>
      <c r="AW11" s="28">
        <f>IF(('Activity data'!AW12*EF!$H11)*kgtoGg=0,"NO",('Activity data'!AW12*EF!$H11)*kgtoGg)</f>
        <v>14.947235398055073</v>
      </c>
      <c r="AX11" s="28">
        <f>IF(('Activity data'!AX12*EF!$H11)*kgtoGg=0,"NO",('Activity data'!AX12*EF!$H11)*kgtoGg)</f>
        <v>14.96956059984185</v>
      </c>
      <c r="AY11" s="28">
        <f>IF(('Activity data'!AY12*EF!$H11)*kgtoGg=0,"NO",('Activity data'!AY12*EF!$H11)*kgtoGg)</f>
        <v>14.993920817386046</v>
      </c>
      <c r="AZ11" s="28">
        <f>IF(('Activity data'!AZ12*EF!$H11)*kgtoGg=0,"NO",('Activity data'!AZ12*EF!$H11)*kgtoGg)</f>
        <v>15.020432780197087</v>
      </c>
      <c r="BA11" s="28">
        <f>IF(('Activity data'!BA12*EF!$H11)*kgtoGg=0,"NO",('Activity data'!BA12*EF!$H11)*kgtoGg)</f>
        <v>15.048733315862091</v>
      </c>
      <c r="BB11" s="28">
        <f>IF(('Activity data'!BB12*EF!$H11)*kgtoGg=0,"NO",('Activity data'!BB12*EF!$H11)*kgtoGg)</f>
        <v>15.066431327168385</v>
      </c>
      <c r="BC11" s="28">
        <f>IF(('Activity data'!BC12*EF!$H11)*kgtoGg=0,"NO",('Activity data'!BC12*EF!$H11)*kgtoGg)</f>
        <v>15.085657757835886</v>
      </c>
      <c r="BD11" s="28">
        <f>IF(('Activity data'!BD12*EF!$H11)*kgtoGg=0,"NO",('Activity data'!BD12*EF!$H11)*kgtoGg)</f>
        <v>15.106545388832844</v>
      </c>
      <c r="BE11" s="28">
        <f>IF(('Activity data'!BE12*EF!$H11)*kgtoGg=0,"NO",('Activity data'!BE12*EF!$H11)*kgtoGg)</f>
        <v>15.128847384057108</v>
      </c>
      <c r="BF11" s="28">
        <f>IF(('Activity data'!BF12*EF!$H11)*kgtoGg=0,"NO",('Activity data'!BF12*EF!$H11)*kgtoGg)</f>
        <v>15.152602695941335</v>
      </c>
      <c r="BG11" s="28">
        <f>IF(('Activity data'!BG12*EF!$H11)*kgtoGg=0,"NO",('Activity data'!BG12*EF!$H11)*kgtoGg)</f>
        <v>15.166457450115978</v>
      </c>
      <c r="BH11" s="28">
        <f>IF(('Activity data'!BH12*EF!$H11)*kgtoGg=0,"NO",('Activity data'!BH12*EF!$H11)*kgtoGg)</f>
        <v>15.181547575705419</v>
      </c>
      <c r="BI11" s="28">
        <f>IF(('Activity data'!BI12*EF!$H11)*kgtoGg=0,"NO",('Activity data'!BI12*EF!$H11)*kgtoGg)</f>
        <v>15.197962394049748</v>
      </c>
      <c r="BJ11" s="28">
        <f>IF(('Activity data'!BJ12*EF!$H11)*kgtoGg=0,"NO",('Activity data'!BJ12*EF!$H11)*kgtoGg)</f>
        <v>15.215541962429091</v>
      </c>
      <c r="BK11" s="28">
        <f>IF(('Activity data'!BK12*EF!$H11)*kgtoGg=0,"NO",('Activity data'!BK12*EF!$H11)*kgtoGg)</f>
        <v>15.234645452055432</v>
      </c>
      <c r="BL11" s="28">
        <f>IF(('Activity data'!BL12*EF!$H11)*kgtoGg=0,"NO",('Activity data'!BL12*EF!$H11)*kgtoGg)</f>
        <v>15.243142665609959</v>
      </c>
      <c r="BM11" s="28">
        <f>IF(('Activity data'!BM12*EF!$H11)*kgtoGg=0,"NO",('Activity data'!BM12*EF!$H11)*kgtoGg)</f>
        <v>15.252977871056915</v>
      </c>
      <c r="BN11" s="28">
        <f>IF(('Activity data'!BN12*EF!$H11)*kgtoGg=0,"NO",('Activity data'!BN12*EF!$H11)*kgtoGg)</f>
        <v>15.26377086701592</v>
      </c>
      <c r="BO11" s="28">
        <f>IF(('Activity data'!BO12*EF!$H11)*kgtoGg=0,"NO",('Activity data'!BO12*EF!$H11)*kgtoGg)</f>
        <v>15.275575740346905</v>
      </c>
      <c r="BP11" s="28">
        <f>IF(('Activity data'!BP12*EF!$H11)*kgtoGg=0,"NO",('Activity data'!BP12*EF!$H11)*kgtoGg)</f>
        <v>15.288669226937154</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15.122529913904449</v>
      </c>
      <c r="AE12" s="28">
        <f>IF(('Activity data'!AE13*EF!$H12)*kgtoGg=0,"NO",('Activity data'!AE13*EF!$H12)*kgtoGg)</f>
        <v>15.16218944114185</v>
      </c>
      <c r="AF12" s="28">
        <f>IF(('Activity data'!AF13*EF!$H12)*kgtoGg=0,"NO",('Activity data'!AF13*EF!$H12)*kgtoGg)</f>
        <v>15.21500554461678</v>
      </c>
      <c r="AG12" s="28">
        <f>IF(('Activity data'!AG13*EF!$H12)*kgtoGg=0,"NO",('Activity data'!AG13*EF!$H12)*kgtoGg)</f>
        <v>15.280114401242404</v>
      </c>
      <c r="AH12" s="28">
        <f>IF(('Activity data'!AH13*EF!$H12)*kgtoGg=0,"NO",('Activity data'!AH13*EF!$H12)*kgtoGg)</f>
        <v>15.357332151080827</v>
      </c>
      <c r="AI12" s="28">
        <f>IF(('Activity data'!AI13*EF!$H12)*kgtoGg=0,"NO",('Activity data'!AI13*EF!$H12)*kgtoGg)</f>
        <v>15.447321728342562</v>
      </c>
      <c r="AJ12" s="28">
        <f>IF(('Activity data'!AJ13*EF!$H12)*kgtoGg=0,"NO",('Activity data'!AJ13*EF!$H12)*kgtoGg)</f>
        <v>15.543061544502351</v>
      </c>
      <c r="AK12" s="28">
        <f>IF(('Activity data'!AK13*EF!$H12)*kgtoGg=0,"NO",('Activity data'!AK13*EF!$H12)*kgtoGg)</f>
        <v>15.644905631020471</v>
      </c>
      <c r="AL12" s="28">
        <f>IF(('Activity data'!AL13*EF!$H12)*kgtoGg=0,"NO",('Activity data'!AL13*EF!$H12)*kgtoGg)</f>
        <v>15.738741196304661</v>
      </c>
      <c r="AM12" s="28">
        <f>IF(('Activity data'!AM13*EF!$H12)*kgtoGg=0,"NO",('Activity data'!AM13*EF!$H12)*kgtoGg)</f>
        <v>15.782418083642735</v>
      </c>
      <c r="AN12" s="28">
        <f>IF(('Activity data'!AN13*EF!$H12)*kgtoGg=0,"NO",('Activity data'!AN13*EF!$H12)*kgtoGg)</f>
        <v>15.830312481129601</v>
      </c>
      <c r="AO12" s="28">
        <f>IF(('Activity data'!AO13*EF!$H12)*kgtoGg=0,"NO",('Activity data'!AO13*EF!$H12)*kgtoGg)</f>
        <v>15.882805706547908</v>
      </c>
      <c r="AP12" s="28">
        <f>IF(('Activity data'!AP13*EF!$H12)*kgtoGg=0,"NO",('Activity data'!AP13*EF!$H12)*kgtoGg)</f>
        <v>15.939212081849879</v>
      </c>
      <c r="AQ12" s="28">
        <f>IF(('Activity data'!AQ13*EF!$H12)*kgtoGg=0,"NO",('Activity data'!AQ13*EF!$H12)*kgtoGg)</f>
        <v>15.999541697804871</v>
      </c>
      <c r="AR12" s="28">
        <f>IF(('Activity data'!AR13*EF!$H12)*kgtoGg=0,"NO",('Activity data'!AR13*EF!$H12)*kgtoGg)</f>
        <v>16.037788380792044</v>
      </c>
      <c r="AS12" s="28">
        <f>IF(('Activity data'!AS13*EF!$H12)*kgtoGg=0,"NO",('Activity data'!AS13*EF!$H12)*kgtoGg)</f>
        <v>16.07949339835481</v>
      </c>
      <c r="AT12" s="28">
        <f>IF(('Activity data'!AT13*EF!$H12)*kgtoGg=0,"NO",('Activity data'!AT13*EF!$H12)*kgtoGg)</f>
        <v>16.124194659855792</v>
      </c>
      <c r="AU12" s="28">
        <f>IF(('Activity data'!AU13*EF!$H12)*kgtoGg=0,"NO",('Activity data'!AU13*EF!$H12)*kgtoGg)</f>
        <v>16.172165435864489</v>
      </c>
      <c r="AV12" s="28">
        <f>IF(('Activity data'!AV13*EF!$H12)*kgtoGg=0,"NO",('Activity data'!AV13*EF!$H12)*kgtoGg)</f>
        <v>16.223015253102528</v>
      </c>
      <c r="AW12" s="28">
        <f>IF(('Activity data'!AW13*EF!$H12)*kgtoGg=0,"NO",('Activity data'!AW13*EF!$H12)*kgtoGg)</f>
        <v>16.256527563744147</v>
      </c>
      <c r="AX12" s="28">
        <f>IF(('Activity data'!AX13*EF!$H12)*kgtoGg=0,"NO",('Activity data'!AX13*EF!$H12)*kgtoGg)</f>
        <v>16.292294852488283</v>
      </c>
      <c r="AY12" s="28">
        <f>IF(('Activity data'!AY13*EF!$H12)*kgtoGg=0,"NO",('Activity data'!AY13*EF!$H12)*kgtoGg)</f>
        <v>16.330718520899875</v>
      </c>
      <c r="AZ12" s="28">
        <f>IF(('Activity data'!AZ13*EF!$H12)*kgtoGg=0,"NO",('Activity data'!AZ13*EF!$H12)*kgtoGg)</f>
        <v>16.37199756043168</v>
      </c>
      <c r="BA12" s="28">
        <f>IF(('Activity data'!BA13*EF!$H12)*kgtoGg=0,"NO",('Activity data'!BA13*EF!$H12)*kgtoGg)</f>
        <v>16.415570081376373</v>
      </c>
      <c r="BB12" s="28">
        <f>IF(('Activity data'!BB13*EF!$H12)*kgtoGg=0,"NO",('Activity data'!BB13*EF!$H12)*kgtoGg)</f>
        <v>16.441932806573895</v>
      </c>
      <c r="BC12" s="28">
        <f>IF(('Activity data'!BC13*EF!$H12)*kgtoGg=0,"NO",('Activity data'!BC13*EF!$H12)*kgtoGg)</f>
        <v>16.47027651588294</v>
      </c>
      <c r="BD12" s="28">
        <f>IF(('Activity data'!BD13*EF!$H12)*kgtoGg=0,"NO",('Activity data'!BD13*EF!$H12)*kgtoGg)</f>
        <v>16.500819217063341</v>
      </c>
      <c r="BE12" s="28">
        <f>IF(('Activity data'!BE13*EF!$H12)*kgtoGg=0,"NO",('Activity data'!BE13*EF!$H12)*kgtoGg)</f>
        <v>16.533181450438686</v>
      </c>
      <c r="BF12" s="28">
        <f>IF(('Activity data'!BF13*EF!$H12)*kgtoGg=0,"NO",('Activity data'!BF13*EF!$H12)*kgtoGg)</f>
        <v>16.567432176379253</v>
      </c>
      <c r="BG12" s="28">
        <f>IF(('Activity data'!BG13*EF!$H12)*kgtoGg=0,"NO",('Activity data'!BG13*EF!$H12)*kgtoGg)</f>
        <v>16.585857693999781</v>
      </c>
      <c r="BH12" s="28">
        <f>IF(('Activity data'!BH13*EF!$H12)*kgtoGg=0,"NO",('Activity data'!BH13*EF!$H12)*kgtoGg)</f>
        <v>16.605906119267068</v>
      </c>
      <c r="BI12" s="28">
        <f>IF(('Activity data'!BI13*EF!$H12)*kgtoGg=0,"NO",('Activity data'!BI13*EF!$H12)*kgtoGg)</f>
        <v>16.627721490239882</v>
      </c>
      <c r="BJ12" s="28">
        <f>IF(('Activity data'!BJ13*EF!$H12)*kgtoGg=0,"NO",('Activity data'!BJ13*EF!$H12)*kgtoGg)</f>
        <v>16.651059094454851</v>
      </c>
      <c r="BK12" s="28">
        <f>IF(('Activity data'!BK13*EF!$H12)*kgtoGg=0,"NO",('Activity data'!BK13*EF!$H12)*kgtoGg)</f>
        <v>16.67647988051916</v>
      </c>
      <c r="BL12" s="28">
        <f>IF(('Activity data'!BL13*EF!$H12)*kgtoGg=0,"NO",('Activity data'!BL13*EF!$H12)*kgtoGg)</f>
        <v>16.685212776604811</v>
      </c>
      <c r="BM12" s="28">
        <f>IF(('Activity data'!BM13*EF!$H12)*kgtoGg=0,"NO",('Activity data'!BM13*EF!$H12)*kgtoGg)</f>
        <v>16.695804019574528</v>
      </c>
      <c r="BN12" s="28">
        <f>IF(('Activity data'!BN13*EF!$H12)*kgtoGg=0,"NO",('Activity data'!BN13*EF!$H12)*kgtoGg)</f>
        <v>16.707667131611888</v>
      </c>
      <c r="BO12" s="28">
        <f>IF(('Activity data'!BO13*EF!$H12)*kgtoGg=0,"NO",('Activity data'!BO13*EF!$H12)*kgtoGg)</f>
        <v>16.720887811327625</v>
      </c>
      <c r="BP12" s="28">
        <f>IF(('Activity data'!BP13*EF!$H12)*kgtoGg=0,"NO",('Activity data'!BP13*EF!$H12)*kgtoGg)</f>
        <v>16.735893154749512</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22.379793038387554</v>
      </c>
      <c r="AE13" s="28">
        <f>IF(('Activity data'!AE14*EF!$H13)*kgtoGg=0,"NO",('Activity data'!AE14*EF!$H13)*kgtoGg)</f>
        <v>22.438485070516204</v>
      </c>
      <c r="AF13" s="28">
        <f>IF(('Activity data'!AF14*EF!$H13)*kgtoGg=0,"NO",('Activity data'!AF14*EF!$H13)*kgtoGg)</f>
        <v>22.516647485905192</v>
      </c>
      <c r="AG13" s="28">
        <f>IF(('Activity data'!AG14*EF!$H13)*kgtoGg=0,"NO",('Activity data'!AG14*EF!$H13)*kgtoGg)</f>
        <v>22.613001914994985</v>
      </c>
      <c r="AH13" s="28">
        <f>IF(('Activity data'!AH14*EF!$H13)*kgtoGg=0,"NO",('Activity data'!AH14*EF!$H13)*kgtoGg)</f>
        <v>22.727276263937416</v>
      </c>
      <c r="AI13" s="28">
        <f>IF(('Activity data'!AI14*EF!$H13)*kgtoGg=0,"NO",('Activity data'!AI14*EF!$H13)*kgtoGg)</f>
        <v>22.860451607361792</v>
      </c>
      <c r="AJ13" s="28">
        <f>IF(('Activity data'!AJ14*EF!$H13)*kgtoGg=0,"NO",('Activity data'!AJ14*EF!$H13)*kgtoGg)</f>
        <v>23.00213671450906</v>
      </c>
      <c r="AK13" s="28">
        <f>IF(('Activity data'!AK14*EF!$H13)*kgtoGg=0,"NO",('Activity data'!AK14*EF!$H13)*kgtoGg)</f>
        <v>23.152855515624704</v>
      </c>
      <c r="AL13" s="28">
        <f>IF(('Activity data'!AL14*EF!$H13)*kgtoGg=0,"NO",('Activity data'!AL14*EF!$H13)*kgtoGg)</f>
        <v>23.291722526809746</v>
      </c>
      <c r="AM13" s="28">
        <f>IF(('Activity data'!AM14*EF!$H13)*kgtoGg=0,"NO",('Activity data'!AM14*EF!$H13)*kgtoGg)</f>
        <v>23.356359839795871</v>
      </c>
      <c r="AN13" s="28">
        <f>IF(('Activity data'!AN14*EF!$H13)*kgtoGg=0,"NO",('Activity data'!AN14*EF!$H13)*kgtoGg)</f>
        <v>23.427238635179755</v>
      </c>
      <c r="AO13" s="28">
        <f>IF(('Activity data'!AO14*EF!$H13)*kgtoGg=0,"NO",('Activity data'!AO14*EF!$H13)*kgtoGg)</f>
        <v>23.504923224165022</v>
      </c>
      <c r="AP13" s="28">
        <f>IF(('Activity data'!AP14*EF!$H13)*kgtoGg=0,"NO",('Activity data'!AP14*EF!$H13)*kgtoGg)</f>
        <v>23.588398873576246</v>
      </c>
      <c r="AQ13" s="28">
        <f>IF(('Activity data'!AQ14*EF!$H13)*kgtoGg=0,"NO",('Activity data'!AQ14*EF!$H13)*kgtoGg)</f>
        <v>23.677680516716972</v>
      </c>
      <c r="AR13" s="28">
        <f>IF(('Activity data'!AR14*EF!$H13)*kgtoGg=0,"NO",('Activity data'!AR14*EF!$H13)*kgtoGg)</f>
        <v>23.73428168428158</v>
      </c>
      <c r="AS13" s="28">
        <f>IF(('Activity data'!AS14*EF!$H13)*kgtoGg=0,"NO",('Activity data'!AS14*EF!$H13)*kgtoGg)</f>
        <v>23.796000832270096</v>
      </c>
      <c r="AT13" s="28">
        <f>IF(('Activity data'!AT14*EF!$H13)*kgtoGg=0,"NO",('Activity data'!AT14*EF!$H13)*kgtoGg)</f>
        <v>23.86215411393939</v>
      </c>
      <c r="AU13" s="28">
        <f>IF(('Activity data'!AU14*EF!$H13)*kgtoGg=0,"NO",('Activity data'!AU14*EF!$H13)*kgtoGg)</f>
        <v>23.933145941700854</v>
      </c>
      <c r="AV13" s="28">
        <f>IF(('Activity data'!AV14*EF!$H13)*kgtoGg=0,"NO",('Activity data'!AV14*EF!$H13)*kgtoGg)</f>
        <v>24.008398455156335</v>
      </c>
      <c r="AW13" s="28">
        <f>IF(('Activity data'!AW14*EF!$H13)*kgtoGg=0,"NO",('Activity data'!AW14*EF!$H13)*kgtoGg)</f>
        <v>24.057993237290514</v>
      </c>
      <c r="AX13" s="28">
        <f>IF(('Activity data'!AX14*EF!$H13)*kgtoGg=0,"NO",('Activity data'!AX14*EF!$H13)*kgtoGg)</f>
        <v>24.110925155705964</v>
      </c>
      <c r="AY13" s="28">
        <f>IF(('Activity data'!AY14*EF!$H13)*kgtoGg=0,"NO",('Activity data'!AY14*EF!$H13)*kgtoGg)</f>
        <v>24.16778824354396</v>
      </c>
      <c r="AZ13" s="28">
        <f>IF(('Activity data'!AZ14*EF!$H13)*kgtoGg=0,"NO",('Activity data'!AZ14*EF!$H13)*kgtoGg)</f>
        <v>24.228876987742495</v>
      </c>
      <c r="BA13" s="28">
        <f>IF(('Activity data'!BA14*EF!$H13)*kgtoGg=0,"NO",('Activity data'!BA14*EF!$H13)*kgtoGg)</f>
        <v>24.293359849172077</v>
      </c>
      <c r="BB13" s="28">
        <f>IF(('Activity data'!BB14*EF!$H13)*kgtoGg=0,"NO",('Activity data'!BB14*EF!$H13)*kgtoGg)</f>
        <v>24.332373978236955</v>
      </c>
      <c r="BC13" s="28">
        <f>IF(('Activity data'!BC14*EF!$H13)*kgtoGg=0,"NO",('Activity data'!BC14*EF!$H13)*kgtoGg)</f>
        <v>24.374319760582093</v>
      </c>
      <c r="BD13" s="28">
        <f>IF(('Activity data'!BD14*EF!$H13)*kgtoGg=0,"NO",('Activity data'!BD14*EF!$H13)*kgtoGg)</f>
        <v>24.419519825329349</v>
      </c>
      <c r="BE13" s="28">
        <f>IF(('Activity data'!BE14*EF!$H13)*kgtoGg=0,"NO",('Activity data'!BE14*EF!$H13)*kgtoGg)</f>
        <v>24.467412611081699</v>
      </c>
      <c r="BF13" s="28">
        <f>IF(('Activity data'!BF14*EF!$H13)*kgtoGg=0,"NO",('Activity data'!BF14*EF!$H13)*kgtoGg)</f>
        <v>24.518100172113382</v>
      </c>
      <c r="BG13" s="28">
        <f>IF(('Activity data'!BG14*EF!$H13)*kgtoGg=0,"NO",('Activity data'!BG14*EF!$H13)*kgtoGg)</f>
        <v>24.54536804814472</v>
      </c>
      <c r="BH13" s="28">
        <f>IF(('Activity data'!BH14*EF!$H13)*kgtoGg=0,"NO",('Activity data'!BH14*EF!$H13)*kgtoGg)</f>
        <v>24.575037661019149</v>
      </c>
      <c r="BI13" s="28">
        <f>IF(('Activity data'!BI14*EF!$H13)*kgtoGg=0,"NO",('Activity data'!BI14*EF!$H13)*kgtoGg)</f>
        <v>24.607322172288544</v>
      </c>
      <c r="BJ13" s="28">
        <f>IF(('Activity data'!BJ14*EF!$H13)*kgtoGg=0,"NO",('Activity data'!BJ14*EF!$H13)*kgtoGg)</f>
        <v>24.641859432609159</v>
      </c>
      <c r="BK13" s="28">
        <f>IF(('Activity data'!BK14*EF!$H13)*kgtoGg=0,"NO",('Activity data'!BK14*EF!$H13)*kgtoGg)</f>
        <v>24.679479588378811</v>
      </c>
      <c r="BL13" s="28">
        <f>IF(('Activity data'!BL14*EF!$H13)*kgtoGg=0,"NO",('Activity data'!BL14*EF!$H13)*kgtoGg)</f>
        <v>24.692403378785265</v>
      </c>
      <c r="BM13" s="28">
        <f>IF(('Activity data'!BM14*EF!$H13)*kgtoGg=0,"NO",('Activity data'!BM14*EF!$H13)*kgtoGg)</f>
        <v>24.708077331955202</v>
      </c>
      <c r="BN13" s="28">
        <f>IF(('Activity data'!BN14*EF!$H13)*kgtoGg=0,"NO",('Activity data'!BN14*EF!$H13)*kgtoGg)</f>
        <v>24.725633520879864</v>
      </c>
      <c r="BO13" s="28">
        <f>IF(('Activity data'!BO14*EF!$H13)*kgtoGg=0,"NO",('Activity data'!BO14*EF!$H13)*kgtoGg)</f>
        <v>24.745198770712364</v>
      </c>
      <c r="BP13" s="28">
        <f>IF(('Activity data'!BP14*EF!$H13)*kgtoGg=0,"NO",('Activity data'!BP14*EF!$H13)*kgtoGg)</f>
        <v>24.767405139763287</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5.563548702014014</v>
      </c>
      <c r="AE14" s="28">
        <f>IF(('Activity data'!AE15*EF!$H14)*kgtoGg=0,"NO",('Activity data'!AE15*EF!$H14)*kgtoGg)</f>
        <v>5.6006986938023271</v>
      </c>
      <c r="AF14" s="28">
        <f>IF(('Activity data'!AF15*EF!$H14)*kgtoGg=0,"NO",('Activity data'!AF15*EF!$H14)*kgtoGg)</f>
        <v>5.6142202926445819</v>
      </c>
      <c r="AG14" s="28">
        <f>IF(('Activity data'!AG15*EF!$H14)*kgtoGg=0,"NO",('Activity data'!AG15*EF!$H14)*kgtoGg)</f>
        <v>5.6035564608915998</v>
      </c>
      <c r="AH14" s="28">
        <f>IF(('Activity data'!AH15*EF!$H14)*kgtoGg=0,"NO",('Activity data'!AH15*EF!$H14)*kgtoGg)</f>
        <v>5.5736225959821732</v>
      </c>
      <c r="AI14" s="28">
        <f>IF(('Activity data'!AI15*EF!$H14)*kgtoGg=0,"NO",('Activity data'!AI15*EF!$H14)*kgtoGg)</f>
        <v>5.5572847597204333</v>
      </c>
      <c r="AJ14" s="28">
        <f>IF(('Activity data'!AJ15*EF!$H14)*kgtoGg=0,"NO",('Activity data'!AJ15*EF!$H14)*kgtoGg)</f>
        <v>5.5347616275009957</v>
      </c>
      <c r="AK14" s="28">
        <f>IF(('Activity data'!AK15*EF!$H14)*kgtoGg=0,"NO",('Activity data'!AK15*EF!$H14)*kgtoGg)</f>
        <v>5.5064836169904536</v>
      </c>
      <c r="AL14" s="28">
        <f>IF(('Activity data'!AL15*EF!$H14)*kgtoGg=0,"NO",('Activity data'!AL15*EF!$H14)*kgtoGg)</f>
        <v>5.1788727917269766</v>
      </c>
      <c r="AM14" s="28">
        <f>IF(('Activity data'!AM15*EF!$H14)*kgtoGg=0,"NO",('Activity data'!AM15*EF!$H14)*kgtoGg)</f>
        <v>5.2150780976013875</v>
      </c>
      <c r="AN14" s="28">
        <f>IF(('Activity data'!AN15*EF!$H14)*kgtoGg=0,"NO",('Activity data'!AN15*EF!$H14)*kgtoGg)</f>
        <v>5.2470647423604175</v>
      </c>
      <c r="AO14" s="28">
        <f>IF(('Activity data'!AO15*EF!$H14)*kgtoGg=0,"NO",('Activity data'!AO15*EF!$H14)*kgtoGg)</f>
        <v>5.2784776449762969</v>
      </c>
      <c r="AP14" s="28">
        <f>IF(('Activity data'!AP15*EF!$H14)*kgtoGg=0,"NO",('Activity data'!AP15*EF!$H14)*kgtoGg)</f>
        <v>5.3062258493978893</v>
      </c>
      <c r="AQ14" s="28">
        <f>IF(('Activity data'!AQ15*EF!$H14)*kgtoGg=0,"NO",('Activity data'!AQ15*EF!$H14)*kgtoGg)</f>
        <v>5.3357583955101928</v>
      </c>
      <c r="AR14" s="28">
        <f>IF(('Activity data'!AR15*EF!$H14)*kgtoGg=0,"NO",('Activity data'!AR15*EF!$H14)*kgtoGg)</f>
        <v>5.3831677973368723</v>
      </c>
      <c r="AS14" s="28">
        <f>IF(('Activity data'!AS15*EF!$H14)*kgtoGg=0,"NO",('Activity data'!AS15*EF!$H14)*kgtoGg)</f>
        <v>5.4284633488069227</v>
      </c>
      <c r="AT14" s="28">
        <f>IF(('Activity data'!AT15*EF!$H14)*kgtoGg=0,"NO",('Activity data'!AT15*EF!$H14)*kgtoGg)</f>
        <v>5.4764336655254438</v>
      </c>
      <c r="AU14" s="28">
        <f>IF(('Activity data'!AU15*EF!$H14)*kgtoGg=0,"NO",('Activity data'!AU15*EF!$H14)*kgtoGg)</f>
        <v>5.5258189585502242</v>
      </c>
      <c r="AV14" s="28">
        <f>IF(('Activity data'!AV15*EF!$H14)*kgtoGg=0,"NO",('Activity data'!AV15*EF!$H14)*kgtoGg)</f>
        <v>5.5768714209318775</v>
      </c>
      <c r="AW14" s="28">
        <f>IF(('Activity data'!AW15*EF!$H14)*kgtoGg=0,"NO",('Activity data'!AW15*EF!$H14)*kgtoGg)</f>
        <v>5.6490873407050106</v>
      </c>
      <c r="AX14" s="28">
        <f>IF(('Activity data'!AX15*EF!$H14)*kgtoGg=0,"NO",('Activity data'!AX15*EF!$H14)*kgtoGg)</f>
        <v>5.7149234223701741</v>
      </c>
      <c r="AY14" s="28">
        <f>IF(('Activity data'!AY15*EF!$H14)*kgtoGg=0,"NO",('Activity data'!AY15*EF!$H14)*kgtoGg)</f>
        <v>5.7902592558530239</v>
      </c>
      <c r="AZ14" s="28">
        <f>IF(('Activity data'!AZ15*EF!$H14)*kgtoGg=0,"NO",('Activity data'!AZ15*EF!$H14)*kgtoGg)</f>
        <v>5.8714478316710199</v>
      </c>
      <c r="BA14" s="28">
        <f>IF(('Activity data'!BA15*EF!$H14)*kgtoGg=0,"NO",('Activity data'!BA15*EF!$H14)*kgtoGg)</f>
        <v>5.958903630586339</v>
      </c>
      <c r="BB14" s="28">
        <f>IF(('Activity data'!BB15*EF!$H14)*kgtoGg=0,"NO",('Activity data'!BB15*EF!$H14)*kgtoGg)</f>
        <v>6.0533152702980306</v>
      </c>
      <c r="BC14" s="28">
        <f>IF(('Activity data'!BC15*EF!$H14)*kgtoGg=0,"NO",('Activity data'!BC15*EF!$H14)*kgtoGg)</f>
        <v>6.1514579309798352</v>
      </c>
      <c r="BD14" s="28">
        <f>IF(('Activity data'!BD15*EF!$H14)*kgtoGg=0,"NO",('Activity data'!BD15*EF!$H14)*kgtoGg)</f>
        <v>6.2498265260818657</v>
      </c>
      <c r="BE14" s="28">
        <f>IF(('Activity data'!BE15*EF!$H14)*kgtoGg=0,"NO",('Activity data'!BE15*EF!$H14)*kgtoGg)</f>
        <v>6.351901848564288</v>
      </c>
      <c r="BF14" s="28">
        <f>IF(('Activity data'!BF15*EF!$H14)*kgtoGg=0,"NO",('Activity data'!BF15*EF!$H14)*kgtoGg)</f>
        <v>6.4604986301162253</v>
      </c>
      <c r="BG14" s="28">
        <f>IF(('Activity data'!BG15*EF!$H14)*kgtoGg=0,"NO",('Activity data'!BG15*EF!$H14)*kgtoGg)</f>
        <v>6.5783023769350883</v>
      </c>
      <c r="BH14" s="28">
        <f>IF(('Activity data'!BH15*EF!$H14)*kgtoGg=0,"NO",('Activity data'!BH15*EF!$H14)*kgtoGg)</f>
        <v>6.7007523406160061</v>
      </c>
      <c r="BI14" s="28">
        <f>IF(('Activity data'!BI15*EF!$H14)*kgtoGg=0,"NO",('Activity data'!BI15*EF!$H14)*kgtoGg)</f>
        <v>6.8273037880391518</v>
      </c>
      <c r="BJ14" s="28">
        <f>IF(('Activity data'!BJ15*EF!$H14)*kgtoGg=0,"NO",('Activity data'!BJ15*EF!$H14)*kgtoGg)</f>
        <v>6.9587755746835533</v>
      </c>
      <c r="BK14" s="28">
        <f>IF(('Activity data'!BK15*EF!$H14)*kgtoGg=0,"NO",('Activity data'!BK15*EF!$H14)*kgtoGg)</f>
        <v>7.0983867826072364</v>
      </c>
      <c r="BL14" s="28">
        <f>IF(('Activity data'!BL15*EF!$H14)*kgtoGg=0,"NO",('Activity data'!BL15*EF!$H14)*kgtoGg)</f>
        <v>7.2506658148940852</v>
      </c>
      <c r="BM14" s="28">
        <f>IF(('Activity data'!BM15*EF!$H14)*kgtoGg=0,"NO",('Activity data'!BM15*EF!$H14)*kgtoGg)</f>
        <v>7.4097014231689569</v>
      </c>
      <c r="BN14" s="28">
        <f>IF(('Activity data'!BN15*EF!$H14)*kgtoGg=0,"NO",('Activity data'!BN15*EF!$H14)*kgtoGg)</f>
        <v>7.5691129675620488</v>
      </c>
      <c r="BO14" s="28">
        <f>IF(('Activity data'!BO15*EF!$H14)*kgtoGg=0,"NO",('Activity data'!BO15*EF!$H14)*kgtoGg)</f>
        <v>7.7360647918174212</v>
      </c>
      <c r="BP14" s="28">
        <f>IF(('Activity data'!BP15*EF!$H14)*kgtoGg=0,"NO",('Activity data'!BP15*EF!$H14)*kgtoGg)</f>
        <v>7.9110034441329038</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1.8492308521700007</v>
      </c>
      <c r="AE16" s="28">
        <f>IF(('Activity data'!AE17*EF!$H16)*kgtoGg=0,"NO",('Activity data'!AE17*EF!$H16)*kgtoGg)</f>
        <v>1.8461129410625701</v>
      </c>
      <c r="AF16" s="28">
        <f>IF(('Activity data'!AF17*EF!$H16)*kgtoGg=0,"NO",('Activity data'!AF17*EF!$H16)*kgtoGg)</f>
        <v>1.8301928556154827</v>
      </c>
      <c r="AG16" s="28">
        <f>IF(('Activity data'!AG17*EF!$H16)*kgtoGg=0,"NO",('Activity data'!AG17*EF!$H16)*kgtoGg)</f>
        <v>1.8014324218890454</v>
      </c>
      <c r="AH16" s="28">
        <f>IF(('Activity data'!AH17*EF!$H16)*kgtoGg=0,"NO",('Activity data'!AH17*EF!$H16)*kgtoGg)</f>
        <v>1.7631450159079838</v>
      </c>
      <c r="AI16" s="28">
        <f>IF(('Activity data'!AI17*EF!$H16)*kgtoGg=0,"NO",('Activity data'!AI17*EF!$H16)*kgtoGg)</f>
        <v>1.735514067672757</v>
      </c>
      <c r="AJ16" s="28">
        <f>IF(('Activity data'!AJ17*EF!$H16)*kgtoGg=0,"NO",('Activity data'!AJ17*EF!$H16)*kgtoGg)</f>
        <v>1.7055066234475167</v>
      </c>
      <c r="AK16" s="28">
        <f>IF(('Activity data'!AK17*EF!$H16)*kgtoGg=0,"NO",('Activity data'!AK17*EF!$H16)*kgtoGg)</f>
        <v>1.6734010379959849</v>
      </c>
      <c r="AL16" s="28">
        <f>IF(('Activity data'!AL17*EF!$H16)*kgtoGg=0,"NO",('Activity data'!AL17*EF!$H16)*kgtoGg)</f>
        <v>1.4636902450696951</v>
      </c>
      <c r="AM16" s="28">
        <f>IF(('Activity data'!AM17*EF!$H16)*kgtoGg=0,"NO",('Activity data'!AM17*EF!$H16)*kgtoGg)</f>
        <v>1.467175037532382</v>
      </c>
      <c r="AN16" s="28">
        <f>IF(('Activity data'!AN17*EF!$H16)*kgtoGg=0,"NO",('Activity data'!AN17*EF!$H16)*kgtoGg)</f>
        <v>1.4685455749808984</v>
      </c>
      <c r="AO16" s="28">
        <f>IF(('Activity data'!AO17*EF!$H16)*kgtoGg=0,"NO",('Activity data'!AO17*EF!$H16)*kgtoGg)</f>
        <v>1.4699879800160407</v>
      </c>
      <c r="AP16" s="28">
        <f>IF(('Activity data'!AP17*EF!$H16)*kgtoGg=0,"NO",('Activity data'!AP17*EF!$H16)*kgtoGg)</f>
        <v>1.4696781826288023</v>
      </c>
      <c r="AQ16" s="28">
        <f>IF(('Activity data'!AQ17*EF!$H16)*kgtoGg=0,"NO",('Activity data'!AQ17*EF!$H16)*kgtoGg)</f>
        <v>1.4707247109973249</v>
      </c>
      <c r="AR16" s="28">
        <f>IF(('Activity data'!AR17*EF!$H16)*kgtoGg=0,"NO",('Activity data'!AR17*EF!$H16)*kgtoGg)</f>
        <v>1.4797650338181012</v>
      </c>
      <c r="AS16" s="28">
        <f>IF(('Activity data'!AS17*EF!$H16)*kgtoGg=0,"NO",('Activity data'!AS17*EF!$H16)*kgtoGg)</f>
        <v>1.4876887702436465</v>
      </c>
      <c r="AT16" s="28">
        <f>IF(('Activity data'!AT17*EF!$H16)*kgtoGg=0,"NO",('Activity data'!AT17*EF!$H16)*kgtoGg)</f>
        <v>1.497092530862038</v>
      </c>
      <c r="AU16" s="28">
        <f>IF(('Activity data'!AU17*EF!$H16)*kgtoGg=0,"NO",('Activity data'!AU17*EF!$H16)*kgtoGg)</f>
        <v>1.5072723343567607</v>
      </c>
      <c r="AV16" s="28">
        <f>IF(('Activity data'!AV17*EF!$H16)*kgtoGg=0,"NO",('Activity data'!AV17*EF!$H16)*kgtoGg)</f>
        <v>1.5183014962344283</v>
      </c>
      <c r="AW16" s="28">
        <f>IF(('Activity data'!AW17*EF!$H16)*kgtoGg=0,"NO",('Activity data'!AW17*EF!$H16)*kgtoGg)</f>
        <v>1.5385893113677669</v>
      </c>
      <c r="AX16" s="28">
        <f>IF(('Activity data'!AX17*EF!$H16)*kgtoGg=0,"NO",('Activity data'!AX17*EF!$H16)*kgtoGg)</f>
        <v>1.5551753090081308</v>
      </c>
      <c r="AY16" s="28">
        <f>IF(('Activity data'!AY17*EF!$H16)*kgtoGg=0,"NO",('Activity data'!AY17*EF!$H16)*kgtoGg)</f>
        <v>1.5763769121406697</v>
      </c>
      <c r="AZ16" s="28">
        <f>IF(('Activity data'!AZ17*EF!$H16)*kgtoGg=0,"NO",('Activity data'!AZ17*EF!$H16)*kgtoGg)</f>
        <v>1.6002038879095517</v>
      </c>
      <c r="BA16" s="28">
        <f>IF(('Activity data'!BA17*EF!$H16)*kgtoGg=0,"NO",('Activity data'!BA17*EF!$H16)*kgtoGg)</f>
        <v>1.6267245780912758</v>
      </c>
      <c r="BB16" s="28">
        <f>IF(('Activity data'!BB17*EF!$H16)*kgtoGg=0,"NO",('Activity data'!BB17*EF!$H16)*kgtoGg)</f>
        <v>1.6543047365529782</v>
      </c>
      <c r="BC16" s="28">
        <f>IF(('Activity data'!BC17*EF!$H16)*kgtoGg=0,"NO",('Activity data'!BC17*EF!$H16)*kgtoGg)</f>
        <v>1.6830490349372282</v>
      </c>
      <c r="BD16" s="28">
        <f>IF(('Activity data'!BD17*EF!$H16)*kgtoGg=0,"NO",('Activity data'!BD17*EF!$H16)*kgtoGg)</f>
        <v>1.7112316554998508</v>
      </c>
      <c r="BE16" s="28">
        <f>IF(('Activity data'!BE17*EF!$H16)*kgtoGg=0,"NO",('Activity data'!BE17*EF!$H16)*kgtoGg)</f>
        <v>1.7404944800042135</v>
      </c>
      <c r="BF16" s="28">
        <f>IF(('Activity data'!BF17*EF!$H16)*kgtoGg=0,"NO",('Activity data'!BF17*EF!$H16)*kgtoGg)</f>
        <v>1.7721289999475554</v>
      </c>
      <c r="BG16" s="28">
        <f>IF(('Activity data'!BG17*EF!$H16)*kgtoGg=0,"NO",('Activity data'!BG17*EF!$H16)*kgtoGg)</f>
        <v>1.8054341494336272</v>
      </c>
      <c r="BH16" s="28">
        <f>IF(('Activity data'!BH17*EF!$H16)*kgtoGg=0,"NO",('Activity data'!BH17*EF!$H16)*kgtoGg)</f>
        <v>1.8399324115295794</v>
      </c>
      <c r="BI16" s="28">
        <f>IF(('Activity data'!BI17*EF!$H16)*kgtoGg=0,"NO",('Activity data'!BI17*EF!$H16)*kgtoGg)</f>
        <v>1.8753304200140548</v>
      </c>
      <c r="BJ16" s="28">
        <f>IF(('Activity data'!BJ17*EF!$H16)*kgtoGg=0,"NO",('Activity data'!BJ17*EF!$H16)*kgtoGg)</f>
        <v>1.9119199417783341</v>
      </c>
      <c r="BK16" s="28">
        <f>IF(('Activity data'!BK17*EF!$H16)*kgtoGg=0,"NO",('Activity data'!BK17*EF!$H16)*kgtoGg)</f>
        <v>1.9511306781528179</v>
      </c>
      <c r="BL16" s="28">
        <f>IF(('Activity data'!BL17*EF!$H16)*kgtoGg=0,"NO",('Activity data'!BL17*EF!$H16)*kgtoGg)</f>
        <v>1.9926557661994944</v>
      </c>
      <c r="BM16" s="28">
        <f>IF(('Activity data'!BM17*EF!$H16)*kgtoGg=0,"NO",('Activity data'!BM17*EF!$H16)*kgtoGg)</f>
        <v>2.0358093900658467</v>
      </c>
      <c r="BN16" s="28">
        <f>IF(('Activity data'!BN17*EF!$H16)*kgtoGg=0,"NO",('Activity data'!BN17*EF!$H16)*kgtoGg)</f>
        <v>2.0777124564460214</v>
      </c>
      <c r="BO16" s="28">
        <f>IF(('Activity data'!BO17*EF!$H16)*kgtoGg=0,"NO",('Activity data'!BO17*EF!$H16)*kgtoGg)</f>
        <v>2.1214071911225969</v>
      </c>
      <c r="BP16" s="28">
        <f>IF(('Activity data'!BP17*EF!$H16)*kgtoGg=0,"NO",('Activity data'!BP17*EF!$H16)*kgtoGg)</f>
        <v>2.1670292689645092</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0.25623243126746226</v>
      </c>
      <c r="AE17" s="28">
        <f>IF(('Activity data'!AE18*EF!$H17)*kgtoGg=0,"NO",('Activity data'!AE18*EF!$H17)*kgtoGg)</f>
        <v>0.25580040843883856</v>
      </c>
      <c r="AF17" s="28">
        <f>IF(('Activity data'!AF18*EF!$H17)*kgtoGg=0,"NO",('Activity data'!AF18*EF!$H17)*kgtoGg)</f>
        <v>0.25359449553439717</v>
      </c>
      <c r="AG17" s="28">
        <f>IF(('Activity data'!AG18*EF!$H17)*kgtoGg=0,"NO",('Activity data'!AG18*EF!$H17)*kgtoGg)</f>
        <v>0.24960940311103422</v>
      </c>
      <c r="AH17" s="28">
        <f>IF(('Activity data'!AH18*EF!$H17)*kgtoGg=0,"NO",('Activity data'!AH18*EF!$H17)*kgtoGg)</f>
        <v>0.24430423793387979</v>
      </c>
      <c r="AI17" s="28">
        <f>IF(('Activity data'!AI18*EF!$H17)*kgtoGg=0,"NO",('Activity data'!AI18*EF!$H17)*kgtoGg)</f>
        <v>0.24047564885522066</v>
      </c>
      <c r="AJ17" s="28">
        <f>IF(('Activity data'!AJ18*EF!$H17)*kgtoGg=0,"NO",('Activity data'!AJ18*EF!$H17)*kgtoGg)</f>
        <v>0.23631776863116238</v>
      </c>
      <c r="AK17" s="28">
        <f>IF(('Activity data'!AK18*EF!$H17)*kgtoGg=0,"NO",('Activity data'!AK18*EF!$H17)*kgtoGg)</f>
        <v>0.23186916655000103</v>
      </c>
      <c r="AL17" s="28">
        <f>IF(('Activity data'!AL18*EF!$H17)*kgtoGg=0,"NO",('Activity data'!AL18*EF!$H17)*kgtoGg)</f>
        <v>0.20281129837119849</v>
      </c>
      <c r="AM17" s="28">
        <f>IF(('Activity data'!AM18*EF!$H17)*kgtoGg=0,"NO",('Activity data'!AM18*EF!$H17)*kgtoGg)</f>
        <v>0.20329415687646782</v>
      </c>
      <c r="AN17" s="28">
        <f>IF(('Activity data'!AN18*EF!$H17)*kgtoGg=0,"NO",('Activity data'!AN18*EF!$H17)*kgtoGg)</f>
        <v>0.20348406077200604</v>
      </c>
      <c r="AO17" s="28">
        <f>IF(('Activity data'!AO18*EF!$H17)*kgtoGg=0,"NO",('Activity data'!AO18*EF!$H17)*kgtoGg)</f>
        <v>0.20368392275710825</v>
      </c>
      <c r="AP17" s="28">
        <f>IF(('Activity data'!AP18*EF!$H17)*kgtoGg=0,"NO",('Activity data'!AP18*EF!$H17)*kgtoGg)</f>
        <v>0.2036409967278138</v>
      </c>
      <c r="AQ17" s="28">
        <f>IF(('Activity data'!AQ18*EF!$H17)*kgtoGg=0,"NO",('Activity data'!AQ18*EF!$H17)*kgtoGg)</f>
        <v>0.20378600539882005</v>
      </c>
      <c r="AR17" s="28">
        <f>IF(('Activity data'!AR18*EF!$H17)*kgtoGg=0,"NO",('Activity data'!AR18*EF!$H17)*kgtoGg)</f>
        <v>0.20503864721641249</v>
      </c>
      <c r="AS17" s="28">
        <f>IF(('Activity data'!AS18*EF!$H17)*kgtoGg=0,"NO",('Activity data'!AS18*EF!$H17)*kgtoGg)</f>
        <v>0.20613657300899677</v>
      </c>
      <c r="AT17" s="28">
        <f>IF(('Activity data'!AT18*EF!$H17)*kgtoGg=0,"NO",('Activity data'!AT18*EF!$H17)*kgtoGg)</f>
        <v>0.20743957335829341</v>
      </c>
      <c r="AU17" s="28">
        <f>IF(('Activity data'!AU18*EF!$H17)*kgtoGg=0,"NO",('Activity data'!AU18*EF!$H17)*kgtoGg)</f>
        <v>0.20885010346934851</v>
      </c>
      <c r="AV17" s="28">
        <f>IF(('Activity data'!AV18*EF!$H17)*kgtoGg=0,"NO",('Activity data'!AV18*EF!$H17)*kgtoGg)</f>
        <v>0.21037832205787191</v>
      </c>
      <c r="AW17" s="28">
        <f>IF(('Activity data'!AW18*EF!$H17)*kgtoGg=0,"NO",('Activity data'!AW18*EF!$H17)*kgtoGg)</f>
        <v>0.21318943468376172</v>
      </c>
      <c r="AX17" s="28">
        <f>IF(('Activity data'!AX18*EF!$H17)*kgtoGg=0,"NO",('Activity data'!AX18*EF!$H17)*kgtoGg)</f>
        <v>0.21548761746359141</v>
      </c>
      <c r="AY17" s="28">
        <f>IF(('Activity data'!AY18*EF!$H17)*kgtoGg=0,"NO",('Activity data'!AY18*EF!$H17)*kgtoGg)</f>
        <v>0.21842534603925484</v>
      </c>
      <c r="AZ17" s="28">
        <f>IF(('Activity data'!AZ18*EF!$H17)*kgtoGg=0,"NO",('Activity data'!AZ18*EF!$H17)*kgtoGg)</f>
        <v>0.22172685051277544</v>
      </c>
      <c r="BA17" s="28">
        <f>IF(('Activity data'!BA18*EF!$H17)*kgtoGg=0,"NO",('Activity data'!BA18*EF!$H17)*kgtoGg)</f>
        <v>0.22540160043173776</v>
      </c>
      <c r="BB17" s="28">
        <f>IF(('Activity data'!BB18*EF!$H17)*kgtoGg=0,"NO",('Activity data'!BB18*EF!$H17)*kgtoGg)</f>
        <v>0.22922315199686072</v>
      </c>
      <c r="BC17" s="28">
        <f>IF(('Activity data'!BC18*EF!$H17)*kgtoGg=0,"NO",('Activity data'!BC18*EF!$H17)*kgtoGg)</f>
        <v>0.23320600868099559</v>
      </c>
      <c r="BD17" s="28">
        <f>IF(('Activity data'!BD18*EF!$H17)*kgtoGg=0,"NO",('Activity data'!BD18*EF!$H17)*kgtoGg)</f>
        <v>0.23711103837362443</v>
      </c>
      <c r="BE17" s="28">
        <f>IF(('Activity data'!BE18*EF!$H17)*kgtoGg=0,"NO",('Activity data'!BE18*EF!$H17)*kgtoGg)</f>
        <v>0.24116574287939621</v>
      </c>
      <c r="BF17" s="28">
        <f>IF(('Activity data'!BF18*EF!$H17)*kgtoGg=0,"NO",('Activity data'!BF18*EF!$H17)*kgtoGg)</f>
        <v>0.24554907335841655</v>
      </c>
      <c r="BG17" s="28">
        <f>IF(('Activity data'!BG18*EF!$H17)*kgtoGg=0,"NO",('Activity data'!BG18*EF!$H17)*kgtoGg)</f>
        <v>0.25016388898110004</v>
      </c>
      <c r="BH17" s="28">
        <f>IF(('Activity data'!BH18*EF!$H17)*kgtoGg=0,"NO",('Activity data'!BH18*EF!$H17)*kgtoGg)</f>
        <v>0.25494402422542345</v>
      </c>
      <c r="BI17" s="28">
        <f>IF(('Activity data'!BI18*EF!$H17)*kgtoGg=0,"NO",('Activity data'!BI18*EF!$H17)*kgtoGg)</f>
        <v>0.25984882979113205</v>
      </c>
      <c r="BJ17" s="28">
        <f>IF(('Activity data'!BJ18*EF!$H17)*kgtoGg=0,"NO",('Activity data'!BJ18*EF!$H17)*kgtoGg)</f>
        <v>0.26491873337270661</v>
      </c>
      <c r="BK17" s="28">
        <f>IF(('Activity data'!BK18*EF!$H17)*kgtoGg=0,"NO",('Activity data'!BK18*EF!$H17)*kgtoGg)</f>
        <v>0.27035183670928126</v>
      </c>
      <c r="BL17" s="28">
        <f>IF(('Activity data'!BL18*EF!$H17)*kgtoGg=0,"NO",('Activity data'!BL18*EF!$H17)*kgtoGg)</f>
        <v>0.27610562037361369</v>
      </c>
      <c r="BM17" s="28">
        <f>IF(('Activity data'!BM18*EF!$H17)*kgtoGg=0,"NO",('Activity data'!BM18*EF!$H17)*kgtoGg)</f>
        <v>0.28208505660695454</v>
      </c>
      <c r="BN17" s="28">
        <f>IF(('Activity data'!BN18*EF!$H17)*kgtoGg=0,"NO",('Activity data'!BN18*EF!$H17)*kgtoGg)</f>
        <v>0.2878912135632668</v>
      </c>
      <c r="BO17" s="28">
        <f>IF(('Activity data'!BO18*EF!$H17)*kgtoGg=0,"NO",('Activity data'!BO18*EF!$H17)*kgtoGg)</f>
        <v>0.29394562698959886</v>
      </c>
      <c r="BP17" s="28">
        <f>IF(('Activity data'!BP18*EF!$H17)*kgtoGg=0,"NO",('Activity data'!BP18*EF!$H17)*kgtoGg)</f>
        <v>0.30026709621621761</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7.3597588630583477</v>
      </c>
      <c r="AE18" s="28">
        <f>IF(('Activity data'!AE5*EF!$H18)*kgtoGg=0,"NO",('Activity data'!AE5*EF!$H18)*kgtoGg)</f>
        <v>7.4092223539506108</v>
      </c>
      <c r="AF18" s="28">
        <f>IF(('Activity data'!AF5*EF!$H18)*kgtoGg=0,"NO",('Activity data'!AF5*EF!$H18)*kgtoGg)</f>
        <v>7.4452066377705028</v>
      </c>
      <c r="AG18" s="28">
        <f>IF(('Activity data'!AG5*EF!$H18)*kgtoGg=0,"NO",('Activity data'!AG5*EF!$H18)*kgtoGg)</f>
        <v>7.4665823700057175</v>
      </c>
      <c r="AH18" s="28">
        <f>IF(('Activity data'!AH5*EF!$H18)*kgtoGg=0,"NO",('Activity data'!AH5*EF!$H18)*kgtoGg)</f>
        <v>7.4768357885833812</v>
      </c>
      <c r="AI18" s="28">
        <f>IF(('Activity data'!AI5*EF!$H18)*kgtoGg=0,"NO",('Activity data'!AI5*EF!$H18)*kgtoGg)</f>
        <v>7.5028666543332259</v>
      </c>
      <c r="AJ18" s="28">
        <f>IF(('Activity data'!AJ5*EF!$H18)*kgtoGg=0,"NO",('Activity data'!AJ5*EF!$H18)*kgtoGg)</f>
        <v>7.52590682239064</v>
      </c>
      <c r="AK18" s="28">
        <f>IF(('Activity data'!AK5*EF!$H18)*kgtoGg=0,"NO",('Activity data'!AK5*EF!$H18)*kgtoGg)</f>
        <v>7.5462842289499656</v>
      </c>
      <c r="AL18" s="28">
        <f>IF(('Activity data'!AL5*EF!$H18)*kgtoGg=0,"NO",('Activity data'!AL5*EF!$H18)*kgtoGg)</f>
        <v>7.3094581486115739</v>
      </c>
      <c r="AM18" s="28">
        <f>IF(('Activity data'!AM5*EF!$H18)*kgtoGg=0,"NO",('Activity data'!AM5*EF!$H18)*kgtoGg)</f>
        <v>7.3615713396065203</v>
      </c>
      <c r="AN18" s="28">
        <f>IF(('Activity data'!AN5*EF!$H18)*kgtoGg=0,"NO",('Activity data'!AN5*EF!$H18)*kgtoGg)</f>
        <v>7.4120359830139186</v>
      </c>
      <c r="AO18" s="28">
        <f>IF(('Activity data'!AO5*EF!$H18)*kgtoGg=0,"NO",('Activity data'!AO5*EF!$H18)*kgtoGg)</f>
        <v>7.464098555230394</v>
      </c>
      <c r="AP18" s="28">
        <f>IF(('Activity data'!AP5*EF!$H18)*kgtoGg=0,"NO",('Activity data'!AP5*EF!$H18)*kgtoGg)</f>
        <v>7.5148386873522686</v>
      </c>
      <c r="AQ18" s="28">
        <f>IF(('Activity data'!AQ5*EF!$H18)*kgtoGg=0,"NO",('Activity data'!AQ5*EF!$H18)*kgtoGg)</f>
        <v>7.5689867677593945</v>
      </c>
      <c r="AR18" s="28">
        <f>IF(('Activity data'!AR5*EF!$H18)*kgtoGg=0,"NO",('Activity data'!AR5*EF!$H18)*kgtoGg)</f>
        <v>7.6311264836910322</v>
      </c>
      <c r="AS18" s="28">
        <f>IF(('Activity data'!AS5*EF!$H18)*kgtoGg=0,"NO",('Activity data'!AS5*EF!$H18)*kgtoGg)</f>
        <v>7.6931556654347775</v>
      </c>
      <c r="AT18" s="28">
        <f>IF(('Activity data'!AT5*EF!$H18)*kgtoGg=0,"NO",('Activity data'!AT5*EF!$H18)*kgtoGg)</f>
        <v>7.7591487585738399</v>
      </c>
      <c r="AU18" s="28">
        <f>IF(('Activity data'!AU5*EF!$H18)*kgtoGg=0,"NO",('Activity data'!AU5*EF!$H18)*kgtoGg)</f>
        <v>7.8281451856690207</v>
      </c>
      <c r="AV18" s="28">
        <f>IF(('Activity data'!AV5*EF!$H18)*kgtoGg=0,"NO",('Activity data'!AV5*EF!$H18)*kgtoGg)</f>
        <v>7.9002680250474331</v>
      </c>
      <c r="AW18" s="28">
        <f>IF(('Activity data'!AW5*EF!$H18)*kgtoGg=0,"NO",('Activity data'!AW5*EF!$H18)*kgtoGg)</f>
        <v>7.9852602727389943</v>
      </c>
      <c r="AX18" s="28">
        <f>IF(('Activity data'!AX5*EF!$H18)*kgtoGg=0,"NO",('Activity data'!AX5*EF!$H18)*kgtoGg)</f>
        <v>8.0659473039227514</v>
      </c>
      <c r="AY18" s="28">
        <f>IF(('Activity data'!AY5*EF!$H18)*kgtoGg=0,"NO",('Activity data'!AY5*EF!$H18)*kgtoGg)</f>
        <v>8.156851140125978</v>
      </c>
      <c r="AZ18" s="28">
        <f>IF(('Activity data'!AZ5*EF!$H18)*kgtoGg=0,"NO",('Activity data'!AZ5*EF!$H18)*kgtoGg)</f>
        <v>8.2548691209072587</v>
      </c>
      <c r="BA18" s="28">
        <f>IF(('Activity data'!BA5*EF!$H18)*kgtoGg=0,"NO",('Activity data'!BA5*EF!$H18)*kgtoGg)</f>
        <v>8.3602568051847914</v>
      </c>
      <c r="BB18" s="28">
        <f>IF(('Activity data'!BB5*EF!$H18)*kgtoGg=0,"NO",('Activity data'!BB5*EF!$H18)*kgtoGg)</f>
        <v>8.4656343899788276</v>
      </c>
      <c r="BC18" s="28">
        <f>IF(('Activity data'!BC5*EF!$H18)*kgtoGg=0,"NO",('Activity data'!BC5*EF!$H18)*kgtoGg)</f>
        <v>8.5758830841438289</v>
      </c>
      <c r="BD18" s="28">
        <f>IF(('Activity data'!BD5*EF!$H18)*kgtoGg=0,"NO",('Activity data'!BD5*EF!$H18)*kgtoGg)</f>
        <v>8.6879222529833999</v>
      </c>
      <c r="BE18" s="28">
        <f>IF(('Activity data'!BE5*EF!$H18)*kgtoGg=0,"NO",('Activity data'!BE5*EF!$H18)*kgtoGg)</f>
        <v>8.8048515245542518</v>
      </c>
      <c r="BF18" s="28">
        <f>IF(('Activity data'!BF5*EF!$H18)*kgtoGg=0,"NO",('Activity data'!BF5*EF!$H18)*kgtoGg)</f>
        <v>8.9293843454758122</v>
      </c>
      <c r="BG18" s="28">
        <f>IF(('Activity data'!BG5*EF!$H18)*kgtoGg=0,"NO",('Activity data'!BG5*EF!$H18)*kgtoGg)</f>
        <v>9.0561509223152221</v>
      </c>
      <c r="BH18" s="28">
        <f>IF(('Activity data'!BH5*EF!$H18)*kgtoGg=0,"NO",('Activity data'!BH5*EF!$H18)*kgtoGg)</f>
        <v>9.1885797550856214</v>
      </c>
      <c r="BI18" s="28">
        <f>IF(('Activity data'!BI5*EF!$H18)*kgtoGg=0,"NO",('Activity data'!BI5*EF!$H18)*kgtoGg)</f>
        <v>9.3262903367147487</v>
      </c>
      <c r="BJ18" s="28">
        <f>IF(('Activity data'!BJ5*EF!$H18)*kgtoGg=0,"NO",('Activity data'!BJ5*EF!$H18)*kgtoGg)</f>
        <v>9.4700004269774283</v>
      </c>
      <c r="BK18" s="28">
        <f>IF(('Activity data'!BK5*EF!$H18)*kgtoGg=0,"NO",('Activity data'!BK5*EF!$H18)*kgtoGg)</f>
        <v>9.6230785893356092</v>
      </c>
      <c r="BL18" s="28">
        <f>IF(('Activity data'!BL5*EF!$H18)*kgtoGg=0,"NO",('Activity data'!BL5*EF!$H18)*kgtoGg)</f>
        <v>9.7806655680600301</v>
      </c>
      <c r="BM18" s="28">
        <f>IF(('Activity data'!BM5*EF!$H18)*kgtoGg=0,"NO",('Activity data'!BM5*EF!$H18)*kgtoGg)</f>
        <v>9.9460688969711608</v>
      </c>
      <c r="BN18" s="28">
        <f>IF(('Activity data'!BN5*EF!$H18)*kgtoGg=0,"NO",('Activity data'!BN5*EF!$H18)*kgtoGg)</f>
        <v>10.11302926675401</v>
      </c>
      <c r="BO18" s="28">
        <f>IF(('Activity data'!BO5*EF!$H18)*kgtoGg=0,"NO",('Activity data'!BO5*EF!$H18)*kgtoGg)</f>
        <v>10.288411982038575</v>
      </c>
      <c r="BP18" s="28">
        <f>IF(('Activity data'!BP5*EF!$H18)*kgtoGg=0,"NO",('Activity data'!BP5*EF!$H18)*kgtoGg)</f>
        <v>10.472937667998684</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2.0968503491247472</v>
      </c>
      <c r="AE19" s="28">
        <f>IF(('Activity data'!AE6*EF!$H19)*kgtoGg=0,"NO",('Activity data'!AE6*EF!$H19)*kgtoGg)</f>
        <v>2.110942867653713</v>
      </c>
      <c r="AF19" s="28">
        <f>IF(('Activity data'!AF6*EF!$H19)*kgtoGg=0,"NO",('Activity data'!AF6*EF!$H19)*kgtoGg)</f>
        <v>2.1211950592668756</v>
      </c>
      <c r="AG19" s="28">
        <f>IF(('Activity data'!AG6*EF!$H19)*kgtoGg=0,"NO",('Activity data'!AG6*EF!$H19)*kgtoGg)</f>
        <v>2.1272851652654814</v>
      </c>
      <c r="AH19" s="28">
        <f>IF(('Activity data'!AH6*EF!$H19)*kgtoGg=0,"NO",('Activity data'!AH6*EF!$H19)*kgtoGg)</f>
        <v>2.1302064409111026</v>
      </c>
      <c r="AI19" s="28">
        <f>IF(('Activity data'!AI6*EF!$H19)*kgtoGg=0,"NO",('Activity data'!AI6*EF!$H19)*kgtoGg)</f>
        <v>2.1376228292671877</v>
      </c>
      <c r="AJ19" s="28">
        <f>IF(('Activity data'!AJ6*EF!$H19)*kgtoGg=0,"NO",('Activity data'!AJ6*EF!$H19)*kgtoGg)</f>
        <v>2.1441871454810761</v>
      </c>
      <c r="AK19" s="28">
        <f>IF(('Activity data'!AK6*EF!$H19)*kgtoGg=0,"NO",('Activity data'!AK6*EF!$H19)*kgtoGg)</f>
        <v>2.1499928210274106</v>
      </c>
      <c r="AL19" s="28">
        <f>IF(('Activity data'!AL6*EF!$H19)*kgtoGg=0,"NO",('Activity data'!AL6*EF!$H19)*kgtoGg)</f>
        <v>2.0825192993428914</v>
      </c>
      <c r="AM19" s="28">
        <f>IF(('Activity data'!AM6*EF!$H19)*kgtoGg=0,"NO",('Activity data'!AM6*EF!$H19)*kgtoGg)</f>
        <v>2.0973667372501641</v>
      </c>
      <c r="AN19" s="28">
        <f>IF(('Activity data'!AN6*EF!$H19)*kgtoGg=0,"NO",('Activity data'!AN6*EF!$H19)*kgtoGg)</f>
        <v>2.1117444916190466</v>
      </c>
      <c r="AO19" s="28">
        <f>IF(('Activity data'!AO6*EF!$H19)*kgtoGg=0,"NO",('Activity data'!AO6*EF!$H19)*kgtoGg)</f>
        <v>2.1265775078577174</v>
      </c>
      <c r="AP19" s="28">
        <f>IF(('Activity data'!AP6*EF!$H19)*kgtoGg=0,"NO",('Activity data'!AP6*EF!$H19)*kgtoGg)</f>
        <v>2.1410337510219368</v>
      </c>
      <c r="AQ19" s="28">
        <f>IF(('Activity data'!AQ6*EF!$H19)*kgtoGg=0,"NO",('Activity data'!AQ6*EF!$H19)*kgtoGg)</f>
        <v>2.1564609441431712</v>
      </c>
      <c r="AR19" s="28">
        <f>IF(('Activity data'!AR6*EF!$H19)*kgtoGg=0,"NO",('Activity data'!AR6*EF!$H19)*kgtoGg)</f>
        <v>2.1741650140006481</v>
      </c>
      <c r="AS19" s="28">
        <f>IF(('Activity data'!AS6*EF!$H19)*kgtoGg=0,"NO",('Activity data'!AS6*EF!$H19)*kgtoGg)</f>
        <v>2.1918375918412272</v>
      </c>
      <c r="AT19" s="28">
        <f>IF(('Activity data'!AT6*EF!$H19)*kgtoGg=0,"NO",('Activity data'!AT6*EF!$H19)*kgtoGg)</f>
        <v>2.2106395176873366</v>
      </c>
      <c r="AU19" s="28">
        <f>IF(('Activity data'!AU6*EF!$H19)*kgtoGg=0,"NO",('Activity data'!AU6*EF!$H19)*kgtoGg)</f>
        <v>2.2302971158416822</v>
      </c>
      <c r="AV19" s="28">
        <f>IF(('Activity data'!AV6*EF!$H19)*kgtoGg=0,"NO",('Activity data'!AV6*EF!$H19)*kgtoGg)</f>
        <v>2.2508454522402546</v>
      </c>
      <c r="AW19" s="28">
        <f>IF(('Activity data'!AW6*EF!$H19)*kgtoGg=0,"NO",('Activity data'!AW6*EF!$H19)*kgtoGg)</f>
        <v>2.2750603793269946</v>
      </c>
      <c r="AX19" s="28">
        <f>IF(('Activity data'!AX6*EF!$H19)*kgtoGg=0,"NO",('Activity data'!AX6*EF!$H19)*kgtoGg)</f>
        <v>2.2980487180287859</v>
      </c>
      <c r="AY19" s="28">
        <f>IF(('Activity data'!AY6*EF!$H19)*kgtoGg=0,"NO",('Activity data'!AY6*EF!$H19)*kgtoGg)</f>
        <v>2.32394790089961</v>
      </c>
      <c r="AZ19" s="28">
        <f>IF(('Activity data'!AZ6*EF!$H19)*kgtoGg=0,"NO",('Activity data'!AZ6*EF!$H19)*kgtoGg)</f>
        <v>2.3518739567726308</v>
      </c>
      <c r="BA19" s="28">
        <f>IF(('Activity data'!BA6*EF!$H19)*kgtoGg=0,"NO",('Activity data'!BA6*EF!$H19)*kgtoGg)</f>
        <v>2.3818996962951573</v>
      </c>
      <c r="BB19" s="28">
        <f>IF(('Activity data'!BB6*EF!$H19)*kgtoGg=0,"NO",('Activity data'!BB6*EF!$H19)*kgtoGg)</f>
        <v>2.411922558399294</v>
      </c>
      <c r="BC19" s="28">
        <f>IF(('Activity data'!BC6*EF!$H19)*kgtoGg=0,"NO",('Activity data'!BC6*EF!$H19)*kgtoGg)</f>
        <v>2.4433332359978213</v>
      </c>
      <c r="BD19" s="28">
        <f>IF(('Activity data'!BD6*EF!$H19)*kgtoGg=0,"NO",('Activity data'!BD6*EF!$H19)*kgtoGg)</f>
        <v>2.4752540332234076</v>
      </c>
      <c r="BE19" s="28">
        <f>IF(('Activity data'!BE6*EF!$H19)*kgtoGg=0,"NO",('Activity data'!BE6*EF!$H19)*kgtoGg)</f>
        <v>2.5085680572938052</v>
      </c>
      <c r="BF19" s="28">
        <f>IF(('Activity data'!BF6*EF!$H19)*kgtoGg=0,"NO",('Activity data'!BF6*EF!$H19)*kgtoGg)</f>
        <v>2.5440483894467469</v>
      </c>
      <c r="BG19" s="28">
        <f>IF(('Activity data'!BG6*EF!$H19)*kgtoGg=0,"NO",('Activity data'!BG6*EF!$H19)*kgtoGg)</f>
        <v>2.5801651353685835</v>
      </c>
      <c r="BH19" s="28">
        <f>IF(('Activity data'!BH6*EF!$H19)*kgtoGg=0,"NO",('Activity data'!BH6*EF!$H19)*kgtoGg)</f>
        <v>2.6178951003573276</v>
      </c>
      <c r="BI19" s="28">
        <f>IF(('Activity data'!BI6*EF!$H19)*kgtoGg=0,"NO",('Activity data'!BI6*EF!$H19)*kgtoGg)</f>
        <v>2.6571298751020014</v>
      </c>
      <c r="BJ19" s="28">
        <f>IF(('Activity data'!BJ6*EF!$H19)*kgtoGg=0,"NO",('Activity data'!BJ6*EF!$H19)*kgtoGg)</f>
        <v>2.698073954731103</v>
      </c>
      <c r="BK19" s="28">
        <f>IF(('Activity data'!BK6*EF!$H19)*kgtoGg=0,"NO",('Activity data'!BK6*EF!$H19)*kgtoGg)</f>
        <v>2.7416870681709011</v>
      </c>
      <c r="BL19" s="28">
        <f>IF(('Activity data'!BL6*EF!$H19)*kgtoGg=0,"NO",('Activity data'!BL6*EF!$H19)*kgtoGg)</f>
        <v>2.7865847771181902</v>
      </c>
      <c r="BM19" s="28">
        <f>IF(('Activity data'!BM6*EF!$H19)*kgtoGg=0,"NO",('Activity data'!BM6*EF!$H19)*kgtoGg)</f>
        <v>2.8337094226978925</v>
      </c>
      <c r="BN19" s="28">
        <f>IF(('Activity data'!BN6*EF!$H19)*kgtoGg=0,"NO",('Activity data'!BN6*EF!$H19)*kgtoGg)</f>
        <v>2.881277680868199</v>
      </c>
      <c r="BO19" s="28">
        <f>IF(('Activity data'!BO6*EF!$H19)*kgtoGg=0,"NO",('Activity data'!BO6*EF!$H19)*kgtoGg)</f>
        <v>2.9312455282688501</v>
      </c>
      <c r="BP19" s="28">
        <f>IF(('Activity data'!BP6*EF!$H19)*kgtoGg=0,"NO",('Activity data'!BP6*EF!$H19)*kgtoGg)</f>
        <v>2.9838182764019527</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0.43307972394988781</v>
      </c>
      <c r="AE20" s="28">
        <f>IF(('Activity data'!AE7*EF!$H20)*kgtoGg=0,"NO",('Activity data'!AE7*EF!$H20)*kgtoGg)</f>
        <v>0.43599036754294673</v>
      </c>
      <c r="AF20" s="28">
        <f>IF(('Activity data'!AF7*EF!$H20)*kgtoGg=0,"NO",('Activity data'!AF7*EF!$H20)*kgtoGg)</f>
        <v>0.4381078368776386</v>
      </c>
      <c r="AG20" s="28">
        <f>IF(('Activity data'!AG7*EF!$H20)*kgtoGg=0,"NO",('Activity data'!AG7*EF!$H20)*kgtoGg)</f>
        <v>0.43936567648731933</v>
      </c>
      <c r="AH20" s="28">
        <f>IF(('Activity data'!AH7*EF!$H20)*kgtoGg=0,"NO",('Activity data'!AH7*EF!$H20)*kgtoGg)</f>
        <v>0.43996903153872546</v>
      </c>
      <c r="AI20" s="28">
        <f>IF(('Activity data'!AI7*EF!$H20)*kgtoGg=0,"NO",('Activity data'!AI7*EF!$H20)*kgtoGg)</f>
        <v>0.44150079913639839</v>
      </c>
      <c r="AJ20" s="28">
        <f>IF(('Activity data'!AJ7*EF!$H20)*kgtoGg=0,"NO",('Activity data'!AJ7*EF!$H20)*kgtoGg)</f>
        <v>0.44285658127651023</v>
      </c>
      <c r="AK20" s="28">
        <f>IF(('Activity data'!AK7*EF!$H20)*kgtoGg=0,"NO",('Activity data'!AK7*EF!$H20)*kgtoGg)</f>
        <v>0.44405567512886773</v>
      </c>
      <c r="AL20" s="28">
        <f>IF(('Activity data'!AL7*EF!$H20)*kgtoGg=0,"NO",('Activity data'!AL7*EF!$H20)*kgtoGg)</f>
        <v>0.43011981453812237</v>
      </c>
      <c r="AM20" s="28">
        <f>IF(('Activity data'!AM7*EF!$H20)*kgtoGg=0,"NO",('Activity data'!AM7*EF!$H20)*kgtoGg)</f>
        <v>0.43318637783050451</v>
      </c>
      <c r="AN20" s="28">
        <f>IF(('Activity data'!AN7*EF!$H20)*kgtoGg=0,"NO",('Activity data'!AN7*EF!$H20)*kgtoGg)</f>
        <v>0.43615593352421156</v>
      </c>
      <c r="AO20" s="28">
        <f>IF(('Activity data'!AO7*EF!$H20)*kgtoGg=0,"NO",('Activity data'!AO7*EF!$H20)*kgtoGg)</f>
        <v>0.43921951819093286</v>
      </c>
      <c r="AP20" s="28">
        <f>IF(('Activity data'!AP7*EF!$H20)*kgtoGg=0,"NO",('Activity data'!AP7*EF!$H20)*kgtoGg)</f>
        <v>0.44220528482016597</v>
      </c>
      <c r="AQ20" s="28">
        <f>IF(('Activity data'!AQ7*EF!$H20)*kgtoGg=0,"NO",('Activity data'!AQ7*EF!$H20)*kgtoGg)</f>
        <v>0.44539158971839327</v>
      </c>
      <c r="AR20" s="28">
        <f>IF(('Activity data'!AR7*EF!$H20)*kgtoGg=0,"NO",('Activity data'!AR7*EF!$H20)*kgtoGg)</f>
        <v>0.44904815666885106</v>
      </c>
      <c r="AS20" s="28">
        <f>IF(('Activity data'!AS7*EF!$H20)*kgtoGg=0,"NO",('Activity data'!AS7*EF!$H20)*kgtoGg)</f>
        <v>0.45269821931441645</v>
      </c>
      <c r="AT20" s="28">
        <f>IF(('Activity data'!AT7*EF!$H20)*kgtoGg=0,"NO",('Activity data'!AT7*EF!$H20)*kgtoGg)</f>
        <v>0.45658153547885238</v>
      </c>
      <c r="AU20" s="28">
        <f>IF(('Activity data'!AU7*EF!$H20)*kgtoGg=0,"NO",('Activity data'!AU7*EF!$H20)*kgtoGg)</f>
        <v>0.46064158067270977</v>
      </c>
      <c r="AV20" s="28">
        <f>IF(('Activity data'!AV7*EF!$H20)*kgtoGg=0,"NO",('Activity data'!AV7*EF!$H20)*kgtoGg)</f>
        <v>0.46488559735174345</v>
      </c>
      <c r="AW20" s="28">
        <f>IF(('Activity data'!AW7*EF!$H20)*kgtoGg=0,"NO",('Activity data'!AW7*EF!$H20)*kgtoGg)</f>
        <v>0.46988690511916198</v>
      </c>
      <c r="AX20" s="28">
        <f>IF(('Activity data'!AX7*EF!$H20)*kgtoGg=0,"NO",('Activity data'!AX7*EF!$H20)*kgtoGg)</f>
        <v>0.47463487551351752</v>
      </c>
      <c r="AY20" s="28">
        <f>IF(('Activity data'!AY7*EF!$H20)*kgtoGg=0,"NO",('Activity data'!AY7*EF!$H20)*kgtoGg)</f>
        <v>0.47998404646074605</v>
      </c>
      <c r="AZ20" s="28">
        <f>IF(('Activity data'!AZ7*EF!$H20)*kgtoGg=0,"NO",('Activity data'!AZ7*EF!$H20)*kgtoGg)</f>
        <v>0.48575184413574252</v>
      </c>
      <c r="BA20" s="28">
        <f>IF(('Activity data'!BA7*EF!$H20)*kgtoGg=0,"NO",('Activity data'!BA7*EF!$H20)*kgtoGg)</f>
        <v>0.49195330671948612</v>
      </c>
      <c r="BB20" s="28">
        <f>IF(('Activity data'!BB7*EF!$H20)*kgtoGg=0,"NO",('Activity data'!BB7*EF!$H20)*kgtoGg)</f>
        <v>0.49815417500637765</v>
      </c>
      <c r="BC20" s="28">
        <f>IF(('Activity data'!BC7*EF!$H20)*kgtoGg=0,"NO",('Activity data'!BC7*EF!$H20)*kgtoGg)</f>
        <v>0.5046416802253969</v>
      </c>
      <c r="BD20" s="28">
        <f>IF(('Activity data'!BD7*EF!$H20)*kgtoGg=0,"NO",('Activity data'!BD7*EF!$H20)*kgtoGg)</f>
        <v>0.51123454464058415</v>
      </c>
      <c r="BE20" s="28">
        <f>IF(('Activity data'!BE7*EF!$H20)*kgtoGg=0,"NO",('Activity data'!BE7*EF!$H20)*kgtoGg)</f>
        <v>0.51811516363854448</v>
      </c>
      <c r="BF20" s="28">
        <f>IF(('Activity data'!BF7*EF!$H20)*kgtoGg=0,"NO",('Activity data'!BF7*EF!$H20)*kgtoGg)</f>
        <v>0.52544320803659139</v>
      </c>
      <c r="BG20" s="28">
        <f>IF(('Activity data'!BG7*EF!$H20)*kgtoGg=0,"NO",('Activity data'!BG7*EF!$H20)*kgtoGg)</f>
        <v>0.53290269619716812</v>
      </c>
      <c r="BH20" s="28">
        <f>IF(('Activity data'!BH7*EF!$H20)*kgtoGg=0,"NO",('Activity data'!BH7*EF!$H20)*kgtoGg)</f>
        <v>0.54069537574093474</v>
      </c>
      <c r="BI20" s="28">
        <f>IF(('Activity data'!BI7*EF!$H20)*kgtoGg=0,"NO",('Activity data'!BI7*EF!$H20)*kgtoGg)</f>
        <v>0.54879885600253375</v>
      </c>
      <c r="BJ20" s="28">
        <f>IF(('Activity data'!BJ7*EF!$H20)*kgtoGg=0,"NO",('Activity data'!BJ7*EF!$H20)*kgtoGg)</f>
        <v>0.55725537304036388</v>
      </c>
      <c r="BK20" s="28">
        <f>IF(('Activity data'!BK7*EF!$H20)*kgtoGg=0,"NO",('Activity data'!BK7*EF!$H20)*kgtoGg)</f>
        <v>0.56626314755178142</v>
      </c>
      <c r="BL20" s="28">
        <f>IF(('Activity data'!BL7*EF!$H20)*kgtoGg=0,"NO",('Activity data'!BL7*EF!$H20)*kgtoGg)</f>
        <v>0.57553624012369076</v>
      </c>
      <c r="BM20" s="28">
        <f>IF(('Activity data'!BM7*EF!$H20)*kgtoGg=0,"NO",('Activity data'!BM7*EF!$H20)*kgtoGg)</f>
        <v>0.58526928020803082</v>
      </c>
      <c r="BN20" s="28">
        <f>IF(('Activity data'!BN7*EF!$H20)*kgtoGg=0,"NO",('Activity data'!BN7*EF!$H20)*kgtoGg)</f>
        <v>0.59509394324408049</v>
      </c>
      <c r="BO20" s="28">
        <f>IF(('Activity data'!BO7*EF!$H20)*kgtoGg=0,"NO",('Activity data'!BO7*EF!$H20)*kgtoGg)</f>
        <v>0.60541421315160004</v>
      </c>
      <c r="BP20" s="28">
        <f>IF(('Activity data'!BP7*EF!$H20)*kgtoGg=0,"NO",('Activity data'!BP7*EF!$H20)*kgtoGg)</f>
        <v>0.61627249460133482</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9.540692160075756E-2</v>
      </c>
      <c r="AE21" s="28">
        <f>IF(('Activity data'!AE8*EF!$H21)*kgtoGg=0,"NO",('Activity data'!AE8*EF!$H21)*kgtoGg)</f>
        <v>9.4914530501634675E-2</v>
      </c>
      <c r="AF21" s="28">
        <f>IF(('Activity data'!AF8*EF!$H21)*kgtoGg=0,"NO",('Activity data'!AF8*EF!$H21)*kgtoGg)</f>
        <v>9.3744079161831112E-2</v>
      </c>
      <c r="AG21" s="28">
        <f>IF(('Activity data'!AG8*EF!$H21)*kgtoGg=0,"NO",('Activity data'!AG8*EF!$H21)*kgtoGg)</f>
        <v>9.1909536609274728E-2</v>
      </c>
      <c r="AH21" s="28">
        <f>IF(('Activity data'!AH8*EF!$H21)*kgtoGg=0,"NO",('Activity data'!AH8*EF!$H21)*kgtoGg)</f>
        <v>8.9590159026916139E-2</v>
      </c>
      <c r="AI21" s="28">
        <f>IF(('Activity data'!AI8*EF!$H21)*kgtoGg=0,"NO",('Activity data'!AI8*EF!$H21)*kgtoGg)</f>
        <v>8.7778455932774363E-2</v>
      </c>
      <c r="AJ21" s="28">
        <f>IF(('Activity data'!AJ8*EF!$H21)*kgtoGg=0,"NO",('Activity data'!AJ8*EF!$H21)*kgtoGg)</f>
        <v>8.5830980431038012E-2</v>
      </c>
      <c r="AK21" s="28">
        <f>IF(('Activity data'!AK8*EF!$H21)*kgtoGg=0,"NO",('Activity data'!AK8*EF!$H21)*kgtoGg)</f>
        <v>8.376778380489186E-2</v>
      </c>
      <c r="AL21" s="28">
        <f>IF(('Activity data'!AL8*EF!$H21)*kgtoGg=0,"NO",('Activity data'!AL8*EF!$H21)*kgtoGg)</f>
        <v>7.3304305263863986E-2</v>
      </c>
      <c r="AM21" s="28">
        <f>IF(('Activity data'!AM8*EF!$H21)*kgtoGg=0,"NO",('Activity data'!AM8*EF!$H21)*kgtoGg)</f>
        <v>7.3738616809383553E-2</v>
      </c>
      <c r="AN21" s="28">
        <f>IF(('Activity data'!AN8*EF!$H21)*kgtoGg=0,"NO",('Activity data'!AN8*EF!$H21)*kgtoGg)</f>
        <v>7.4061982855216479E-2</v>
      </c>
      <c r="AO21" s="28">
        <f>IF(('Activity data'!AO8*EF!$H21)*kgtoGg=0,"NO",('Activity data'!AO8*EF!$H21)*kgtoGg)</f>
        <v>7.4378865054546703E-2</v>
      </c>
      <c r="AP21" s="28">
        <f>IF(('Activity data'!AP8*EF!$H21)*kgtoGg=0,"NO",('Activity data'!AP8*EF!$H21)*kgtoGg)</f>
        <v>7.4602664735396965E-2</v>
      </c>
      <c r="AQ21" s="28">
        <f>IF(('Activity data'!AQ8*EF!$H21)*kgtoGg=0,"NO",('Activity data'!AQ8*EF!$H21)*kgtoGg)</f>
        <v>7.4881619068928457E-2</v>
      </c>
      <c r="AR21" s="28">
        <f>IF(('Activity data'!AR8*EF!$H21)*kgtoGg=0,"NO",('Activity data'!AR8*EF!$H21)*kgtoGg)</f>
        <v>7.5503742397628998E-2</v>
      </c>
      <c r="AS21" s="28">
        <f>IF(('Activity data'!AS8*EF!$H21)*kgtoGg=0,"NO",('Activity data'!AS8*EF!$H21)*kgtoGg)</f>
        <v>7.6065985626864008E-2</v>
      </c>
      <c r="AT21" s="28">
        <f>IF(('Activity data'!AT8*EF!$H21)*kgtoGg=0,"NO",('Activity data'!AT8*EF!$H21)*kgtoGg)</f>
        <v>7.6692146643044801E-2</v>
      </c>
      <c r="AU21" s="28">
        <f>IF(('Activity data'!AU8*EF!$H21)*kgtoGg=0,"NO",('Activity data'!AU8*EF!$H21)*kgtoGg)</f>
        <v>7.7349540600248609E-2</v>
      </c>
      <c r="AV21" s="28">
        <f>IF(('Activity data'!AV8*EF!$H21)*kgtoGg=0,"NO",('Activity data'!AV8*EF!$H21)*kgtoGg)</f>
        <v>7.804175560062751E-2</v>
      </c>
      <c r="AW21" s="28">
        <f>IF(('Activity data'!AW8*EF!$H21)*kgtoGg=0,"NO",('Activity data'!AW8*EF!$H21)*kgtoGg)</f>
        <v>7.8486091106224343E-2</v>
      </c>
      <c r="AX21" s="28">
        <f>IF(('Activity data'!AX8*EF!$H21)*kgtoGg=0,"NO",('Activity data'!AX8*EF!$H21)*kgtoGg)</f>
        <v>7.8721369175148798E-2</v>
      </c>
      <c r="AY21" s="28">
        <f>IF(('Activity data'!AY8*EF!$H21)*kgtoGg=0,"NO",('Activity data'!AY8*EF!$H21)*kgtoGg)</f>
        <v>7.9141179955534158E-2</v>
      </c>
      <c r="AZ21" s="28">
        <f>IF(('Activity data'!AZ8*EF!$H21)*kgtoGg=0,"NO",('Activity data'!AZ8*EF!$H21)*kgtoGg)</f>
        <v>7.9647587583585741E-2</v>
      </c>
      <c r="BA21" s="28">
        <f>IF(('Activity data'!BA8*EF!$H21)*kgtoGg=0,"NO",('Activity data'!BA8*EF!$H21)*kgtoGg)</f>
        <v>8.0239500972997368E-2</v>
      </c>
      <c r="BB21" s="28">
        <f>IF(('Activity data'!BB8*EF!$H21)*kgtoGg=0,"NO",('Activity data'!BB8*EF!$H21)*kgtoGg)</f>
        <v>8.0819934389482401E-2</v>
      </c>
      <c r="BC21" s="28">
        <f>IF(('Activity data'!BC8*EF!$H21)*kgtoGg=0,"NO",('Activity data'!BC8*EF!$H21)*kgtoGg)</f>
        <v>8.1410371482781296E-2</v>
      </c>
      <c r="BD21" s="28">
        <f>IF(('Activity data'!BD8*EF!$H21)*kgtoGg=0,"NO",('Activity data'!BD8*EF!$H21)*kgtoGg)</f>
        <v>8.1931223343157722E-2</v>
      </c>
      <c r="BE21" s="28">
        <f>IF(('Activity data'!BE8*EF!$H21)*kgtoGg=0,"NO",('Activity data'!BE8*EF!$H21)*kgtoGg)</f>
        <v>8.2454766155262732E-2</v>
      </c>
      <c r="BF21" s="28">
        <f>IF(('Activity data'!BF8*EF!$H21)*kgtoGg=0,"NO",('Activity data'!BF8*EF!$H21)*kgtoGg)</f>
        <v>8.3035367761276166E-2</v>
      </c>
      <c r="BG21" s="28">
        <f>IF(('Activity data'!BG8*EF!$H21)*kgtoGg=0,"NO",('Activity data'!BG8*EF!$H21)*kgtoGg)</f>
        <v>8.4049927638789476E-2</v>
      </c>
      <c r="BH21" s="28">
        <f>IF(('Activity data'!BH8*EF!$H21)*kgtoGg=0,"NO",('Activity data'!BH8*EF!$H21)*kgtoGg)</f>
        <v>8.5086928435212775E-2</v>
      </c>
      <c r="BI21" s="28">
        <f>IF(('Activity data'!BI8*EF!$H21)*kgtoGg=0,"NO",('Activity data'!BI8*EF!$H21)*kgtoGg)</f>
        <v>8.613219630452798E-2</v>
      </c>
      <c r="BJ21" s="28">
        <f>IF(('Activity data'!BJ8*EF!$H21)*kgtoGg=0,"NO",('Activity data'!BJ8*EF!$H21)*kgtoGg)</f>
        <v>8.7196611473327953E-2</v>
      </c>
      <c r="BK21" s="28">
        <f>IF(('Activity data'!BK8*EF!$H21)*kgtoGg=0,"NO",('Activity data'!BK8*EF!$H21)*kgtoGg)</f>
        <v>8.8339953731224136E-2</v>
      </c>
      <c r="BL21" s="28">
        <f>IF(('Activity data'!BL8*EF!$H21)*kgtoGg=0,"NO",('Activity data'!BL8*EF!$H21)*kgtoGg)</f>
        <v>8.9531771662656329E-2</v>
      </c>
      <c r="BM21" s="28">
        <f>IF(('Activity data'!BM8*EF!$H21)*kgtoGg=0,"NO",('Activity data'!BM8*EF!$H21)*kgtoGg)</f>
        <v>9.0755039705092383E-2</v>
      </c>
      <c r="BN21" s="28">
        <f>IF(('Activity data'!BN8*EF!$H21)*kgtoGg=0,"NO",('Activity data'!BN8*EF!$H21)*kgtoGg)</f>
        <v>9.1886210902245968E-2</v>
      </c>
      <c r="BO21" s="28">
        <f>IF(('Activity data'!BO8*EF!$H21)*kgtoGg=0,"NO",('Activity data'!BO8*EF!$H21)*kgtoGg)</f>
        <v>9.305192075661084E-2</v>
      </c>
      <c r="BP21" s="28">
        <f>IF(('Activity data'!BP8*EF!$H21)*kgtoGg=0,"NO",('Activity data'!BP8*EF!$H21)*kgtoGg)</f>
        <v>9.4255340226023054E-2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7.0082651292768944E-2</v>
      </c>
      <c r="AE22" s="28">
        <f>IF(('Activity data'!AE9*EF!$H22)*kgtoGg=0,"NO",('Activity data'!AE9*EF!$H22)*kgtoGg)</f>
        <v>6.9720957684794735E-2</v>
      </c>
      <c r="AF22" s="28">
        <f>IF(('Activity data'!AF9*EF!$H22)*kgtoGg=0,"NO",('Activity data'!AF9*EF!$H22)*kgtoGg)</f>
        <v>6.8861184287578689E-2</v>
      </c>
      <c r="AG22" s="28">
        <f>IF(('Activity data'!AG9*EF!$H22)*kgtoGg=0,"NO",('Activity data'!AG9*EF!$H22)*kgtoGg)</f>
        <v>6.7513592269773423E-2</v>
      </c>
      <c r="AH22" s="28">
        <f>IF(('Activity data'!AH9*EF!$H22)*kgtoGg=0,"NO",('Activity data'!AH9*EF!$H22)*kgtoGg)</f>
        <v>6.5809857073275746E-2</v>
      </c>
      <c r="AI22" s="28">
        <f>IF(('Activity data'!AI9*EF!$H22)*kgtoGg=0,"NO",('Activity data'!AI9*EF!$H22)*kgtoGg)</f>
        <v>6.4479042138023079E-2</v>
      </c>
      <c r="AJ22" s="28">
        <f>IF(('Activity data'!AJ9*EF!$H22)*kgtoGg=0,"NO",('Activity data'!AJ9*EF!$H22)*kgtoGg)</f>
        <v>6.3048493450365659E-2</v>
      </c>
      <c r="AK22" s="28">
        <f>IF(('Activity data'!AK9*EF!$H22)*kgtoGg=0,"NO",('Activity data'!AK9*EF!$H22)*kgtoGg)</f>
        <v>6.1532939994991723E-2</v>
      </c>
      <c r="AL22" s="28">
        <f>IF(('Activity data'!AL9*EF!$H22)*kgtoGg=0,"NO",('Activity data'!AL9*EF!$H22)*kgtoGg)</f>
        <v>5.3846827650136396E-2</v>
      </c>
      <c r="AM22" s="28">
        <f>IF(('Activity data'!AM9*EF!$H22)*kgtoGg=0,"NO",('Activity data'!AM9*EF!$H22)*kgtoGg)</f>
        <v>5.4165858010684471E-2</v>
      </c>
      <c r="AN22" s="28">
        <f>IF(('Activity data'!AN9*EF!$H22)*kgtoGg=0,"NO",('Activity data'!AN9*EF!$H22)*kgtoGg)</f>
        <v>5.4403391613590812E-2</v>
      </c>
      <c r="AO22" s="28">
        <f>IF(('Activity data'!AO9*EF!$H22)*kgtoGg=0,"NO",('Activity data'!AO9*EF!$H22)*kgtoGg)</f>
        <v>5.4636162405310489E-2</v>
      </c>
      <c r="AP22" s="28">
        <f>IF(('Activity data'!AP9*EF!$H22)*kgtoGg=0,"NO",('Activity data'!AP9*EF!$H22)*kgtoGg)</f>
        <v>5.4800557972522007E-2</v>
      </c>
      <c r="AQ22" s="28">
        <f>IF(('Activity data'!AQ9*EF!$H22)*kgtoGg=0,"NO",('Activity data'!AQ9*EF!$H22)*kgtoGg)</f>
        <v>5.5005468255292712E-2</v>
      </c>
      <c r="AR22" s="28">
        <f>IF(('Activity data'!AR9*EF!$H22)*kgtoGg=0,"NO",('Activity data'!AR9*EF!$H22)*kgtoGg)</f>
        <v>5.5462458708132899E-2</v>
      </c>
      <c r="AS22" s="28">
        <f>IF(('Activity data'!AS9*EF!$H22)*kgtoGg=0,"NO",('Activity data'!AS9*EF!$H22)*kgtoGg)</f>
        <v>5.5875463294331427E-2</v>
      </c>
      <c r="AT22" s="28">
        <f>IF(('Activity data'!AT9*EF!$H22)*kgtoGg=0,"NO",('Activity data'!AT9*EF!$H22)*kgtoGg)</f>
        <v>5.6335419693865608E-2</v>
      </c>
      <c r="AU22" s="28">
        <f>IF(('Activity data'!AU9*EF!$H22)*kgtoGg=0,"NO",('Activity data'!AU9*EF!$H22)*kgtoGg)</f>
        <v>5.6818318740304623E-2</v>
      </c>
      <c r="AV22" s="28">
        <f>IF(('Activity data'!AV9*EF!$H22)*kgtoGg=0,"NO",('Activity data'!AV9*EF!$H22)*kgtoGg)</f>
        <v>5.7326796130385237E-2</v>
      </c>
      <c r="AW22" s="28">
        <f>IF(('Activity data'!AW9*EF!$H22)*kgtoGg=0,"NO",('Activity data'!AW9*EF!$H22)*kgtoGg)</f>
        <v>5.7653189748094115E-2</v>
      </c>
      <c r="AX22" s="28">
        <f>IF(('Activity data'!AX9*EF!$H22)*kgtoGg=0,"NO",('Activity data'!AX9*EF!$H22)*kgtoGg)</f>
        <v>5.7826016945373045E-2</v>
      </c>
      <c r="AY22" s="28">
        <f>IF(('Activity data'!AY9*EF!$H22)*kgtoGg=0,"NO",('Activity data'!AY9*EF!$H22)*kgtoGg)</f>
        <v>5.8134395541360143E-2</v>
      </c>
      <c r="AZ22" s="28">
        <f>IF(('Activity data'!AZ9*EF!$H22)*kgtoGg=0,"NO",('Activity data'!AZ9*EF!$H22)*kgtoGg)</f>
        <v>5.8506385210592426E-2</v>
      </c>
      <c r="BA22" s="28">
        <f>IF(('Activity data'!BA9*EF!$H22)*kgtoGg=0,"NO",('Activity data'!BA9*EF!$H22)*kgtoGg)</f>
        <v>5.8941184478503467E-2</v>
      </c>
      <c r="BB22" s="28">
        <f>IF(('Activity data'!BB9*EF!$H22)*kgtoGg=0,"NO",('Activity data'!BB9*EF!$H22)*kgtoGg)</f>
        <v>5.9367550952168925E-2</v>
      </c>
      <c r="BC22" s="28">
        <f>IF(('Activity data'!BC9*EF!$H22)*kgtoGg=0,"NO",('Activity data'!BC9*EF!$H22)*kgtoGg)</f>
        <v>5.9801265783605798E-2</v>
      </c>
      <c r="BD22" s="28">
        <f>IF(('Activity data'!BD9*EF!$H22)*kgtoGg=0,"NO",('Activity data'!BD9*EF!$H22)*kgtoGg)</f>
        <v>6.0183865690336888E-2</v>
      </c>
      <c r="BE22" s="28">
        <f>IF(('Activity data'!BE9*EF!$H22)*kgtoGg=0,"NO",('Activity data'!BE9*EF!$H22)*kgtoGg)</f>
        <v>6.0568442277883987E-2</v>
      </c>
      <c r="BF22" s="28">
        <f>IF(('Activity data'!BF9*EF!$H22)*kgtoGg=0,"NO",('Activity data'!BF9*EF!$H22)*kgtoGg)</f>
        <v>6.0994932297806566E-2</v>
      </c>
      <c r="BG22" s="28">
        <f>IF(('Activity data'!BG9*EF!$H22)*kgtoGg=0,"NO",('Activity data'!BG9*EF!$H22)*kgtoGg)</f>
        <v>6.1740193175302861E-2</v>
      </c>
      <c r="BH22" s="28">
        <f>IF(('Activity data'!BH9*EF!$H22)*kgtoGg=0,"NO",('Activity data'!BH9*EF!$H22)*kgtoGg)</f>
        <v>6.2501938381905139E-2</v>
      </c>
      <c r="BI22" s="28">
        <f>IF(('Activity data'!BI9*EF!$H22)*kgtoGg=0,"NO",('Activity data'!BI9*EF!$H22)*kgtoGg)</f>
        <v>6.326975629661892E-2</v>
      </c>
      <c r="BJ22" s="28">
        <f>IF(('Activity data'!BJ9*EF!$H22)*kgtoGg=0,"NO",('Activity data'!BJ9*EF!$H22)*kgtoGg)</f>
        <v>6.4051639160609672E-2</v>
      </c>
      <c r="BK22" s="28">
        <f>IF(('Activity data'!BK9*EF!$H22)*kgtoGg=0,"NO",('Activity data'!BK9*EF!$H22)*kgtoGg)</f>
        <v>6.4891499156341792E-2</v>
      </c>
      <c r="BL22" s="28">
        <f>IF(('Activity data'!BL9*EF!$H22)*kgtoGg=0,"NO",('Activity data'!BL9*EF!$H22)*kgtoGg)</f>
        <v>6.576696771870201E-2</v>
      </c>
      <c r="BM22" s="28">
        <f>IF(('Activity data'!BM9*EF!$H22)*kgtoGg=0,"NO",('Activity data'!BM9*EF!$H22)*kgtoGg)</f>
        <v>6.6665538453584139E-2</v>
      </c>
      <c r="BN22" s="28">
        <f>IF(('Activity data'!BN9*EF!$H22)*kgtoGg=0,"NO",('Activity data'!BN9*EF!$H22)*kgtoGg)</f>
        <v>6.7496458005671556E-2</v>
      </c>
      <c r="BO22" s="28">
        <f>IF(('Activity data'!BO9*EF!$H22)*kgtoGg=0,"NO",('Activity data'!BO9*EF!$H22)*kgtoGg)</f>
        <v>6.8352748470359881E-2</v>
      </c>
      <c r="BP22" s="28">
        <f>IF(('Activity data'!BP9*EF!$H22)*kgtoGg=0,"NO",('Activity data'!BP9*EF!$H22)*kgtoGg)</f>
        <v>6.9236739124483207E-2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0.47271022636547122</v>
      </c>
      <c r="AE23" s="28">
        <f>IF(('Activity data'!AE10*EF!$H23)*kgtoGg=0,"NO",('Activity data'!AE10*EF!$H23)*kgtoGg)</f>
        <v>0.49030729669385431</v>
      </c>
      <c r="AF23" s="28">
        <f>IF(('Activity data'!AF10*EF!$H23)*kgtoGg=0,"NO",('Activity data'!AF10*EF!$H23)*kgtoGg)</f>
        <v>0.50461678113465536</v>
      </c>
      <c r="AG23" s="28">
        <f>IF(('Activity data'!AG10*EF!$H23)*kgtoGg=0,"NO",('Activity data'!AG10*EF!$H23)*kgtoGg)</f>
        <v>0.51530313105575432</v>
      </c>
      <c r="AH23" s="28">
        <f>IF(('Activity data'!AH10*EF!$H23)*kgtoGg=0,"NO",('Activity data'!AH10*EF!$H23)*kgtoGg)</f>
        <v>0.52297902981686972</v>
      </c>
      <c r="AI23" s="28">
        <f>IF(('Activity data'!AI10*EF!$H23)*kgtoGg=0,"NO",('Activity data'!AI10*EF!$H23)*kgtoGg)</f>
        <v>0.53333747922497932</v>
      </c>
      <c r="AJ23" s="28">
        <f>IF(('Activity data'!AJ10*EF!$H23)*kgtoGg=0,"NO",('Activity data'!AJ10*EF!$H23)*kgtoGg)</f>
        <v>0.54268094974209824</v>
      </c>
      <c r="AK23" s="28">
        <f>IF(('Activity data'!AK10*EF!$H23)*kgtoGg=0,"NO",('Activity data'!AK10*EF!$H23)*kgtoGg)</f>
        <v>0.55104241709291302</v>
      </c>
      <c r="AL23" s="28">
        <f>IF(('Activity data'!AL10*EF!$H23)*kgtoGg=0,"NO",('Activity data'!AL10*EF!$H23)*kgtoGg)</f>
        <v>0.50163639517849712</v>
      </c>
      <c r="AM23" s="28">
        <f>IF(('Activity data'!AM10*EF!$H23)*kgtoGg=0,"NO",('Activity data'!AM10*EF!$H23)*kgtoGg)</f>
        <v>0.51670113511686322</v>
      </c>
      <c r="AN23" s="28">
        <f>IF(('Activity data'!AN10*EF!$H23)*kgtoGg=0,"NO",('Activity data'!AN10*EF!$H23)*kgtoGg)</f>
        <v>0.53123312124566358</v>
      </c>
      <c r="AO23" s="28">
        <f>IF(('Activity data'!AO10*EF!$H23)*kgtoGg=0,"NO",('Activity data'!AO10*EF!$H23)*kgtoGg)</f>
        <v>0.545955659474194</v>
      </c>
      <c r="AP23" s="28">
        <f>IF(('Activity data'!AP10*EF!$H23)*kgtoGg=0,"NO",('Activity data'!AP10*EF!$H23)*kgtoGg)</f>
        <v>0.56022657007733623</v>
      </c>
      <c r="AQ23" s="28">
        <f>IF(('Activity data'!AQ10*EF!$H23)*kgtoGg=0,"NO",('Activity data'!AQ10*EF!$H23)*kgtoGg)</f>
        <v>0.57514780397033272</v>
      </c>
      <c r="AR23" s="28">
        <f>IF(('Activity data'!AR10*EF!$H23)*kgtoGg=0,"NO",('Activity data'!AR10*EF!$H23)*kgtoGg)</f>
        <v>0.5930206762589284</v>
      </c>
      <c r="AS23" s="28">
        <f>IF(('Activity data'!AS10*EF!$H23)*kgtoGg=0,"NO",('Activity data'!AS10*EF!$H23)*kgtoGg)</f>
        <v>0.61080039835420707</v>
      </c>
      <c r="AT23" s="28">
        <f>IF(('Activity data'!AT10*EF!$H23)*kgtoGg=0,"NO",('Activity data'!AT10*EF!$H23)*kgtoGg)</f>
        <v>0.62948430794749732</v>
      </c>
      <c r="AU23" s="28">
        <f>IF(('Activity data'!AU10*EF!$H23)*kgtoGg=0,"NO",('Activity data'!AU10*EF!$H23)*kgtoGg)</f>
        <v>0.64884578531729886</v>
      </c>
      <c r="AV23" s="28">
        <f>IF(('Activity data'!AV10*EF!$H23)*kgtoGg=0,"NO",('Activity data'!AV10*EF!$H23)*kgtoGg)</f>
        <v>0.6689463779745709</v>
      </c>
      <c r="AW23" s="28">
        <f>IF(('Activity data'!AW10*EF!$H23)*kgtoGg=0,"NO",('Activity data'!AW10*EF!$H23)*kgtoGg)</f>
        <v>0.6949881810972306</v>
      </c>
      <c r="AX23" s="28">
        <f>IF(('Activity data'!AX10*EF!$H23)*kgtoGg=0,"NO",('Activity data'!AX10*EF!$H23)*kgtoGg)</f>
        <v>0.72015326982452788</v>
      </c>
      <c r="AY23" s="28">
        <f>IF(('Activity data'!AY10*EF!$H23)*kgtoGg=0,"NO",('Activity data'!AY10*EF!$H23)*kgtoGg)</f>
        <v>0.74802903080472427</v>
      </c>
      <c r="AZ23" s="28">
        <f>IF(('Activity data'!AZ10*EF!$H23)*kgtoGg=0,"NO",('Activity data'!AZ10*EF!$H23)*kgtoGg)</f>
        <v>0.77788796165833352</v>
      </c>
      <c r="BA23" s="28">
        <f>IF(('Activity data'!BA10*EF!$H23)*kgtoGg=0,"NO",('Activity data'!BA10*EF!$H23)*kgtoGg)</f>
        <v>0.80986892220192974</v>
      </c>
      <c r="BB23" s="28">
        <f>IF(('Activity data'!BB10*EF!$H23)*kgtoGg=0,"NO",('Activity data'!BB10*EF!$H23)*kgtoGg)</f>
        <v>0.84312005717047911</v>
      </c>
      <c r="BC23" s="28">
        <f>IF(('Activity data'!BC10*EF!$H23)*kgtoGg=0,"NO",('Activity data'!BC10*EF!$H23)*kgtoGg)</f>
        <v>0.87794266675059829</v>
      </c>
      <c r="BD23" s="28">
        <f>IF(('Activity data'!BD10*EF!$H23)*kgtoGg=0,"NO",('Activity data'!BD10*EF!$H23)*kgtoGg)</f>
        <v>0.91354777356377403</v>
      </c>
      <c r="BE23" s="28">
        <f>IF(('Activity data'!BE10*EF!$H23)*kgtoGg=0,"NO",('Activity data'!BE10*EF!$H23)*kgtoGg)</f>
        <v>0.95078399583079198</v>
      </c>
      <c r="BF23" s="28">
        <f>IF(('Activity data'!BF10*EF!$H23)*kgtoGg=0,"NO",('Activity data'!BF10*EF!$H23)*kgtoGg)</f>
        <v>0.99040193397910248</v>
      </c>
      <c r="BG23" s="28">
        <f>IF(('Activity data'!BG10*EF!$H23)*kgtoGg=0,"NO",('Activity data'!BG10*EF!$H23)*kgtoGg)</f>
        <v>1.0306818999072014</v>
      </c>
      <c r="BH23" s="28">
        <f>IF(('Activity data'!BH10*EF!$H23)*kgtoGg=0,"NO",('Activity data'!BH10*EF!$H23)*kgtoGg)</f>
        <v>1.0728290199744555</v>
      </c>
      <c r="BI23" s="28">
        <f>IF(('Activity data'!BI10*EF!$H23)*kgtoGg=0,"NO",('Activity data'!BI10*EF!$H23)*kgtoGg)</f>
        <v>1.1167612440856869</v>
      </c>
      <c r="BJ23" s="28">
        <f>IF(('Activity data'!BJ10*EF!$H23)*kgtoGg=0,"NO",('Activity data'!BJ10*EF!$H23)*kgtoGg)</f>
        <v>1.1627162226886327</v>
      </c>
      <c r="BK23" s="28">
        <f>IF(('Activity data'!BK10*EF!$H23)*kgtoGg=0,"NO",('Activity data'!BK10*EF!$H23)*kgtoGg)</f>
        <v>1.2116248880106757</v>
      </c>
      <c r="BL23" s="28">
        <f>IF(('Activity data'!BL10*EF!$H23)*kgtoGg=0,"NO",('Activity data'!BL10*EF!$H23)*kgtoGg)</f>
        <v>1.2632466313522979</v>
      </c>
      <c r="BM23" s="28">
        <f>IF(('Activity data'!BM10*EF!$H23)*kgtoGg=0,"NO",('Activity data'!BM10*EF!$H23)*kgtoGg)</f>
        <v>1.3174989666024663</v>
      </c>
      <c r="BN23" s="28">
        <f>IF(('Activity data'!BN10*EF!$H23)*kgtoGg=0,"NO",('Activity data'!BN10*EF!$H23)*kgtoGg)</f>
        <v>1.3726907120353562</v>
      </c>
      <c r="BO23" s="28">
        <f>IF(('Activity data'!BO10*EF!$H23)*kgtoGg=0,"NO",('Activity data'!BO10*EF!$H23)*kgtoGg)</f>
        <v>1.4307723503692535</v>
      </c>
      <c r="BP23" s="28">
        <f>IF(('Activity data'!BP10*EF!$H23)*kgtoGg=0,"NO",('Activity data'!BP10*EF!$H23)*kgtoGg)</f>
        <v>1.4919694661030998</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3.6053347821584356E-2</v>
      </c>
      <c r="AE24" s="28">
        <f>IF(('Activity data'!AE11*EF!$H24)*kgtoGg=0,"NO",('Activity data'!AE11*EF!$H24)*kgtoGg)</f>
        <v>3.6073359056119469E-2</v>
      </c>
      <c r="AF24" s="28">
        <f>IF(('Activity data'!AF11*EF!$H24)*kgtoGg=0,"NO",('Activity data'!AF11*EF!$H24)*kgtoGg)</f>
        <v>3.611782791766819E-2</v>
      </c>
      <c r="AG24" s="28">
        <f>IF(('Activity data'!AG11*EF!$H24)*kgtoGg=0,"NO",('Activity data'!AG11*EF!$H24)*kgtoGg)</f>
        <v>3.6185091864524385E-2</v>
      </c>
      <c r="AH24" s="28">
        <f>IF(('Activity data'!AH11*EF!$H24)*kgtoGg=0,"NO",('Activity data'!AH11*EF!$H24)*kgtoGg)</f>
        <v>3.6274584829782408E-2</v>
      </c>
      <c r="AI24" s="28">
        <f>IF(('Activity data'!AI11*EF!$H24)*kgtoGg=0,"NO",('Activity data'!AI11*EF!$H24)*kgtoGg)</f>
        <v>3.6387090898713025E-2</v>
      </c>
      <c r="AJ24" s="28">
        <f>IF(('Activity data'!AJ11*EF!$H24)*kgtoGg=0,"NO",('Activity data'!AJ11*EF!$H24)*kgtoGg)</f>
        <v>3.6511700814125816E-2</v>
      </c>
      <c r="AK24" s="28">
        <f>IF(('Activity data'!AK11*EF!$H24)*kgtoGg=0,"NO",('Activity data'!AK11*EF!$H24)*kgtoGg)</f>
        <v>3.6648738100753586E-2</v>
      </c>
      <c r="AL24" s="28">
        <f>IF(('Activity data'!AL11*EF!$H24)*kgtoGg=0,"NO",('Activity data'!AL11*EF!$H24)*kgtoGg)</f>
        <v>3.6776319742430043E-2</v>
      </c>
      <c r="AM24" s="28">
        <f>IF(('Activity data'!AM11*EF!$H24)*kgtoGg=0,"NO",('Activity data'!AM11*EF!$H24)*kgtoGg)</f>
        <v>3.6829135568834395E-2</v>
      </c>
      <c r="AN24" s="28">
        <f>IF(('Activity data'!AN11*EF!$H24)*kgtoGg=0,"NO",('Activity data'!AN11*EF!$H24)*kgtoGg)</f>
        <v>3.6890459031481922E-2</v>
      </c>
      <c r="AO24" s="28">
        <f>IF(('Activity data'!AO11*EF!$H24)*kgtoGg=0,"NO",('Activity data'!AO11*EF!$H24)*kgtoGg)</f>
        <v>3.6960772906924864E-2</v>
      </c>
      <c r="AP24" s="28">
        <f>IF(('Activity data'!AP11*EF!$H24)*kgtoGg=0,"NO",('Activity data'!AP11*EF!$H24)*kgtoGg)</f>
        <v>3.7038924531688777E-2</v>
      </c>
      <c r="AQ24" s="28">
        <f>IF(('Activity data'!AQ11*EF!$H24)*kgtoGg=0,"NO",('Activity data'!AQ11*EF!$H24)*kgtoGg)</f>
        <v>3.712484810185307E-2</v>
      </c>
      <c r="AR24" s="28">
        <f>IF(('Activity data'!AR11*EF!$H24)*kgtoGg=0,"NO",('Activity data'!AR11*EF!$H24)*kgtoGg)</f>
        <v>3.717788935914914E-2</v>
      </c>
      <c r="AS24" s="28">
        <f>IF(('Activity data'!AS11*EF!$H24)*kgtoGg=0,"NO",('Activity data'!AS11*EF!$H24)*kgtoGg)</f>
        <v>3.7237663746898506E-2</v>
      </c>
      <c r="AT24" s="28">
        <f>IF(('Activity data'!AT11*EF!$H24)*kgtoGg=0,"NO",('Activity data'!AT11*EF!$H24)*kgtoGg)</f>
        <v>3.7303396438314637E-2</v>
      </c>
      <c r="AU24" s="28">
        <f>IF(('Activity data'!AU11*EF!$H24)*kgtoGg=0,"NO",('Activity data'!AU11*EF!$H24)*kgtoGg)</f>
        <v>3.7375468835217501E-2</v>
      </c>
      <c r="AV24" s="28">
        <f>IF(('Activity data'!AV11*EF!$H24)*kgtoGg=0,"NO",('Activity data'!AV11*EF!$H24)*kgtoGg)</f>
        <v>3.7453227558877235E-2</v>
      </c>
      <c r="AW24" s="28">
        <f>IF(('Activity data'!AW11*EF!$H24)*kgtoGg=0,"NO",('Activity data'!AW11*EF!$H24)*kgtoGg)</f>
        <v>3.7504743806572559E-2</v>
      </c>
      <c r="AX24" s="28">
        <f>IF(('Activity data'!AX11*EF!$H24)*kgtoGg=0,"NO",('Activity data'!AX11*EF!$H24)*kgtoGg)</f>
        <v>3.7560760919513186E-2</v>
      </c>
      <c r="AY24" s="28">
        <f>IF(('Activity data'!AY11*EF!$H24)*kgtoGg=0,"NO",('Activity data'!AY11*EF!$H24)*kgtoGg)</f>
        <v>3.7621884177007771E-2</v>
      </c>
      <c r="AZ24" s="28">
        <f>IF(('Activity data'!AZ11*EF!$H24)*kgtoGg=0,"NO",('Activity data'!AZ11*EF!$H24)*kgtoGg)</f>
        <v>3.7688406470031056E-2</v>
      </c>
      <c r="BA24" s="28">
        <f>IF(('Activity data'!BA11*EF!$H24)*kgtoGg=0,"NO",('Activity data'!BA11*EF!$H24)*kgtoGg)</f>
        <v>3.7759416547241909E-2</v>
      </c>
      <c r="BB24" s="28">
        <f>IF(('Activity data'!BB11*EF!$H24)*kgtoGg=0,"NO",('Activity data'!BB11*EF!$H24)*kgtoGg)</f>
        <v>3.7803823379826802E-2</v>
      </c>
      <c r="BC24" s="28">
        <f>IF(('Activity data'!BC11*EF!$H24)*kgtoGg=0,"NO",('Activity data'!BC11*EF!$H24)*kgtoGg)</f>
        <v>3.7852065234410377E-2</v>
      </c>
      <c r="BD24" s="28">
        <f>IF(('Activity data'!BD11*EF!$H24)*kgtoGg=0,"NO",('Activity data'!BD11*EF!$H24)*kgtoGg)</f>
        <v>3.7904475277365145E-2</v>
      </c>
      <c r="BE24" s="28">
        <f>IF(('Activity data'!BE11*EF!$H24)*kgtoGg=0,"NO",('Activity data'!BE11*EF!$H24)*kgtoGg)</f>
        <v>3.796043416173317E-2</v>
      </c>
      <c r="BF24" s="28">
        <f>IF(('Activity data'!BF11*EF!$H24)*kgtoGg=0,"NO",('Activity data'!BF11*EF!$H24)*kgtoGg)</f>
        <v>3.8020039624719261E-2</v>
      </c>
      <c r="BG24" s="28">
        <f>IF(('Activity data'!BG11*EF!$H24)*kgtoGg=0,"NO",('Activity data'!BG11*EF!$H24)*kgtoGg)</f>
        <v>3.805480317744224E-2</v>
      </c>
      <c r="BH24" s="28">
        <f>IF(('Activity data'!BH11*EF!$H24)*kgtoGg=0,"NO",('Activity data'!BH11*EF!$H24)*kgtoGg)</f>
        <v>3.8092666453102879E-2</v>
      </c>
      <c r="BI24" s="28">
        <f>IF(('Activity data'!BI11*EF!$H24)*kgtoGg=0,"NO",('Activity data'!BI11*EF!$H24)*kgtoGg)</f>
        <v>3.8133853571673024E-2</v>
      </c>
      <c r="BJ24" s="28">
        <f>IF(('Activity data'!BJ11*EF!$H24)*kgtoGg=0,"NO",('Activity data'!BJ11*EF!$H24)*kgtoGg)</f>
        <v>3.8177963214074392E-2</v>
      </c>
      <c r="BK24" s="28">
        <f>IF(('Activity data'!BK11*EF!$H24)*kgtoGg=0,"NO",('Activity data'!BK11*EF!$H24)*kgtoGg)</f>
        <v>3.8225896592064858E-2</v>
      </c>
      <c r="BL24" s="28">
        <f>IF(('Activity data'!BL11*EF!$H24)*kgtoGg=0,"NO",('Activity data'!BL11*EF!$H24)*kgtoGg)</f>
        <v>3.8247217311846507E-2</v>
      </c>
      <c r="BM24" s="28">
        <f>IF(('Activity data'!BM11*EF!$H24)*kgtoGg=0,"NO",('Activity data'!BM11*EF!$H24)*kgtoGg)</f>
        <v>3.827189524396906E-2</v>
      </c>
      <c r="BN24" s="28">
        <f>IF(('Activity data'!BN11*EF!$H24)*kgtoGg=0,"NO",('Activity data'!BN11*EF!$H24)*kgtoGg)</f>
        <v>3.8298976408985073E-2</v>
      </c>
      <c r="BO24" s="28">
        <f>IF(('Activity data'!BO11*EF!$H24)*kgtoGg=0,"NO",('Activity data'!BO11*EF!$H24)*kgtoGg)</f>
        <v>3.832859651853425E-2</v>
      </c>
      <c r="BP24" s="28">
        <f>IF(('Activity data'!BP11*EF!$H24)*kgtoGg=0,"NO",('Activity data'!BP11*EF!$H24)*kgtoGg)</f>
        <v>3.8361449942396562E-2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4.1174641705010806E-3</v>
      </c>
      <c r="AE25" s="28">
        <f>IF(('Activity data'!AE12*EF!$H25)*kgtoGg=0,"NO",('Activity data'!AE12*EF!$H25)*kgtoGg)</f>
        <v>4.1197495488690915E-3</v>
      </c>
      <c r="AF25" s="28">
        <f>IF(('Activity data'!AF12*EF!$H25)*kgtoGg=0,"NO",('Activity data'!AF12*EF!$H25)*kgtoGg)</f>
        <v>4.1248281048200091E-3</v>
      </c>
      <c r="AG25" s="28">
        <f>IF(('Activity data'!AG12*EF!$H25)*kgtoGg=0,"NO",('Activity data'!AG12*EF!$H25)*kgtoGg)</f>
        <v>4.1325099681664432E-3</v>
      </c>
      <c r="AH25" s="28">
        <f>IF(('Activity data'!AH12*EF!$H25)*kgtoGg=0,"NO",('Activity data'!AH12*EF!$H25)*kgtoGg)</f>
        <v>4.142730491369595E-3</v>
      </c>
      <c r="AI25" s="28">
        <f>IF(('Activity data'!AI12*EF!$H25)*kgtoGg=0,"NO",('Activity data'!AI12*EF!$H25)*kgtoGg)</f>
        <v>4.1555792207047509E-3</v>
      </c>
      <c r="AJ25" s="28">
        <f>IF(('Activity data'!AJ12*EF!$H25)*kgtoGg=0,"NO",('Activity data'!AJ12*EF!$H25)*kgtoGg)</f>
        <v>4.1698102670014872E-3</v>
      </c>
      <c r="AK25" s="28">
        <f>IF(('Activity data'!AK12*EF!$H25)*kgtoGg=0,"NO",('Activity data'!AK12*EF!$H25)*kgtoGg)</f>
        <v>4.1854605783263827E-3</v>
      </c>
      <c r="AL25" s="28">
        <f>IF(('Activity data'!AL12*EF!$H25)*kgtoGg=0,"NO",('Activity data'!AL12*EF!$H25)*kgtoGg)</f>
        <v>4.2000310099272464E-3</v>
      </c>
      <c r="AM25" s="28">
        <f>IF(('Activity data'!AM12*EF!$H25)*kgtoGg=0,"NO",('Activity data'!AM12*EF!$H25)*kgtoGg)</f>
        <v>4.2060628290507152E-3</v>
      </c>
      <c r="AN25" s="28">
        <f>IF(('Activity data'!AN12*EF!$H25)*kgtoGg=0,"NO",('Activity data'!AN12*EF!$H25)*kgtoGg)</f>
        <v>4.2130662607850382E-3</v>
      </c>
      <c r="AO25" s="28">
        <f>IF(('Activity data'!AO12*EF!$H25)*kgtoGg=0,"NO",('Activity data'!AO12*EF!$H25)*kgtoGg)</f>
        <v>4.2210964405136478E-3</v>
      </c>
      <c r="AP25" s="28">
        <f>IF(('Activity data'!AP12*EF!$H25)*kgtoGg=0,"NO",('Activity data'!AP12*EF!$H25)*kgtoGg)</f>
        <v>4.2300217285735596E-3</v>
      </c>
      <c r="AQ25" s="28">
        <f>IF(('Activity data'!AQ12*EF!$H25)*kgtoGg=0,"NO",('Activity data'!AQ12*EF!$H25)*kgtoGg)</f>
        <v>4.2398346098433872E-3</v>
      </c>
      <c r="AR25" s="28">
        <f>IF(('Activity data'!AR12*EF!$H25)*kgtoGg=0,"NO",('Activity data'!AR12*EF!$H25)*kgtoGg)</f>
        <v>4.2458921742492143E-3</v>
      </c>
      <c r="AS25" s="28">
        <f>IF(('Activity data'!AS12*EF!$H25)*kgtoGg=0,"NO",('Activity data'!AS12*EF!$H25)*kgtoGg)</f>
        <v>4.2527186942464589E-3</v>
      </c>
      <c r="AT25" s="28">
        <f>IF(('Activity data'!AT12*EF!$H25)*kgtoGg=0,"NO",('Activity data'!AT12*EF!$H25)*kgtoGg)</f>
        <v>4.2602256809228653E-3</v>
      </c>
      <c r="AU25" s="28">
        <f>IF(('Activity data'!AU12*EF!$H25)*kgtoGg=0,"NO",('Activity data'!AU12*EF!$H25)*kgtoGg)</f>
        <v>4.2684566921842382E-3</v>
      </c>
      <c r="AV25" s="28">
        <f>IF(('Activity data'!AV12*EF!$H25)*kgtoGg=0,"NO",('Activity data'!AV12*EF!$H25)*kgtoGg)</f>
        <v>4.277337109065282E-3</v>
      </c>
      <c r="AW25" s="28">
        <f>IF(('Activity data'!AW12*EF!$H25)*kgtoGg=0,"NO",('Activity data'!AW12*EF!$H25)*kgtoGg)</f>
        <v>4.2832205101057006E-3</v>
      </c>
      <c r="AX25" s="28">
        <f>IF(('Activity data'!AX12*EF!$H25)*kgtoGg=0,"NO",('Activity data'!AX12*EF!$H25)*kgtoGg)</f>
        <v>4.2896179314106343E-3</v>
      </c>
      <c r="AY25" s="28">
        <f>IF(('Activity data'!AY12*EF!$H25)*kgtoGg=0,"NO",('Activity data'!AY12*EF!$H25)*kgtoGg)</f>
        <v>4.2965984987622064E-3</v>
      </c>
      <c r="AZ25" s="28">
        <f>IF(('Activity data'!AZ12*EF!$H25)*kgtoGg=0,"NO",('Activity data'!AZ12*EF!$H25)*kgtoGg)</f>
        <v>4.3041956617058093E-3</v>
      </c>
      <c r="BA25" s="28">
        <f>IF(('Activity data'!BA12*EF!$H25)*kgtoGg=0,"NO",('Activity data'!BA12*EF!$H25)*kgtoGg)</f>
        <v>4.312305350994779E-3</v>
      </c>
      <c r="BB25" s="28">
        <f>IF(('Activity data'!BB12*EF!$H25)*kgtoGg=0,"NO",('Activity data'!BB12*EF!$H25)*kgtoGg)</f>
        <v>4.3173768229423657E-3</v>
      </c>
      <c r="BC25" s="28">
        <f>IF(('Activity data'!BC12*EF!$H25)*kgtoGg=0,"NO",('Activity data'!BC12*EF!$H25)*kgtoGg)</f>
        <v>4.3228862726819393E-3</v>
      </c>
      <c r="BD25" s="28">
        <f>IF(('Activity data'!BD12*EF!$H25)*kgtoGg=0,"NO",('Activity data'!BD12*EF!$H25)*kgtoGg)</f>
        <v>4.328871749401289E-3</v>
      </c>
      <c r="BE25" s="28">
        <f>IF(('Activity data'!BE12*EF!$H25)*kgtoGg=0,"NO",('Activity data'!BE12*EF!$H25)*kgtoGg)</f>
        <v>4.3352625207256816E-3</v>
      </c>
      <c r="BF25" s="28">
        <f>IF(('Activity data'!BF12*EF!$H25)*kgtoGg=0,"NO",('Activity data'!BF12*EF!$H25)*kgtoGg)</f>
        <v>4.3420697487097761E-3</v>
      </c>
      <c r="BG25" s="28">
        <f>IF(('Activity data'!BG12*EF!$H25)*kgtoGg=0,"NO",('Activity data'!BG12*EF!$H25)*kgtoGg)</f>
        <v>4.3460399121321713E-3</v>
      </c>
      <c r="BH25" s="28">
        <f>IF(('Activity data'!BH12*EF!$H25)*kgtoGg=0,"NO",('Activity data'!BH12*EF!$H25)*kgtoGg)</f>
        <v>4.350364078688964E-3</v>
      </c>
      <c r="BI25" s="28">
        <f>IF(('Activity data'!BI12*EF!$H25)*kgtoGg=0,"NO",('Activity data'!BI12*EF!$H25)*kgtoGg)</f>
        <v>4.3550678439492098E-3</v>
      </c>
      <c r="BJ25" s="28">
        <f>IF(('Activity data'!BJ12*EF!$H25)*kgtoGg=0,"NO",('Activity data'!BJ12*EF!$H25)*kgtoGg)</f>
        <v>4.3601053753612729E-3</v>
      </c>
      <c r="BK25" s="28">
        <f>IF(('Activity data'!BK12*EF!$H25)*kgtoGg=0,"NO",('Activity data'!BK12*EF!$H25)*kgtoGg)</f>
        <v>4.3655795956035514E-3</v>
      </c>
      <c r="BL25" s="28">
        <f>IF(('Activity data'!BL12*EF!$H25)*kgtoGg=0,"NO",('Activity data'!BL12*EF!$H25)*kgtoGg)</f>
        <v>4.3680145234284143E-3</v>
      </c>
      <c r="BM25" s="28">
        <f>IF(('Activity data'!BM12*EF!$H25)*kgtoGg=0,"NO",('Activity data'!BM12*EF!$H25)*kgtoGg)</f>
        <v>4.3708328609048542E-3</v>
      </c>
      <c r="BN25" s="28">
        <f>IF(('Activity data'!BN12*EF!$H25)*kgtoGg=0,"NO",('Activity data'!BN12*EF!$H25)*kgtoGg)</f>
        <v>4.3739256590328013E-3</v>
      </c>
      <c r="BO25" s="28">
        <f>IF(('Activity data'!BO12*EF!$H25)*kgtoGg=0,"NO",('Activity data'!BO12*EF!$H25)*kgtoGg)</f>
        <v>4.3773084167283861E-3</v>
      </c>
      <c r="BP25" s="28">
        <f>IF(('Activity data'!BP12*EF!$H25)*kgtoGg=0,"NO",('Activity data'!BP12*EF!$H25)*kgtoGg)</f>
        <v>4.3810604343302115E-3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1.5788749522344003E-2</v>
      </c>
      <c r="AE26" s="28">
        <f>IF(('Activity data'!AE13*EF!$H26)*kgtoGg=0,"NO",('Activity data'!AE13*EF!$H26)*kgtoGg)</f>
        <v>1.5830156241014151E-2</v>
      </c>
      <c r="AF26" s="28">
        <f>IF(('Activity data'!AF13*EF!$H26)*kgtoGg=0,"NO",('Activity data'!AF13*EF!$H26)*kgtoGg)</f>
        <v>1.5885299145889153E-2</v>
      </c>
      <c r="AG26" s="28">
        <f>IF(('Activity data'!AG13*EF!$H26)*kgtoGg=0,"NO",('Activity data'!AG13*EF!$H26)*kgtoGg)</f>
        <v>1.5953276358352992E-2</v>
      </c>
      <c r="AH26" s="28">
        <f>IF(('Activity data'!AH13*EF!$H26)*kgtoGg=0,"NO",('Activity data'!AH13*EF!$H26)*kgtoGg)</f>
        <v>1.6033895918560102E-2</v>
      </c>
      <c r="AI26" s="28">
        <f>IF(('Activity data'!AI13*EF!$H26)*kgtoGg=0,"NO",('Activity data'!AI13*EF!$H26)*kgtoGg)</f>
        <v>1.6127849966136545E-2</v>
      </c>
      <c r="AJ26" s="28">
        <f>IF(('Activity data'!AJ13*EF!$H26)*kgtoGg=0,"NO",('Activity data'!AJ13*EF!$H26)*kgtoGg)</f>
        <v>1.6227807578075029E-2</v>
      </c>
      <c r="AK26" s="28">
        <f>IF(('Activity data'!AK13*EF!$H26)*kgtoGg=0,"NO",('Activity data'!AK13*EF!$H26)*kgtoGg)</f>
        <v>1.6334138382611118E-2</v>
      </c>
      <c r="AL26" s="28">
        <f>IF(('Activity data'!AL13*EF!$H26)*kgtoGg=0,"NO",('Activity data'!AL13*EF!$H26)*kgtoGg)</f>
        <v>1.6432107852335721E-2</v>
      </c>
      <c r="AM26" s="28">
        <f>IF(('Activity data'!AM13*EF!$H26)*kgtoGg=0,"NO",('Activity data'!AM13*EF!$H26)*kgtoGg)</f>
        <v>1.6477708914990084E-2</v>
      </c>
      <c r="AN26" s="28">
        <f>IF(('Activity data'!AN13*EF!$H26)*kgtoGg=0,"NO",('Activity data'!AN13*EF!$H26)*kgtoGg)</f>
        <v>1.6527713289241543E-2</v>
      </c>
      <c r="AO26" s="28">
        <f>IF(('Activity data'!AO13*EF!$H26)*kgtoGg=0,"NO",('Activity data'!AO13*EF!$H26)*kgtoGg)</f>
        <v>1.6582519091740733E-2</v>
      </c>
      <c r="AP26" s="28">
        <f>IF(('Activity data'!AP13*EF!$H26)*kgtoGg=0,"NO",('Activity data'!AP13*EF!$H26)*kgtoGg)</f>
        <v>1.6641410437049784E-2</v>
      </c>
      <c r="AQ26" s="28">
        <f>IF(('Activity data'!AQ13*EF!$H26)*kgtoGg=0,"NO",('Activity data'!AQ13*EF!$H26)*kgtoGg)</f>
        <v>1.6704397860484586E-2</v>
      </c>
      <c r="AR26" s="28">
        <f>IF(('Activity data'!AR13*EF!$H26)*kgtoGg=0,"NO",('Activity data'!AR13*EF!$H26)*kgtoGg)</f>
        <v>1.6744329492373092E-2</v>
      </c>
      <c r="AS26" s="28">
        <f>IF(('Activity data'!AS13*EF!$H26)*kgtoGg=0,"NO",('Activity data'!AS13*EF!$H26)*kgtoGg)</f>
        <v>1.6787871814978653E-2</v>
      </c>
      <c r="AT26" s="28">
        <f>IF(('Activity data'!AT13*EF!$H26)*kgtoGg=0,"NO",('Activity data'!AT13*EF!$H26)*kgtoGg)</f>
        <v>1.6834542380366191E-2</v>
      </c>
      <c r="AU26" s="28">
        <f>IF(('Activity data'!AU13*EF!$H26)*kgtoGg=0,"NO",('Activity data'!AU13*EF!$H26)*kgtoGg)</f>
        <v>1.6884626497977846E-2</v>
      </c>
      <c r="AV26" s="28">
        <f>IF(('Activity data'!AV13*EF!$H26)*kgtoGg=0,"NO",('Activity data'!AV13*EF!$H26)*kgtoGg)</f>
        <v>1.6937716492323972E-2</v>
      </c>
      <c r="AW26" s="28">
        <f>IF(('Activity data'!AW13*EF!$H26)*kgtoGg=0,"NO",('Activity data'!AW13*EF!$H26)*kgtoGg)</f>
        <v>1.6972705180172361E-2</v>
      </c>
      <c r="AX26" s="28">
        <f>IF(('Activity data'!AX13*EF!$H26)*kgtoGg=0,"NO",('Activity data'!AX13*EF!$H26)*kgtoGg)</f>
        <v>1.701004818866959E-2</v>
      </c>
      <c r="AY26" s="28">
        <f>IF(('Activity data'!AY13*EF!$H26)*kgtoGg=0,"NO",('Activity data'!AY13*EF!$H26)*kgtoGg)</f>
        <v>1.7050164603035045E-2</v>
      </c>
      <c r="AZ26" s="28">
        <f>IF(('Activity data'!AZ13*EF!$H26)*kgtoGg=0,"NO",('Activity data'!AZ13*EF!$H26)*kgtoGg)</f>
        <v>1.7093262181244587E-2</v>
      </c>
      <c r="BA26" s="28">
        <f>IF(('Activity data'!BA13*EF!$H26)*kgtoGg=0,"NO",('Activity data'!BA13*EF!$H26)*kgtoGg)</f>
        <v>1.7138754279667899E-2</v>
      </c>
      <c r="BB26" s="28">
        <f>IF(('Activity data'!BB13*EF!$H26)*kgtoGg=0,"NO",('Activity data'!BB13*EF!$H26)*kgtoGg)</f>
        <v>1.7166278408715076E-2</v>
      </c>
      <c r="BC26" s="28">
        <f>IF(('Activity data'!BC13*EF!$H26)*kgtoGg=0,"NO",('Activity data'!BC13*EF!$H26)*kgtoGg)</f>
        <v>1.7195870793677272E-2</v>
      </c>
      <c r="BD26" s="28">
        <f>IF(('Activity data'!BD13*EF!$H26)*kgtoGg=0,"NO",('Activity data'!BD13*EF!$H26)*kgtoGg)</f>
        <v>1.7227759046596503E-2</v>
      </c>
      <c r="BE26" s="28">
        <f>IF(('Activity data'!BE13*EF!$H26)*kgtoGg=0,"NO",('Activity data'!BE13*EF!$H26)*kgtoGg)</f>
        <v>1.7261546990786792E-2</v>
      </c>
      <c r="BF26" s="28">
        <f>IF(('Activity data'!BF13*EF!$H26)*kgtoGg=0,"NO",('Activity data'!BF13*EF!$H26)*kgtoGg)</f>
        <v>1.7297306624651811E-2</v>
      </c>
      <c r="BG26" s="28">
        <f>IF(('Activity data'!BG13*EF!$H26)*kgtoGg=0,"NO",('Activity data'!BG13*EF!$H26)*kgtoGg)</f>
        <v>1.7316543874251335E-2</v>
      </c>
      <c r="BH26" s="28">
        <f>IF(('Activity data'!BH13*EF!$H26)*kgtoGg=0,"NO",('Activity data'!BH13*EF!$H26)*kgtoGg)</f>
        <v>1.7337475528324084E-2</v>
      </c>
      <c r="BI26" s="28">
        <f>IF(('Activity data'!BI13*EF!$H26)*kgtoGg=0,"NO",('Activity data'!BI13*EF!$H26)*kgtoGg)</f>
        <v>1.7360251970492669E-2</v>
      </c>
      <c r="BJ26" s="28">
        <f>IF(('Activity data'!BJ13*EF!$H26)*kgtoGg=0,"NO",('Activity data'!BJ13*EF!$H26)*kgtoGg)</f>
        <v>1.7384617707541929E-2</v>
      </c>
      <c r="BK26" s="28">
        <f>IF(('Activity data'!BK13*EF!$H26)*kgtoGg=0,"NO",('Activity data'!BK13*EF!$H26)*kgtoGg)</f>
        <v>1.7411158400542071E-2</v>
      </c>
      <c r="BL26" s="28">
        <f>IF(('Activity data'!BL13*EF!$H26)*kgtoGg=0,"NO",('Activity data'!BL13*EF!$H26)*kgtoGg)</f>
        <v>1.7420276022374264E-2</v>
      </c>
      <c r="BM26" s="28">
        <f>IF(('Activity data'!BM13*EF!$H26)*kgtoGg=0,"NO",('Activity data'!BM13*EF!$H26)*kgtoGg)</f>
        <v>1.7431333860138926E-2</v>
      </c>
      <c r="BN26" s="28">
        <f>IF(('Activity data'!BN13*EF!$H26)*kgtoGg=0,"NO",('Activity data'!BN13*EF!$H26)*kgtoGg)</f>
        <v>1.7443719598873104E-2</v>
      </c>
      <c r="BO26" s="28">
        <f>IF(('Activity data'!BO13*EF!$H26)*kgtoGg=0,"NO",('Activity data'!BO13*EF!$H26)*kgtoGg)</f>
        <v>1.7457522712620292E-2</v>
      </c>
      <c r="BP26" s="28">
        <f>IF(('Activity data'!BP13*EF!$H26)*kgtoGg=0,"NO",('Activity data'!BP13*EF!$H26)*kgtoGg)</f>
        <v>1.7473189113026422E-2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2.6590663922217303E-2</v>
      </c>
      <c r="AE27" s="28">
        <f>IF(('Activity data'!AE14*EF!$H27)*kgtoGg=0,"NO",('Activity data'!AE14*EF!$H27)*kgtoGg)</f>
        <v>2.6660399156076164E-2</v>
      </c>
      <c r="AF27" s="28">
        <f>IF(('Activity data'!AF14*EF!$H27)*kgtoGg=0,"NO",('Activity data'!AF14*EF!$H27)*kgtoGg)</f>
        <v>2.6753268223962193E-2</v>
      </c>
      <c r="AG27" s="28">
        <f>IF(('Activity data'!AG14*EF!$H27)*kgtoGg=0,"NO",('Activity data'!AG14*EF!$H27)*kgtoGg)</f>
        <v>2.6867752224638563E-2</v>
      </c>
      <c r="AH27" s="28">
        <f>IF(('Activity data'!AH14*EF!$H27)*kgtoGg=0,"NO",('Activity data'!AH14*EF!$H27)*kgtoGg)</f>
        <v>2.7003527868427864E-2</v>
      </c>
      <c r="AI27" s="28">
        <f>IF(('Activity data'!AI14*EF!$H27)*kgtoGg=0,"NO",('Activity data'!AI14*EF!$H27)*kgtoGg)</f>
        <v>2.7161760824096819E-2</v>
      </c>
      <c r="AJ27" s="28">
        <f>IF(('Activity data'!AJ14*EF!$H27)*kgtoGg=0,"NO",('Activity data'!AJ14*EF!$H27)*kgtoGg)</f>
        <v>2.7330104698433545E-2</v>
      </c>
      <c r="AK27" s="28">
        <f>IF(('Activity data'!AK14*EF!$H27)*kgtoGg=0,"NO",('Activity data'!AK14*EF!$H27)*kgtoGg)</f>
        <v>2.7509182001800525E-2</v>
      </c>
      <c r="AL27" s="28">
        <f>IF(('Activity data'!AL14*EF!$H27)*kgtoGg=0,"NO",('Activity data'!AL14*EF!$H27)*kgtoGg)</f>
        <v>2.7674177541212822E-2</v>
      </c>
      <c r="AM27" s="28">
        <f>IF(('Activity data'!AM14*EF!$H27)*kgtoGg=0,"NO",('Activity data'!AM14*EF!$H27)*kgtoGg)</f>
        <v>2.775097669049454E-2</v>
      </c>
      <c r="AN27" s="28">
        <f>IF(('Activity data'!AN14*EF!$H27)*kgtoGg=0,"NO",('Activity data'!AN14*EF!$H27)*kgtoGg)</f>
        <v>2.7835191688552464E-2</v>
      </c>
      <c r="AO27" s="28">
        <f>IF(('Activity data'!AO14*EF!$H27)*kgtoGg=0,"NO",('Activity data'!AO14*EF!$H27)*kgtoGg)</f>
        <v>2.7927493024588041E-2</v>
      </c>
      <c r="AP27" s="28">
        <f>IF(('Activity data'!AP14*EF!$H27)*kgtoGg=0,"NO",('Activity data'!AP14*EF!$H27)*kgtoGg)</f>
        <v>2.8026675038263293E-2</v>
      </c>
      <c r="AQ27" s="28">
        <f>IF(('Activity data'!AQ14*EF!$H27)*kgtoGg=0,"NO",('Activity data'!AQ14*EF!$H27)*kgtoGg)</f>
        <v>2.8132755472658113E-2</v>
      </c>
      <c r="AR27" s="28">
        <f>IF(('Activity data'!AR14*EF!$H27)*kgtoGg=0,"NO",('Activity data'!AR14*EF!$H27)*kgtoGg)</f>
        <v>2.82000064352445E-2</v>
      </c>
      <c r="AS27" s="28">
        <f>IF(('Activity data'!AS14*EF!$H27)*kgtoGg=0,"NO",('Activity data'!AS14*EF!$H27)*kgtoGg)</f>
        <v>2.8273338352072915E-2</v>
      </c>
      <c r="AT27" s="28">
        <f>IF(('Activity data'!AT14*EF!$H27)*kgtoGg=0,"NO",('Activity data'!AT14*EF!$H27)*kgtoGg)</f>
        <v>2.8351938707188024E-2</v>
      </c>
      <c r="AU27" s="28">
        <f>IF(('Activity data'!AU14*EF!$H27)*kgtoGg=0,"NO",('Activity data'!AU14*EF!$H27)*kgtoGg)</f>
        <v>2.8436288005235195E-2</v>
      </c>
      <c r="AV27" s="28">
        <f>IF(('Activity data'!AV14*EF!$H27)*kgtoGg=0,"NO",('Activity data'!AV14*EF!$H27)*kgtoGg)</f>
        <v>2.8525699658469194E-2</v>
      </c>
      <c r="AW27" s="28">
        <f>IF(('Activity data'!AW14*EF!$H27)*kgtoGg=0,"NO",('Activity data'!AW14*EF!$H27)*kgtoGg)</f>
        <v>2.8584625948884997E-2</v>
      </c>
      <c r="AX27" s="28">
        <f>IF(('Activity data'!AX14*EF!$H27)*kgtoGg=0,"NO",('Activity data'!AX14*EF!$H27)*kgtoGg)</f>
        <v>2.8647517274596957E-2</v>
      </c>
      <c r="AY27" s="28">
        <f>IF(('Activity data'!AY14*EF!$H27)*kgtoGg=0,"NO",('Activity data'!AY14*EF!$H27)*kgtoGg)</f>
        <v>2.8715079439076582E-2</v>
      </c>
      <c r="AZ27" s="28">
        <f>IF(('Activity data'!AZ14*EF!$H27)*kgtoGg=0,"NO",('Activity data'!AZ14*EF!$H27)*kgtoGg)</f>
        <v>2.878766233846387E-2</v>
      </c>
      <c r="BA27" s="28">
        <f>IF(('Activity data'!BA14*EF!$H27)*kgtoGg=0,"NO",('Activity data'!BA14*EF!$H27)*kgtoGg)</f>
        <v>2.8864277975350048E-2</v>
      </c>
      <c r="BB27" s="28">
        <f>IF(('Activity data'!BB14*EF!$H27)*kgtoGg=0,"NO",('Activity data'!BB14*EF!$H27)*kgtoGg)</f>
        <v>2.8910632809481116E-2</v>
      </c>
      <c r="BC27" s="28">
        <f>IF(('Activity data'!BC14*EF!$H27)*kgtoGg=0,"NO",('Activity data'!BC14*EF!$H27)*kgtoGg)</f>
        <v>2.8960470902236531E-2</v>
      </c>
      <c r="BD27" s="28">
        <f>IF(('Activity data'!BD14*EF!$H27)*kgtoGg=0,"NO",('Activity data'!BD14*EF!$H27)*kgtoGg)</f>
        <v>2.901417558703389E-2</v>
      </c>
      <c r="BE27" s="28">
        <f>IF(('Activity data'!BE14*EF!$H27)*kgtoGg=0,"NO",('Activity data'!BE14*EF!$H27)*kgtoGg)</f>
        <v>2.9071079641868319E-2</v>
      </c>
      <c r="BF27" s="28">
        <f>IF(('Activity data'!BF14*EF!$H27)*kgtoGg=0,"NO",('Activity data'!BF14*EF!$H27)*kgtoGg)</f>
        <v>2.913130432304023E-2</v>
      </c>
      <c r="BG27" s="28">
        <f>IF(('Activity data'!BG14*EF!$H27)*kgtoGg=0,"NO",('Activity data'!BG14*EF!$H27)*kgtoGg)</f>
        <v>2.9163702787412909E-2</v>
      </c>
      <c r="BH27" s="28">
        <f>IF(('Activity data'!BH14*EF!$H27)*kgtoGg=0,"NO",('Activity data'!BH14*EF!$H27)*kgtoGg)</f>
        <v>2.9198954887523616E-2</v>
      </c>
      <c r="BI27" s="28">
        <f>IF(('Activity data'!BI14*EF!$H27)*kgtoGg=0,"NO",('Activity data'!BI14*EF!$H27)*kgtoGg)</f>
        <v>2.9237313892344841E-2</v>
      </c>
      <c r="BJ27" s="28">
        <f>IF(('Activity data'!BJ14*EF!$H27)*kgtoGg=0,"NO",('Activity data'!BJ14*EF!$H27)*kgtoGg)</f>
        <v>2.9278349512308101E-2</v>
      </c>
      <c r="BK27" s="28">
        <f>IF(('Activity data'!BK14*EF!$H27)*kgtoGg=0,"NO",('Activity data'!BK14*EF!$H27)*kgtoGg)</f>
        <v>2.9323048090040989E-2</v>
      </c>
      <c r="BL27" s="28">
        <f>IF(('Activity data'!BL14*EF!$H27)*kgtoGg=0,"NO",('Activity data'!BL14*EF!$H27)*kgtoGg)</f>
        <v>2.9338403556765355E-2</v>
      </c>
      <c r="BM27" s="28">
        <f>IF(('Activity data'!BM14*EF!$H27)*kgtoGg=0,"NO",('Activity data'!BM14*EF!$H27)*kgtoGg)</f>
        <v>2.9357026643241597E-2</v>
      </c>
      <c r="BN27" s="28">
        <f>IF(('Activity data'!BN14*EF!$H27)*kgtoGg=0,"NO",('Activity data'!BN14*EF!$H27)*kgtoGg)</f>
        <v>2.9377886117618768E-2</v>
      </c>
      <c r="BO27" s="28">
        <f>IF(('Activity data'!BO14*EF!$H27)*kgtoGg=0,"NO",('Activity data'!BO14*EF!$H27)*kgtoGg)</f>
        <v>2.94011326678419E-2</v>
      </c>
      <c r="BP27" s="28">
        <f>IF(('Activity data'!BP14*EF!$H27)*kgtoGg=0,"NO",('Activity data'!BP14*EF!$H27)*kgtoGg)</f>
        <v>2.9427517277179131E-2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4.1417529226104336E-3</v>
      </c>
      <c r="AE28" s="28">
        <f>IF(('Activity data'!AE15*EF!$H28)*kgtoGg=0,"NO",('Activity data'!AE15*EF!$H28)*kgtoGg)</f>
        <v>4.1694090276083989E-3</v>
      </c>
      <c r="AF28" s="28">
        <f>IF(('Activity data'!AF15*EF!$H28)*kgtoGg=0,"NO",('Activity data'!AF15*EF!$H28)*kgtoGg)</f>
        <v>4.1794751067465224E-3</v>
      </c>
      <c r="AG28" s="28">
        <f>IF(('Activity data'!AG15*EF!$H28)*kgtoGg=0,"NO",('Activity data'!AG15*EF!$H28)*kgtoGg)</f>
        <v>4.1715364764415242E-3</v>
      </c>
      <c r="AH28" s="28">
        <f>IF(('Activity data'!AH15*EF!$H28)*kgtoGg=0,"NO",('Activity data'!AH15*EF!$H28)*kgtoGg)</f>
        <v>4.1492523770089518E-3</v>
      </c>
      <c r="AI28" s="28">
        <f>IF(('Activity data'!AI15*EF!$H28)*kgtoGg=0,"NO",('Activity data'!AI15*EF!$H28)*kgtoGg)</f>
        <v>4.1370897655696563E-3</v>
      </c>
      <c r="AJ28" s="28">
        <f>IF(('Activity data'!AJ15*EF!$H28)*kgtoGg=0,"NO",('Activity data'!AJ15*EF!$H28)*kgtoGg)</f>
        <v>4.120322544917409E-3</v>
      </c>
      <c r="AK28" s="28">
        <f>IF(('Activity data'!AK15*EF!$H28)*kgtoGg=0,"NO",('Activity data'!AK15*EF!$H28)*kgtoGg)</f>
        <v>4.0992711370928924E-3</v>
      </c>
      <c r="AL28" s="28">
        <f>IF(('Activity data'!AL15*EF!$H28)*kgtoGg=0,"NO",('Activity data'!AL15*EF!$H28)*kgtoGg)</f>
        <v>3.8553830782856379E-3</v>
      </c>
      <c r="AM28" s="28">
        <f>IF(('Activity data'!AM15*EF!$H28)*kgtoGg=0,"NO",('Activity data'!AM15*EF!$H28)*kgtoGg)</f>
        <v>3.8823359171032555E-3</v>
      </c>
      <c r="AN28" s="28">
        <f>IF(('Activity data'!AN15*EF!$H28)*kgtoGg=0,"NO",('Activity data'!AN15*EF!$H28)*kgtoGg)</f>
        <v>3.906148197090533E-3</v>
      </c>
      <c r="AO28" s="28">
        <f>IF(('Activity data'!AO15*EF!$H28)*kgtoGg=0,"NO",('Activity data'!AO15*EF!$H28)*kgtoGg)</f>
        <v>3.9295333579267991E-3</v>
      </c>
      <c r="AP28" s="28">
        <f>IF(('Activity data'!AP15*EF!$H28)*kgtoGg=0,"NO",('Activity data'!AP15*EF!$H28)*kgtoGg)</f>
        <v>3.9501903545517622E-3</v>
      </c>
      <c r="AQ28" s="28">
        <f>IF(('Activity data'!AQ15*EF!$H28)*kgtoGg=0,"NO",('Activity data'!AQ15*EF!$H28)*kgtoGg)</f>
        <v>3.9721756944353656E-3</v>
      </c>
      <c r="AR28" s="28">
        <f>IF(('Activity data'!AR15*EF!$H28)*kgtoGg=0,"NO",('Activity data'!AR15*EF!$H28)*kgtoGg)</f>
        <v>4.0074693602396719E-3</v>
      </c>
      <c r="AS28" s="28">
        <f>IF(('Activity data'!AS15*EF!$H28)*kgtoGg=0,"NO",('Activity data'!AS15*EF!$H28)*kgtoGg)</f>
        <v>4.0411893818895987E-3</v>
      </c>
      <c r="AT28" s="28">
        <f>IF(('Activity data'!AT15*EF!$H28)*kgtoGg=0,"NO",('Activity data'!AT15*EF!$H28)*kgtoGg)</f>
        <v>4.0769006176689408E-3</v>
      </c>
      <c r="AU28" s="28">
        <f>IF(('Activity data'!AU15*EF!$H28)*kgtoGg=0,"NO",('Activity data'!AU15*EF!$H28)*kgtoGg)</f>
        <v>4.1136652246985001E-3</v>
      </c>
      <c r="AV28" s="28">
        <f>IF(('Activity data'!AV15*EF!$H28)*kgtoGg=0,"NO",('Activity data'!AV15*EF!$H28)*kgtoGg)</f>
        <v>4.1516709466937318E-3</v>
      </c>
      <c r="AW28" s="28">
        <f>IF(('Activity data'!AW15*EF!$H28)*kgtoGg=0,"NO",('Activity data'!AW15*EF!$H28)*kgtoGg)</f>
        <v>4.2054316869692861E-3</v>
      </c>
      <c r="AX28" s="28">
        <f>IF(('Activity data'!AX15*EF!$H28)*kgtoGg=0,"NO",('Activity data'!AX15*EF!$H28)*kgtoGg)</f>
        <v>4.2544429922089077E-3</v>
      </c>
      <c r="AY28" s="28">
        <f>IF(('Activity data'!AY15*EF!$H28)*kgtoGg=0,"NO",('Activity data'!AY15*EF!$H28)*kgtoGg)</f>
        <v>4.310526334912807E-3</v>
      </c>
      <c r="AZ28" s="28">
        <f>IF(('Activity data'!AZ15*EF!$H28)*kgtoGg=0,"NO",('Activity data'!AZ15*EF!$H28)*kgtoGg)</f>
        <v>4.37096671913287E-3</v>
      </c>
      <c r="BA28" s="28">
        <f>IF(('Activity data'!BA15*EF!$H28)*kgtoGg=0,"NO",('Activity data'!BA15*EF!$H28)*kgtoGg)</f>
        <v>4.4360727027698303E-3</v>
      </c>
      <c r="BB28" s="28">
        <f>IF(('Activity data'!BB15*EF!$H28)*kgtoGg=0,"NO",('Activity data'!BB15*EF!$H28)*kgtoGg)</f>
        <v>4.5063569234440898E-3</v>
      </c>
      <c r="BC28" s="28">
        <f>IF(('Activity data'!BC15*EF!$H28)*kgtoGg=0,"NO",('Activity data'!BC15*EF!$H28)*kgtoGg)</f>
        <v>4.5794186819516549E-3</v>
      </c>
      <c r="BD28" s="28">
        <f>IF(('Activity data'!BD15*EF!$H28)*kgtoGg=0,"NO",('Activity data'!BD15*EF!$H28)*kgtoGg)</f>
        <v>4.6526486360831667E-3</v>
      </c>
      <c r="BE28" s="28">
        <f>IF(('Activity data'!BE15*EF!$H28)*kgtoGg=0,"NO",('Activity data'!BE15*EF!$H28)*kgtoGg)</f>
        <v>4.728638042820082E-3</v>
      </c>
      <c r="BF28" s="28">
        <f>IF(('Activity data'!BF15*EF!$H28)*kgtoGg=0,"NO",('Activity data'!BF15*EF!$H28)*kgtoGg)</f>
        <v>4.809482313530968E-3</v>
      </c>
      <c r="BG28" s="28">
        <f>IF(('Activity data'!BG15*EF!$H28)*kgtoGg=0,"NO",('Activity data'!BG15*EF!$H28)*kgtoGg)</f>
        <v>4.8971806583850107E-3</v>
      </c>
      <c r="BH28" s="28">
        <f>IF(('Activity data'!BH15*EF!$H28)*kgtoGg=0,"NO",('Activity data'!BH15*EF!$H28)*kgtoGg)</f>
        <v>4.9883378535696939E-3</v>
      </c>
      <c r="BI28" s="28">
        <f>IF(('Activity data'!BI15*EF!$H28)*kgtoGg=0,"NO",('Activity data'!BI15*EF!$H28)*kgtoGg)</f>
        <v>5.0825483755402578E-3</v>
      </c>
      <c r="BJ28" s="28">
        <f>IF(('Activity data'!BJ15*EF!$H28)*kgtoGg=0,"NO",('Activity data'!BJ15*EF!$H28)*kgtoGg)</f>
        <v>5.1804218167088674E-3</v>
      </c>
      <c r="BK28" s="28">
        <f>IF(('Activity data'!BK15*EF!$H28)*kgtoGg=0,"NO",('Activity data'!BK15*EF!$H28)*kgtoGg)</f>
        <v>5.2843546048298318E-3</v>
      </c>
      <c r="BL28" s="28">
        <f>IF(('Activity data'!BL15*EF!$H28)*kgtoGg=0,"NO",('Activity data'!BL15*EF!$H28)*kgtoGg)</f>
        <v>5.3977178844211524E-3</v>
      </c>
      <c r="BM28" s="28">
        <f>IF(('Activity data'!BM15*EF!$H28)*kgtoGg=0,"NO",('Activity data'!BM15*EF!$H28)*kgtoGg)</f>
        <v>5.5161110594702236E-3</v>
      </c>
      <c r="BN28" s="28">
        <f>IF(('Activity data'!BN15*EF!$H28)*kgtoGg=0,"NO",('Activity data'!BN15*EF!$H28)*kgtoGg)</f>
        <v>5.6347840980739703E-3</v>
      </c>
      <c r="BO28" s="28">
        <f>IF(('Activity data'!BO15*EF!$H28)*kgtoGg=0,"NO",('Activity data'!BO15*EF!$H28)*kgtoGg)</f>
        <v>5.7590704561307476E-3</v>
      </c>
      <c r="BP28" s="28">
        <f>IF(('Activity data'!BP15*EF!$H28)*kgtoGg=0,"NO",('Activity data'!BP15*EF!$H28)*kgtoGg)</f>
        <v>5.8893025639656068E-3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23.394582663986725</v>
      </c>
      <c r="AE30" s="28">
        <f>IF(('Activity data'!AE17*EF!$H30)*kgtoGg=0,"NO",('Activity data'!AE17*EF!$H30)*kgtoGg)</f>
        <v>23.355138032692501</v>
      </c>
      <c r="AF30" s="28">
        <f>IF(('Activity data'!AF17*EF!$H30)*kgtoGg=0,"NO",('Activity data'!AF17*EF!$H30)*kgtoGg)</f>
        <v>23.153733348916781</v>
      </c>
      <c r="AG30" s="28">
        <f>IF(('Activity data'!AG17*EF!$H30)*kgtoGg=0,"NO",('Activity data'!AG17*EF!$H30)*kgtoGg)</f>
        <v>22.789885674909122</v>
      </c>
      <c r="AH30" s="28">
        <f>IF(('Activity data'!AH17*EF!$H30)*kgtoGg=0,"NO",('Activity data'!AH17*EF!$H30)*kgtoGg)</f>
        <v>22.305512464737728</v>
      </c>
      <c r="AI30" s="28">
        <f>IF(('Activity data'!AI17*EF!$H30)*kgtoGg=0,"NO",('Activity data'!AI17*EF!$H30)*kgtoGg)</f>
        <v>21.955953889173831</v>
      </c>
      <c r="AJ30" s="28">
        <f>IF(('Activity data'!AJ17*EF!$H30)*kgtoGg=0,"NO",('Activity data'!AJ17*EF!$H30)*kgtoGg)</f>
        <v>21.576330310193107</v>
      </c>
      <c r="AK30" s="28">
        <f>IF(('Activity data'!AK17*EF!$H30)*kgtoGg=0,"NO",('Activity data'!AK17*EF!$H30)*kgtoGg)</f>
        <v>21.170163188365041</v>
      </c>
      <c r="AL30" s="28">
        <f>IF(('Activity data'!AL17*EF!$H30)*kgtoGg=0,"NO",('Activity data'!AL17*EF!$H30)*kgtoGg)</f>
        <v>18.517116125643167</v>
      </c>
      <c r="AM30" s="28">
        <f>IF(('Activity data'!AM17*EF!$H30)*kgtoGg=0,"NO",('Activity data'!AM17*EF!$H30)*kgtoGg)</f>
        <v>18.56120216565245</v>
      </c>
      <c r="AN30" s="28">
        <f>IF(('Activity data'!AN17*EF!$H30)*kgtoGg=0,"NO",('Activity data'!AN17*EF!$H30)*kgtoGg)</f>
        <v>18.578540807605012</v>
      </c>
      <c r="AO30" s="28">
        <f>IF(('Activity data'!AO17*EF!$H30)*kgtoGg=0,"NO",('Activity data'!AO17*EF!$H30)*kgtoGg)</f>
        <v>18.596788644963983</v>
      </c>
      <c r="AP30" s="28">
        <f>IF(('Activity data'!AP17*EF!$H30)*kgtoGg=0,"NO",('Activity data'!AP17*EF!$H30)*kgtoGg)</f>
        <v>18.592869404390889</v>
      </c>
      <c r="AQ30" s="28">
        <f>IF(('Activity data'!AQ17*EF!$H30)*kgtoGg=0,"NO",('Activity data'!AQ17*EF!$H30)*kgtoGg)</f>
        <v>18.606109013928489</v>
      </c>
      <c r="AR30" s="28">
        <f>IF(('Activity data'!AR17*EF!$H30)*kgtoGg=0,"NO",('Activity data'!AR17*EF!$H30)*kgtoGg)</f>
        <v>18.720477957801343</v>
      </c>
      <c r="AS30" s="28">
        <f>IF(('Activity data'!AS17*EF!$H30)*kgtoGg=0,"NO",('Activity data'!AS17*EF!$H30)*kgtoGg)</f>
        <v>18.820720989436644</v>
      </c>
      <c r="AT30" s="28">
        <f>IF(('Activity data'!AT17*EF!$H30)*kgtoGg=0,"NO",('Activity data'!AT17*EF!$H30)*kgtoGg)</f>
        <v>18.939687777645453</v>
      </c>
      <c r="AU30" s="28">
        <f>IF(('Activity data'!AU17*EF!$H30)*kgtoGg=0,"NO",('Activity data'!AU17*EF!$H30)*kgtoGg)</f>
        <v>19.068472268819701</v>
      </c>
      <c r="AV30" s="28">
        <f>IF(('Activity data'!AV17*EF!$H30)*kgtoGg=0,"NO",('Activity data'!AV17*EF!$H30)*kgtoGg)</f>
        <v>19.208001975972707</v>
      </c>
      <c r="AW30" s="28">
        <f>IF(('Activity data'!AW17*EF!$H30)*kgtoGg=0,"NO",('Activity data'!AW17*EF!$H30)*kgtoGg)</f>
        <v>19.46466272098008</v>
      </c>
      <c r="AX30" s="28">
        <f>IF(('Activity data'!AX17*EF!$H30)*kgtoGg=0,"NO",('Activity data'!AX17*EF!$H30)*kgtoGg)</f>
        <v>19.674491846644326</v>
      </c>
      <c r="AY30" s="28">
        <f>IF(('Activity data'!AY17*EF!$H30)*kgtoGg=0,"NO",('Activity data'!AY17*EF!$H30)*kgtoGg)</f>
        <v>19.942712905421917</v>
      </c>
      <c r="AZ30" s="28">
        <f>IF(('Activity data'!AZ17*EF!$H30)*kgtoGg=0,"NO",('Activity data'!AZ17*EF!$H30)*kgtoGg)</f>
        <v>20.244147501110064</v>
      </c>
      <c r="BA30" s="28">
        <f>IF(('Activity data'!BA17*EF!$H30)*kgtoGg=0,"NO",('Activity data'!BA17*EF!$H30)*kgtoGg)</f>
        <v>20.579660224161525</v>
      </c>
      <c r="BB30" s="28">
        <f>IF(('Activity data'!BB17*EF!$H30)*kgtoGg=0,"NO",('Activity data'!BB17*EF!$H30)*kgtoGg)</f>
        <v>20.928576259312575</v>
      </c>
      <c r="BC30" s="28">
        <f>IF(('Activity data'!BC17*EF!$H30)*kgtoGg=0,"NO",('Activity data'!BC17*EF!$H30)*kgtoGg)</f>
        <v>21.29221980542772</v>
      </c>
      <c r="BD30" s="28">
        <f>IF(('Activity data'!BD17*EF!$H30)*kgtoGg=0,"NO",('Activity data'!BD17*EF!$H30)*kgtoGg)</f>
        <v>21.648757576613161</v>
      </c>
      <c r="BE30" s="28">
        <f>IF(('Activity data'!BE17*EF!$H30)*kgtoGg=0,"NO",('Activity data'!BE17*EF!$H30)*kgtoGg)</f>
        <v>22.018960986341973</v>
      </c>
      <c r="BF30" s="28">
        <f>IF(('Activity data'!BF17*EF!$H30)*kgtoGg=0,"NO",('Activity data'!BF17*EF!$H30)*kgtoGg)</f>
        <v>22.419168667812134</v>
      </c>
      <c r="BG30" s="28">
        <f>IF(('Activity data'!BG17*EF!$H30)*kgtoGg=0,"NO",('Activity data'!BG17*EF!$H30)*kgtoGg)</f>
        <v>22.840511450339275</v>
      </c>
      <c r="BH30" s="28">
        <f>IF(('Activity data'!BH17*EF!$H30)*kgtoGg=0,"NO",('Activity data'!BH17*EF!$H30)*kgtoGg)</f>
        <v>23.276948276720667</v>
      </c>
      <c r="BI30" s="28">
        <f>IF(('Activity data'!BI17*EF!$H30)*kgtoGg=0,"NO",('Activity data'!BI17*EF!$H30)*kgtoGg)</f>
        <v>23.724767776735391</v>
      </c>
      <c r="BJ30" s="28">
        <f>IF(('Activity data'!BJ17*EF!$H30)*kgtoGg=0,"NO",('Activity data'!BJ17*EF!$H30)*kgtoGg)</f>
        <v>24.187661087511433</v>
      </c>
      <c r="BK30" s="28">
        <f>IF(('Activity data'!BK17*EF!$H30)*kgtoGg=0,"NO",('Activity data'!BK17*EF!$H30)*kgtoGg)</f>
        <v>24.683715332092206</v>
      </c>
      <c r="BL30" s="28">
        <f>IF(('Activity data'!BL17*EF!$H30)*kgtoGg=0,"NO",('Activity data'!BL17*EF!$H30)*kgtoGg)</f>
        <v>25.209048393563318</v>
      </c>
      <c r="BM30" s="28">
        <f>IF(('Activity data'!BM17*EF!$H30)*kgtoGg=0,"NO",('Activity data'!BM17*EF!$H30)*kgtoGg)</f>
        <v>25.75498402923979</v>
      </c>
      <c r="BN30" s="28">
        <f>IF(('Activity data'!BN17*EF!$H30)*kgtoGg=0,"NO",('Activity data'!BN17*EF!$H30)*kgtoGg)</f>
        <v>26.285098887076586</v>
      </c>
      <c r="BO30" s="28">
        <f>IF(('Activity data'!BO17*EF!$H30)*kgtoGg=0,"NO",('Activity data'!BO17*EF!$H30)*kgtoGg)</f>
        <v>26.837880104831296</v>
      </c>
      <c r="BP30" s="28">
        <f>IF(('Activity data'!BP17*EF!$H30)*kgtoGg=0,"NO",('Activity data'!BP17*EF!$H30)*kgtoGg)</f>
        <v>27.415044102567443</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7.8318774217617668E-2</v>
      </c>
      <c r="AE31" s="28">
        <f>IF(('Activity data'!AE18*EF!$H31)*kgtoGg=0,"NO",('Activity data'!AE18*EF!$H31)*kgtoGg)</f>
        <v>7.818672419489231E-2</v>
      </c>
      <c r="AF31" s="28">
        <f>IF(('Activity data'!AF18*EF!$H31)*kgtoGg=0,"NO",('Activity data'!AF18*EF!$H31)*kgtoGg)</f>
        <v>7.7512475451858159E-2</v>
      </c>
      <c r="AG31" s="28">
        <f>IF(('Activity data'!AG18*EF!$H31)*kgtoGg=0,"NO",('Activity data'!AG18*EF!$H31)*kgtoGg)</f>
        <v>7.6294411242742027E-2</v>
      </c>
      <c r="AH31" s="28">
        <f>IF(('Activity data'!AH18*EF!$H31)*kgtoGg=0,"NO",('Activity data'!AH18*EF!$H31)*kgtoGg)</f>
        <v>7.4672859936213545E-2</v>
      </c>
      <c r="AI31" s="28">
        <f>IF(('Activity data'!AI18*EF!$H31)*kgtoGg=0,"NO",('Activity data'!AI18*EF!$H31)*kgtoGg)</f>
        <v>7.3502631787730074E-2</v>
      </c>
      <c r="AJ31" s="28">
        <f>IF(('Activity data'!AJ18*EF!$H31)*kgtoGg=0,"NO",('Activity data'!AJ18*EF!$H31)*kgtoGg)</f>
        <v>7.2231754089379666E-2</v>
      </c>
      <c r="AK31" s="28">
        <f>IF(('Activity data'!AK18*EF!$H31)*kgtoGg=0,"NO",('Activity data'!AK18*EF!$H31)*kgtoGg)</f>
        <v>7.087201574456875E-2</v>
      </c>
      <c r="AL31" s="28">
        <f>IF(('Activity data'!AL18*EF!$H31)*kgtoGg=0,"NO",('Activity data'!AL18*EF!$H31)*kgtoGg)</f>
        <v>6.1990327326425392E-2</v>
      </c>
      <c r="AM31" s="28">
        <f>IF(('Activity data'!AM18*EF!$H31)*kgtoGg=0,"NO",('Activity data'!AM18*EF!$H31)*kgtoGg)</f>
        <v>6.2137915537902697E-2</v>
      </c>
      <c r="AN31" s="28">
        <f>IF(('Activity data'!AN18*EF!$H31)*kgtoGg=0,"NO",('Activity data'!AN18*EF!$H31)*kgtoGg)</f>
        <v>6.2195960650475418E-2</v>
      </c>
      <c r="AO31" s="28">
        <f>IF(('Activity data'!AO18*EF!$H31)*kgtoGg=0,"NO",('Activity data'!AO18*EF!$H31)*kgtoGg)</f>
        <v>6.2257049504874047E-2</v>
      </c>
      <c r="AP31" s="28">
        <f>IF(('Activity data'!AP18*EF!$H31)*kgtoGg=0,"NO",('Activity data'!AP18*EF!$H31)*kgtoGg)</f>
        <v>6.2243928940940205E-2</v>
      </c>
      <c r="AQ31" s="28">
        <f>IF(('Activity data'!AQ18*EF!$H31)*kgtoGg=0,"NO",('Activity data'!AQ18*EF!$H31)*kgtoGg)</f>
        <v>6.2288251594821119E-2</v>
      </c>
      <c r="AR31" s="28">
        <f>IF(('Activity data'!AR18*EF!$H31)*kgtoGg=0,"NO",('Activity data'!AR18*EF!$H31)*kgtoGg)</f>
        <v>6.2671128076156005E-2</v>
      </c>
      <c r="AS31" s="28">
        <f>IF(('Activity data'!AS18*EF!$H31)*kgtoGg=0,"NO",('Activity data'!AS18*EF!$H31)*kgtoGg)</f>
        <v>6.3006714800411645E-2</v>
      </c>
      <c r="AT31" s="28">
        <f>IF(('Activity data'!AT18*EF!$H31)*kgtoGg=0,"NO",('Activity data'!AT18*EF!$H31)*kgtoGg)</f>
        <v>6.3404983628667505E-2</v>
      </c>
      <c r="AU31" s="28">
        <f>IF(('Activity data'!AU18*EF!$H31)*kgtoGg=0,"NO",('Activity data'!AU18*EF!$H31)*kgtoGg)</f>
        <v>6.3836119487420531E-2</v>
      </c>
      <c r="AV31" s="28">
        <f>IF(('Activity data'!AV18*EF!$H31)*kgtoGg=0,"NO",('Activity data'!AV18*EF!$H31)*kgtoGg)</f>
        <v>6.4303227440920749E-2</v>
      </c>
      <c r="AW31" s="28">
        <f>IF(('Activity data'!AW18*EF!$H31)*kgtoGg=0,"NO",('Activity data'!AW18*EF!$H31)*kgtoGg)</f>
        <v>6.5162458623945929E-2</v>
      </c>
      <c r="AX31" s="28">
        <f>IF(('Activity data'!AX18*EF!$H31)*kgtoGg=0,"NO",('Activity data'!AX18*EF!$H31)*kgtoGg)</f>
        <v>6.5864910133904955E-2</v>
      </c>
      <c r="AY31" s="28">
        <f>IF(('Activity data'!AY18*EF!$H31)*kgtoGg=0,"NO",('Activity data'!AY18*EF!$H31)*kgtoGg)</f>
        <v>6.676284213998214E-2</v>
      </c>
      <c r="AZ31" s="28">
        <f>IF(('Activity data'!AZ18*EF!$H31)*kgtoGg=0,"NO",('Activity data'!AZ18*EF!$H31)*kgtoGg)</f>
        <v>6.7771964139727012E-2</v>
      </c>
      <c r="BA31" s="28">
        <f>IF(('Activity data'!BA18*EF!$H31)*kgtoGg=0,"NO",('Activity data'!BA18*EF!$H31)*kgtoGg)</f>
        <v>6.8895170549570603E-2</v>
      </c>
      <c r="BB31" s="28">
        <f>IF(('Activity data'!BB18*EF!$H31)*kgtoGg=0,"NO",('Activity data'!BB18*EF!$H31)*kgtoGg)</f>
        <v>7.0063247645468854E-2</v>
      </c>
      <c r="BC31" s="28">
        <f>IF(('Activity data'!BC18*EF!$H31)*kgtoGg=0,"NO",('Activity data'!BC18*EF!$H31)*kgtoGg)</f>
        <v>7.1280628489271122E-2</v>
      </c>
      <c r="BD31" s="28">
        <f>IF(('Activity data'!BD18*EF!$H31)*kgtoGg=0,"NO",('Activity data'!BD18*EF!$H31)*kgtoGg)</f>
        <v>7.247422110866461E-2</v>
      </c>
      <c r="BE31" s="28">
        <f>IF(('Activity data'!BE18*EF!$H31)*kgtoGg=0,"NO",('Activity data'!BE18*EF!$H31)*kgtoGg)</f>
        <v>7.3713562612532313E-2</v>
      </c>
      <c r="BF31" s="28">
        <f>IF(('Activity data'!BF18*EF!$H31)*kgtoGg=0,"NO",('Activity data'!BF18*EF!$H31)*kgtoGg)</f>
        <v>7.5053350352942333E-2</v>
      </c>
      <c r="BG31" s="28">
        <f>IF(('Activity data'!BG18*EF!$H31)*kgtoGg=0,"NO",('Activity data'!BG18*EF!$H31)*kgtoGg)</f>
        <v>7.6463892730505828E-2</v>
      </c>
      <c r="BH31" s="28">
        <f>IF(('Activity data'!BH18*EF!$H31)*kgtoGg=0,"NO",('Activity data'!BH18*EF!$H31)*kgtoGg)</f>
        <v>7.7924965909564339E-2</v>
      </c>
      <c r="BI31" s="28">
        <f>IF(('Activity data'!BI18*EF!$H31)*kgtoGg=0,"NO",('Activity data'!BI18*EF!$H31)*kgtoGg)</f>
        <v>7.9424145220246795E-2</v>
      </c>
      <c r="BJ31" s="28">
        <f>IF(('Activity data'!BJ18*EF!$H31)*kgtoGg=0,"NO",('Activity data'!BJ18*EF!$H31)*kgtoGg)</f>
        <v>8.0973787597467817E-2</v>
      </c>
      <c r="BK31" s="28">
        <f>IF(('Activity data'!BK18*EF!$H31)*kgtoGg=0,"NO",('Activity data'!BK18*EF!$H31)*kgtoGg)</f>
        <v>8.263444386729811E-2</v>
      </c>
      <c r="BL31" s="28">
        <f>IF(('Activity data'!BL18*EF!$H31)*kgtoGg=0,"NO",('Activity data'!BL18*EF!$H31)*kgtoGg)</f>
        <v>8.4393117745834162E-2</v>
      </c>
      <c r="BM31" s="28">
        <f>IF(('Activity data'!BM18*EF!$H31)*kgtoGg=0,"NO",('Activity data'!BM18*EF!$H31)*kgtoGg)</f>
        <v>8.6220763504769496E-2</v>
      </c>
      <c r="BN31" s="28">
        <f>IF(('Activity data'!BN18*EF!$H31)*kgtoGg=0,"NO",('Activity data'!BN18*EF!$H31)*kgtoGg)</f>
        <v>8.7995445552175131E-2</v>
      </c>
      <c r="BO31" s="28">
        <f>IF(('Activity data'!BO18*EF!$H31)*kgtoGg=0,"NO",('Activity data'!BO18*EF!$H31)*kgtoGg)</f>
        <v>8.9846008479793238E-2</v>
      </c>
      <c r="BP31" s="28">
        <f>IF(('Activity data'!BP18*EF!$H31)*kgtoGg=0,"NO",('Activity data'!BP18*EF!$H31)*kgtoGg)</f>
        <v>9.1778198400617045E-2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0.55785340799877436</v>
      </c>
      <c r="AE32" s="28">
        <f>IF(('Activity data'!AE19*EF!$H32)*kgtoGg=0,"NO",('Activity data'!AE19*EF!$H32)*kgtoGg)</f>
        <v>0.57039203243545522</v>
      </c>
      <c r="AF32" s="28">
        <f>IF(('Activity data'!AF19*EF!$H32)*kgtoGg=0,"NO",('Activity data'!AF19*EF!$H32)*kgtoGg)</f>
        <v>0.58073492940270066</v>
      </c>
      <c r="AG32" s="28">
        <f>IF(('Activity data'!AG19*EF!$H32)*kgtoGg=0,"NO",('Activity data'!AG19*EF!$H32)*kgtoGg)</f>
        <v>0.58871381001480383</v>
      </c>
      <c r="AH32" s="28">
        <f>IF(('Activity data'!AH19*EF!$H32)*kgtoGg=0,"NO",('Activity data'!AH19*EF!$H32)*kgtoGg)</f>
        <v>0.59478771892647953</v>
      </c>
      <c r="AI32" s="28">
        <f>IF(('Activity data'!AI19*EF!$H32)*kgtoGg=0,"NO",('Activity data'!AI19*EF!$H32)*kgtoGg)</f>
        <v>0.60268737555861207</v>
      </c>
      <c r="AJ32" s="28">
        <f>IF(('Activity data'!AJ19*EF!$H32)*kgtoGg=0,"NO",('Activity data'!AJ19*EF!$H32)*kgtoGg)</f>
        <v>0.60992048502429308</v>
      </c>
      <c r="AK32" s="28">
        <f>IF(('Activity data'!AK19*EF!$H32)*kgtoGg=0,"NO",('Activity data'!AK19*EF!$H32)*kgtoGg)</f>
        <v>0.61653437814897905</v>
      </c>
      <c r="AL32" s="28">
        <f>IF(('Activity data'!AL19*EF!$H32)*kgtoGg=0,"NO",('Activity data'!AL19*EF!$H32)*kgtoGg)</f>
        <v>0.58649033156169983</v>
      </c>
      <c r="AM32" s="28">
        <f>IF(('Activity data'!AM19*EF!$H32)*kgtoGg=0,"NO",('Activity data'!AM19*EF!$H32)*kgtoGg)</f>
        <v>0.59785367004256473</v>
      </c>
      <c r="AN32" s="28">
        <f>IF(('Activity data'!AN19*EF!$H32)*kgtoGg=0,"NO",('Activity data'!AN19*EF!$H32)*kgtoGg)</f>
        <v>0.60886115943582175</v>
      </c>
      <c r="AO32" s="28">
        <f>IF(('Activity data'!AO19*EF!$H32)*kgtoGg=0,"NO",('Activity data'!AO19*EF!$H32)*kgtoGg)</f>
        <v>0.61997924004457305</v>
      </c>
      <c r="AP32" s="28">
        <f>IF(('Activity data'!AP19*EF!$H32)*kgtoGg=0,"NO",('Activity data'!AP19*EF!$H32)*kgtoGg)</f>
        <v>0.63080003105338611</v>
      </c>
      <c r="AQ32" s="28">
        <f>IF(('Activity data'!AQ19*EF!$H32)*kgtoGg=0,"NO",('Activity data'!AQ19*EF!$H32)*kgtoGg)</f>
        <v>0.64201653154786886</v>
      </c>
      <c r="AR32" s="28">
        <f>IF(('Activity data'!AR19*EF!$H32)*kgtoGg=0,"NO",('Activity data'!AR19*EF!$H32)*kgtoGg)</f>
        <v>0.6546539623744545</v>
      </c>
      <c r="AS32" s="28">
        <f>IF(('Activity data'!AS19*EF!$H32)*kgtoGg=0,"NO",('Activity data'!AS19*EF!$H32)*kgtoGg)</f>
        <v>0.66720656691473779</v>
      </c>
      <c r="AT32" s="28">
        <f>IF(('Activity data'!AT19*EF!$H32)*kgtoGg=0,"NO",('Activity data'!AT19*EF!$H32)*kgtoGg)</f>
        <v>0.68028735014258113</v>
      </c>
      <c r="AU32" s="28">
        <f>IF(('Activity data'!AU19*EF!$H32)*kgtoGg=0,"NO",('Activity data'!AU19*EF!$H32)*kgtoGg)</f>
        <v>0.69375964013112779</v>
      </c>
      <c r="AV32" s="28">
        <f>IF(('Activity data'!AV19*EF!$H32)*kgtoGg=0,"NO",('Activity data'!AV19*EF!$H32)*kgtoGg)</f>
        <v>0.70765474261108197</v>
      </c>
      <c r="AW32" s="28">
        <f>IF(('Activity data'!AW19*EF!$H32)*kgtoGg=0,"NO",('Activity data'!AW19*EF!$H32)*kgtoGg)</f>
        <v>0.72371999478747562</v>
      </c>
      <c r="AX32" s="28">
        <f>IF(('Activity data'!AX19*EF!$H32)*kgtoGg=0,"NO",('Activity data'!AX19*EF!$H32)*kgtoGg)</f>
        <v>0.73912420556181324</v>
      </c>
      <c r="AY32" s="28">
        <f>IF(('Activity data'!AY19*EF!$H32)*kgtoGg=0,"NO",('Activity data'!AY19*EF!$H32)*kgtoGg)</f>
        <v>0.75605785715233598</v>
      </c>
      <c r="AZ32" s="28">
        <f>IF(('Activity data'!AZ19*EF!$H32)*kgtoGg=0,"NO",('Activity data'!AZ19*EF!$H32)*kgtoGg)</f>
        <v>0.77406483703296403</v>
      </c>
      <c r="BA32" s="28">
        <f>IF(('Activity data'!BA19*EF!$H32)*kgtoGg=0,"NO",('Activity data'!BA19*EF!$H32)*kgtoGg)</f>
        <v>0.79320490881657313</v>
      </c>
      <c r="BB32" s="28">
        <f>IF(('Activity data'!BB19*EF!$H32)*kgtoGg=0,"NO",('Activity data'!BB19*EF!$H32)*kgtoGg)</f>
        <v>0.81263018615714155</v>
      </c>
      <c r="BC32" s="28">
        <f>IF(('Activity data'!BC19*EF!$H32)*kgtoGg=0,"NO",('Activity data'!BC19*EF!$H32)*kgtoGg)</f>
        <v>0.83282768493786874</v>
      </c>
      <c r="BD32" s="28">
        <f>IF(('Activity data'!BD19*EF!$H32)*kgtoGg=0,"NO",('Activity data'!BD19*EF!$H32)*kgtoGg)</f>
        <v>0.85332552003793027</v>
      </c>
      <c r="BE32" s="28">
        <f>IF(('Activity data'!BE19*EF!$H32)*kgtoGg=0,"NO",('Activity data'!BE19*EF!$H32)*kgtoGg)</f>
        <v>0.87461273869693656</v>
      </c>
      <c r="BF32" s="28">
        <f>IF(('Activity data'!BF19*EF!$H32)*kgtoGg=0,"NO",('Activity data'!BF19*EF!$H32)*kgtoGg)</f>
        <v>0.89711870406718619</v>
      </c>
      <c r="BG32" s="28">
        <f>IF(('Activity data'!BG19*EF!$H32)*kgtoGg=0,"NO",('Activity data'!BG19*EF!$H32)*kgtoGg)</f>
        <v>0.92026979987847302</v>
      </c>
      <c r="BH32" s="28">
        <f>IF(('Activity data'!BH19*EF!$H32)*kgtoGg=0,"NO",('Activity data'!BH19*EF!$H32)*kgtoGg)</f>
        <v>0.94435862316302599</v>
      </c>
      <c r="BI32" s="28">
        <f>IF(('Activity data'!BI19*EF!$H32)*kgtoGg=0,"NO",('Activity data'!BI19*EF!$H32)*kgtoGg)</f>
        <v>0.96933109837292875</v>
      </c>
      <c r="BJ32" s="28">
        <f>IF(('Activity data'!BJ19*EF!$H32)*kgtoGg=0,"NO",('Activity data'!BJ19*EF!$H32)*kgtoGg)</f>
        <v>0.99531125869186998</v>
      </c>
      <c r="BK32" s="28">
        <f>IF(('Activity data'!BK19*EF!$H32)*kgtoGg=0,"NO",('Activity data'!BK19*EF!$H32)*kgtoGg)</f>
        <v>1.0228328259999384</v>
      </c>
      <c r="BL32" s="28">
        <f>IF(('Activity data'!BL19*EF!$H32)*kgtoGg=0,"NO",('Activity data'!BL19*EF!$H32)*kgtoGg)</f>
        <v>1.0514127702714333</v>
      </c>
      <c r="BM32" s="28">
        <f>IF(('Activity data'!BM19*EF!$H32)*kgtoGg=0,"NO",('Activity data'!BM19*EF!$H32)*kgtoGg)</f>
        <v>1.0813130102383675</v>
      </c>
      <c r="BN32" s="28">
        <f>IF(('Activity data'!BN19*EF!$H32)*kgtoGg=0,"NO",('Activity data'!BN19*EF!$H32)*kgtoGg)</f>
        <v>1.1115506181659458</v>
      </c>
      <c r="BO32" s="28">
        <f>IF(('Activity data'!BO19*EF!$H32)*kgtoGg=0,"NO",('Activity data'!BO19*EF!$H32)*kgtoGg)</f>
        <v>1.1432267878246793</v>
      </c>
      <c r="BP32" s="28">
        <f>IF(('Activity data'!BP19*EF!$H32)*kgtoGg=0,"NO",('Activity data'!BP19*EF!$H32)*kgtoGg)</f>
        <v>1.1764615858384444</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2.2267335691149275</v>
      </c>
      <c r="AE33" s="28">
        <f>IF(('Activity data'!AE20*EF!$H33)*kgtoGg=0,"NO",('Activity data'!AE20*EF!$H33)*kgtoGg)</f>
        <v>2.2677868386380537</v>
      </c>
      <c r="AF33" s="28">
        <f>IF(('Activity data'!AF20*EF!$H33)*kgtoGg=0,"NO",('Activity data'!AF20*EF!$H33)*kgtoGg)</f>
        <v>2.28463576516494</v>
      </c>
      <c r="AG33" s="28">
        <f>IF(('Activity data'!AG20*EF!$H33)*kgtoGg=0,"NO",('Activity data'!AG20*EF!$H33)*kgtoGg)</f>
        <v>2.2763522464536559</v>
      </c>
      <c r="AH33" s="28">
        <f>IF(('Activity data'!AH20*EF!$H33)*kgtoGg=0,"NO",('Activity data'!AH20*EF!$H33)*kgtoGg)</f>
        <v>2.2481058988277787</v>
      </c>
      <c r="AI33" s="28">
        <f>IF(('Activity data'!AI20*EF!$H33)*kgtoGg=0,"NO",('Activity data'!AI20*EF!$H33)*kgtoGg)</f>
        <v>2.2367687989584448</v>
      </c>
      <c r="AJ33" s="28">
        <f>IF(('Activity data'!AJ20*EF!$H33)*kgtoGg=0,"NO",('Activity data'!AJ20*EF!$H33)*kgtoGg)</f>
        <v>2.2191099937627161</v>
      </c>
      <c r="AK33" s="28">
        <f>IF(('Activity data'!AK20*EF!$H33)*kgtoGg=0,"NO",('Activity data'!AK20*EF!$H33)*kgtoGg)</f>
        <v>2.1955031506093157</v>
      </c>
      <c r="AL33" s="28">
        <f>IF(('Activity data'!AL20*EF!$H33)*kgtoGg=0,"NO",('Activity data'!AL20*EF!$H33)*kgtoGg)</f>
        <v>1.8260819376457067</v>
      </c>
      <c r="AM33" s="28">
        <f>IF(('Activity data'!AM20*EF!$H33)*kgtoGg=0,"NO",('Activity data'!AM20*EF!$H33)*kgtoGg)</f>
        <v>1.8687102436946743</v>
      </c>
      <c r="AN33" s="28">
        <f>IF(('Activity data'!AN20*EF!$H33)*kgtoGg=0,"NO",('Activity data'!AN20*EF!$H33)*kgtoGg)</f>
        <v>1.907181774831727</v>
      </c>
      <c r="AO33" s="28">
        <f>IF(('Activity data'!AO20*EF!$H33)*kgtoGg=0,"NO",('Activity data'!AO20*EF!$H33)*kgtoGg)</f>
        <v>1.9457537967899092</v>
      </c>
      <c r="AP33" s="28">
        <f>IF(('Activity data'!AP20*EF!$H33)*kgtoGg=0,"NO",('Activity data'!AP20*EF!$H33)*kgtoGg)</f>
        <v>1.9807764560747685</v>
      </c>
      <c r="AQ33" s="28">
        <f>IF(('Activity data'!AQ20*EF!$H33)*kgtoGg=0,"NO",('Activity data'!AQ20*EF!$H33)*kgtoGg)</f>
        <v>2.0185867897237357</v>
      </c>
      <c r="AR33" s="28">
        <f>IF(('Activity data'!AR20*EF!$H33)*kgtoGg=0,"NO",('Activity data'!AR20*EF!$H33)*kgtoGg)</f>
        <v>2.0750569952907707</v>
      </c>
      <c r="AS33" s="28">
        <f>IF(('Activity data'!AS20*EF!$H33)*kgtoGg=0,"NO",('Activity data'!AS20*EF!$H33)*kgtoGg)</f>
        <v>2.1297209635908319</v>
      </c>
      <c r="AT33" s="28">
        <f>IF(('Activity data'!AT20*EF!$H33)*kgtoGg=0,"NO",('Activity data'!AT20*EF!$H33)*kgtoGg)</f>
        <v>2.1881506766980272</v>
      </c>
      <c r="AU33" s="28">
        <f>IF(('Activity data'!AU20*EF!$H33)*kgtoGg=0,"NO",('Activity data'!AU20*EF!$H33)*kgtoGg)</f>
        <v>2.2489453662701173</v>
      </c>
      <c r="AV33" s="28">
        <f>IF(('Activity data'!AV20*EF!$H33)*kgtoGg=0,"NO",('Activity data'!AV20*EF!$H33)*kgtoGg)</f>
        <v>2.312392721922496</v>
      </c>
      <c r="AW33" s="28">
        <f>IF(('Activity data'!AW20*EF!$H33)*kgtoGg=0,"NO",('Activity data'!AW20*EF!$H33)*kgtoGg)</f>
        <v>2.3988240509016383</v>
      </c>
      <c r="AX33" s="28">
        <f>IF(('Activity data'!AX20*EF!$H33)*kgtoGg=0,"NO",('Activity data'!AX20*EF!$H33)*kgtoGg)</f>
        <v>2.478317571767199</v>
      </c>
      <c r="AY33" s="28">
        <f>IF(('Activity data'!AY20*EF!$H33)*kgtoGg=0,"NO",('Activity data'!AY20*EF!$H33)*kgtoGg)</f>
        <v>2.5696846811660619</v>
      </c>
      <c r="AZ33" s="28">
        <f>IF(('Activity data'!AZ20*EF!$H33)*kgtoGg=0,"NO",('Activity data'!AZ20*EF!$H33)*kgtoGg)</f>
        <v>2.6687273305429433</v>
      </c>
      <c r="BA33" s="28">
        <f>IF(('Activity data'!BA20*EF!$H33)*kgtoGg=0,"NO",('Activity data'!BA20*EF!$H33)*kgtoGg)</f>
        <v>2.7759267011138542</v>
      </c>
      <c r="BB33" s="28">
        <f>IF(('Activity data'!BB20*EF!$H33)*kgtoGg=0,"NO",('Activity data'!BB20*EF!$H33)*kgtoGg)</f>
        <v>2.8890063014142369</v>
      </c>
      <c r="BC33" s="28">
        <f>IF(('Activity data'!BC20*EF!$H33)*kgtoGg=0,"NO",('Activity data'!BC20*EF!$H33)*kgtoGg)</f>
        <v>3.0070635946795572</v>
      </c>
      <c r="BD33" s="28">
        <f>IF(('Activity data'!BD20*EF!$H33)*kgtoGg=0,"NO",('Activity data'!BD20*EF!$H33)*kgtoGg)</f>
        <v>3.1260269653776427</v>
      </c>
      <c r="BE33" s="28">
        <f>IF(('Activity data'!BE20*EF!$H33)*kgtoGg=0,"NO",('Activity data'!BE20*EF!$H33)*kgtoGg)</f>
        <v>3.250005528686831</v>
      </c>
      <c r="BF33" s="28">
        <f>IF(('Activity data'!BF20*EF!$H33)*kgtoGg=0,"NO",('Activity data'!BF20*EF!$H33)*kgtoGg)</f>
        <v>3.3824066634419916</v>
      </c>
      <c r="BG33" s="28">
        <f>IF(('Activity data'!BG20*EF!$H33)*kgtoGg=0,"NO",('Activity data'!BG20*EF!$H33)*kgtoGg)</f>
        <v>3.5229503983179411</v>
      </c>
      <c r="BH33" s="28">
        <f>IF(('Activity data'!BH20*EF!$H33)*kgtoGg=0,"NO",('Activity data'!BH20*EF!$H33)*kgtoGg)</f>
        <v>3.6694591591594152</v>
      </c>
      <c r="BI33" s="28">
        <f>IF(('Activity data'!BI20*EF!$H33)*kgtoGg=0,"NO",('Activity data'!BI20*EF!$H33)*kgtoGg)</f>
        <v>3.8213583199827079</v>
      </c>
      <c r="BJ33" s="28">
        <f>IF(('Activity data'!BJ20*EF!$H33)*kgtoGg=0,"NO",('Activity data'!BJ20*EF!$H33)*kgtoGg)</f>
        <v>3.9796133827839784</v>
      </c>
      <c r="BK33" s="28">
        <f>IF(('Activity data'!BK20*EF!$H33)*kgtoGg=0,"NO",('Activity data'!BK20*EF!$H33)*kgtoGg)</f>
        <v>4.1482268704304408</v>
      </c>
      <c r="BL33" s="28">
        <f>IF(('Activity data'!BL20*EF!$H33)*kgtoGg=0,"NO",('Activity data'!BL20*EF!$H33)*kgtoGg)</f>
        <v>4.3280100898369973</v>
      </c>
      <c r="BM33" s="28">
        <f>IF(('Activity data'!BM20*EF!$H33)*kgtoGg=0,"NO",('Activity data'!BM20*EF!$H33)*kgtoGg)</f>
        <v>4.516172198429981</v>
      </c>
      <c r="BN33" s="28">
        <f>IF(('Activity data'!BN20*EF!$H33)*kgtoGg=0,"NO",('Activity data'!BN20*EF!$H33)*kgtoGg)</f>
        <v>4.705034004279705</v>
      </c>
      <c r="BO33" s="28">
        <f>IF(('Activity data'!BO20*EF!$H33)*kgtoGg=0,"NO",('Activity data'!BO20*EF!$H33)*kgtoGg)</f>
        <v>4.9031506267249787</v>
      </c>
      <c r="BP33" s="28">
        <f>IF(('Activity data'!BP20*EF!$H33)*kgtoGg=0,"NO",('Activity data'!BP20*EF!$H33)*kgtoGg)</f>
        <v>5.1112061627607313</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2.3243891999948953E-2</v>
      </c>
      <c r="AE34" s="28">
        <f>IF(('Activity data'!AE21*EF!$H34)*kgtoGg=0,"NO",('Activity data'!AE21*EF!$H34)*kgtoGg)</f>
        <v>2.3766334684810656E-2</v>
      </c>
      <c r="AF34" s="28">
        <f>IF(('Activity data'!AF21*EF!$H34)*kgtoGg=0,"NO",('Activity data'!AF21*EF!$H34)*kgtoGg)</f>
        <v>2.4197288725112558E-2</v>
      </c>
      <c r="AG34" s="28">
        <f>IF(('Activity data'!AG21*EF!$H34)*kgtoGg=0,"NO",('Activity data'!AG21*EF!$H34)*kgtoGg)</f>
        <v>2.4529742083950184E-2</v>
      </c>
      <c r="AH34" s="28">
        <f>IF(('Activity data'!AH21*EF!$H34)*kgtoGg=0,"NO",('Activity data'!AH21*EF!$H34)*kgtoGg)</f>
        <v>2.4782821621936669E-2</v>
      </c>
      <c r="AI34" s="28">
        <f>IF(('Activity data'!AI21*EF!$H34)*kgtoGg=0,"NO",('Activity data'!AI21*EF!$H34)*kgtoGg)</f>
        <v>2.5111973981608852E-2</v>
      </c>
      <c r="AJ34" s="28">
        <f>IF(('Activity data'!AJ21*EF!$H34)*kgtoGg=0,"NO",('Activity data'!AJ21*EF!$H34)*kgtoGg)</f>
        <v>2.5413353542678898E-2</v>
      </c>
      <c r="AK34" s="28">
        <f>IF(('Activity data'!AK21*EF!$H34)*kgtoGg=0,"NO",('Activity data'!AK21*EF!$H34)*kgtoGg)</f>
        <v>2.568893242287415E-2</v>
      </c>
      <c r="AL34" s="28">
        <f>IF(('Activity data'!AL21*EF!$H34)*kgtoGg=0,"NO",('Activity data'!AL21*EF!$H34)*kgtoGg)</f>
        <v>2.4437097148404183E-2</v>
      </c>
      <c r="AM34" s="28">
        <f>IF(('Activity data'!AM21*EF!$H34)*kgtoGg=0,"NO",('Activity data'!AM21*EF!$H34)*kgtoGg)</f>
        <v>2.4910569585106884E-2</v>
      </c>
      <c r="AN34" s="28">
        <f>IF(('Activity data'!AN21*EF!$H34)*kgtoGg=0,"NO",('Activity data'!AN21*EF!$H34)*kgtoGg)</f>
        <v>2.53692149764926E-2</v>
      </c>
      <c r="AO34" s="28">
        <f>IF(('Activity data'!AO21*EF!$H34)*kgtoGg=0,"NO",('Activity data'!AO21*EF!$H34)*kgtoGg)</f>
        <v>2.5832468335190567E-2</v>
      </c>
      <c r="AP34" s="28">
        <f>IF(('Activity data'!AP21*EF!$H34)*kgtoGg=0,"NO",('Activity data'!AP21*EF!$H34)*kgtoGg)</f>
        <v>2.6283334627224448E-2</v>
      </c>
      <c r="AQ34" s="28">
        <f>IF(('Activity data'!AQ21*EF!$H34)*kgtoGg=0,"NO",('Activity data'!AQ21*EF!$H34)*kgtoGg)</f>
        <v>2.675068881449456E-2</v>
      </c>
      <c r="AR34" s="28">
        <f>IF(('Activity data'!AR21*EF!$H34)*kgtoGg=0,"NO",('Activity data'!AR21*EF!$H34)*kgtoGg)</f>
        <v>2.7277248432268957E-2</v>
      </c>
      <c r="AS34" s="28">
        <f>IF(('Activity data'!AS21*EF!$H34)*kgtoGg=0,"NO",('Activity data'!AS21*EF!$H34)*kgtoGg)</f>
        <v>2.7800273621447436E-2</v>
      </c>
      <c r="AT34" s="28">
        <f>IF(('Activity data'!AT21*EF!$H34)*kgtoGg=0,"NO",('Activity data'!AT21*EF!$H34)*kgtoGg)</f>
        <v>2.8345306255940908E-2</v>
      </c>
      <c r="AU34" s="28">
        <f>IF(('Activity data'!AU21*EF!$H34)*kgtoGg=0,"NO",('Activity data'!AU21*EF!$H34)*kgtoGg)</f>
        <v>2.890665167213035E-2</v>
      </c>
      <c r="AV34" s="28">
        <f>IF(('Activity data'!AV21*EF!$H34)*kgtoGg=0,"NO",('Activity data'!AV21*EF!$H34)*kgtoGg)</f>
        <v>2.9485614275461782E-2</v>
      </c>
      <c r="AW34" s="28">
        <f>IF(('Activity data'!AW21*EF!$H34)*kgtoGg=0,"NO",('Activity data'!AW21*EF!$H34)*kgtoGg)</f>
        <v>3.0154999782811512E-2</v>
      </c>
      <c r="AX34" s="28">
        <f>IF(('Activity data'!AX21*EF!$H34)*kgtoGg=0,"NO",('Activity data'!AX21*EF!$H34)*kgtoGg)</f>
        <v>3.0796841898408915E-2</v>
      </c>
      <c r="AY34" s="28">
        <f>IF(('Activity data'!AY21*EF!$H34)*kgtoGg=0,"NO",('Activity data'!AY21*EF!$H34)*kgtoGg)</f>
        <v>3.1502410714680698E-2</v>
      </c>
      <c r="AZ34" s="28">
        <f>IF(('Activity data'!AZ21*EF!$H34)*kgtoGg=0,"NO",('Activity data'!AZ21*EF!$H34)*kgtoGg)</f>
        <v>3.2252701543040198E-2</v>
      </c>
      <c r="BA34" s="28">
        <f>IF(('Activity data'!BA21*EF!$H34)*kgtoGg=0,"NO",('Activity data'!BA21*EF!$H34)*kgtoGg)</f>
        <v>3.3050204534023922E-2</v>
      </c>
      <c r="BB34" s="28">
        <f>IF(('Activity data'!BB21*EF!$H34)*kgtoGg=0,"NO",('Activity data'!BB21*EF!$H34)*kgtoGg)</f>
        <v>3.385959108988093E-2</v>
      </c>
      <c r="BC34" s="28">
        <f>IF(('Activity data'!BC21*EF!$H34)*kgtoGg=0,"NO",('Activity data'!BC21*EF!$H34)*kgtoGg)</f>
        <v>3.4701153539077892E-2</v>
      </c>
      <c r="BD34" s="28">
        <f>IF(('Activity data'!BD21*EF!$H34)*kgtoGg=0,"NO",('Activity data'!BD21*EF!$H34)*kgtoGg)</f>
        <v>3.5555230001580465E-2</v>
      </c>
      <c r="BE34" s="28">
        <f>IF(('Activity data'!BE21*EF!$H34)*kgtoGg=0,"NO",('Activity data'!BE21*EF!$H34)*kgtoGg)</f>
        <v>3.6442197445705725E-2</v>
      </c>
      <c r="BF34" s="28">
        <f>IF(('Activity data'!BF21*EF!$H34)*kgtoGg=0,"NO",('Activity data'!BF21*EF!$H34)*kgtoGg)</f>
        <v>3.7379946002799466E-2</v>
      </c>
      <c r="BG34" s="28">
        <f>IF(('Activity data'!BG21*EF!$H34)*kgtoGg=0,"NO",('Activity data'!BG21*EF!$H34)*kgtoGg)</f>
        <v>3.8344574994936417E-2</v>
      </c>
      <c r="BH34" s="28">
        <f>IF(('Activity data'!BH21*EF!$H34)*kgtoGg=0,"NO",('Activity data'!BH21*EF!$H34)*kgtoGg)</f>
        <v>3.934827596512612E-2</v>
      </c>
      <c r="BI34" s="28">
        <f>IF(('Activity data'!BI21*EF!$H34)*kgtoGg=0,"NO",('Activity data'!BI21*EF!$H34)*kgtoGg)</f>
        <v>4.0388795765538735E-2</v>
      </c>
      <c r="BJ34" s="28">
        <f>IF(('Activity data'!BJ21*EF!$H34)*kgtoGg=0,"NO",('Activity data'!BJ21*EF!$H34)*kgtoGg)</f>
        <v>4.1471302445494622E-2</v>
      </c>
      <c r="BK34" s="28">
        <f>IF(('Activity data'!BK21*EF!$H34)*kgtoGg=0,"NO",('Activity data'!BK21*EF!$H34)*kgtoGg)</f>
        <v>4.2618034416664133E-2</v>
      </c>
      <c r="BL34" s="28">
        <f>IF(('Activity data'!BL21*EF!$H34)*kgtoGg=0,"NO",('Activity data'!BL21*EF!$H34)*kgtoGg)</f>
        <v>4.3808865427976428E-2</v>
      </c>
      <c r="BM34" s="28">
        <f>IF(('Activity data'!BM21*EF!$H34)*kgtoGg=0,"NO",('Activity data'!BM21*EF!$H34)*kgtoGg)</f>
        <v>4.5054708759932019E-2</v>
      </c>
      <c r="BN34" s="28">
        <f>IF(('Activity data'!BN21*EF!$H34)*kgtoGg=0,"NO",('Activity data'!BN21*EF!$H34)*kgtoGg)</f>
        <v>4.6314609090247788E-2</v>
      </c>
      <c r="BO34" s="28">
        <f>IF(('Activity data'!BO21*EF!$H34)*kgtoGg=0,"NO",('Activity data'!BO21*EF!$H34)*kgtoGg)</f>
        <v>4.7634449492695019E-2</v>
      </c>
      <c r="BP34" s="28">
        <f>IF(('Activity data'!BP21*EF!$H34)*kgtoGg=0,"NO",('Activity data'!BP21*EF!$H34)*kgtoGg)</f>
        <v>4.9019232743268561E-2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9.2780565379788738E-2</v>
      </c>
      <c r="AE35" s="28">
        <f>IF(('Activity data'!AE22*EF!$H35)*kgtoGg=0,"NO",('Activity data'!AE22*EF!$H35)*kgtoGg)</f>
        <v>9.4491118276585642E-2</v>
      </c>
      <c r="AF35" s="28">
        <f>IF(('Activity data'!AF22*EF!$H35)*kgtoGg=0,"NO",('Activity data'!AF22*EF!$H35)*kgtoGg)</f>
        <v>9.5193156881872604E-2</v>
      </c>
      <c r="AG35" s="28">
        <f>IF(('Activity data'!AG22*EF!$H35)*kgtoGg=0,"NO",('Activity data'!AG22*EF!$H35)*kgtoGg)</f>
        <v>9.4848010268902411E-2</v>
      </c>
      <c r="AH35" s="28">
        <f>IF(('Activity data'!AH22*EF!$H35)*kgtoGg=0,"NO",('Activity data'!AH22*EF!$H35)*kgtoGg)</f>
        <v>9.3671079117824185E-2</v>
      </c>
      <c r="AI35" s="28">
        <f>IF(('Activity data'!AI22*EF!$H35)*kgtoGg=0,"NO",('Activity data'!AI22*EF!$H35)*kgtoGg)</f>
        <v>9.3198699956601933E-2</v>
      </c>
      <c r="AJ35" s="28">
        <f>IF(('Activity data'!AJ22*EF!$H35)*kgtoGg=0,"NO",('Activity data'!AJ22*EF!$H35)*kgtoGg)</f>
        <v>9.2462916406779921E-2</v>
      </c>
      <c r="AK35" s="28">
        <f>IF(('Activity data'!AK22*EF!$H35)*kgtoGg=0,"NO",('Activity data'!AK22*EF!$H35)*kgtoGg)</f>
        <v>9.1479297942054921E-2</v>
      </c>
      <c r="AL35" s="28">
        <f>IF(('Activity data'!AL22*EF!$H35)*kgtoGg=0,"NO",('Activity data'!AL22*EF!$H35)*kgtoGg)</f>
        <v>7.608674740190452E-2</v>
      </c>
      <c r="AM35" s="28">
        <f>IF(('Activity data'!AM22*EF!$H35)*kgtoGg=0,"NO",('Activity data'!AM22*EF!$H35)*kgtoGg)</f>
        <v>7.7862926820611508E-2</v>
      </c>
      <c r="AN35" s="28">
        <f>IF(('Activity data'!AN22*EF!$H35)*kgtoGg=0,"NO",('Activity data'!AN22*EF!$H35)*kgtoGg)</f>
        <v>7.9465907284655371E-2</v>
      </c>
      <c r="AO35" s="28">
        <f>IF(('Activity data'!AO22*EF!$H35)*kgtoGg=0,"NO",('Activity data'!AO22*EF!$H35)*kgtoGg)</f>
        <v>8.1073074866246292E-2</v>
      </c>
      <c r="AP35" s="28">
        <f>IF(('Activity data'!AP22*EF!$H35)*kgtoGg=0,"NO",('Activity data'!AP22*EF!$H35)*kgtoGg)</f>
        <v>8.2532352336448761E-2</v>
      </c>
      <c r="AQ35" s="28">
        <f>IF(('Activity data'!AQ22*EF!$H35)*kgtoGg=0,"NO",('Activity data'!AQ22*EF!$H35)*kgtoGg)</f>
        <v>8.4107782905155734E-2</v>
      </c>
      <c r="AR35" s="28">
        <f>IF(('Activity data'!AR22*EF!$H35)*kgtoGg=0,"NO",('Activity data'!AR22*EF!$H35)*kgtoGg)</f>
        <v>8.6460708137115524E-2</v>
      </c>
      <c r="AS35" s="28">
        <f>IF(('Activity data'!AS22*EF!$H35)*kgtoGg=0,"NO",('Activity data'!AS22*EF!$H35)*kgtoGg)</f>
        <v>8.8738373482951396E-2</v>
      </c>
      <c r="AT35" s="28">
        <f>IF(('Activity data'!AT22*EF!$H35)*kgtoGg=0,"NO",('Activity data'!AT22*EF!$H35)*kgtoGg)</f>
        <v>9.1172944862417893E-2</v>
      </c>
      <c r="AU35" s="28">
        <f>IF(('Activity data'!AU22*EF!$H35)*kgtoGg=0,"NO",('Activity data'!AU22*EF!$H35)*kgtoGg)</f>
        <v>9.3706056927921638E-2</v>
      </c>
      <c r="AV35" s="28">
        <f>IF(('Activity data'!AV22*EF!$H35)*kgtoGg=0,"NO",('Activity data'!AV22*EF!$H35)*kgtoGg)</f>
        <v>9.6349696746770783E-2</v>
      </c>
      <c r="AW35" s="28">
        <f>IF(('Activity data'!AW22*EF!$H35)*kgtoGg=0,"NO",('Activity data'!AW22*EF!$H35)*kgtoGg)</f>
        <v>9.9951002120901675E-2</v>
      </c>
      <c r="AX35" s="28">
        <f>IF(('Activity data'!AX22*EF!$H35)*kgtoGg=0,"NO",('Activity data'!AX22*EF!$H35)*kgtoGg)</f>
        <v>0.10326323215696673</v>
      </c>
      <c r="AY35" s="28">
        <f>IF(('Activity data'!AY22*EF!$H35)*kgtoGg=0,"NO",('Activity data'!AY22*EF!$H35)*kgtoGg)</f>
        <v>0.107070195048586</v>
      </c>
      <c r="AZ35" s="28">
        <f>IF(('Activity data'!AZ22*EF!$H35)*kgtoGg=0,"NO",('Activity data'!AZ22*EF!$H35)*kgtoGg)</f>
        <v>0.11119697210595608</v>
      </c>
      <c r="BA35" s="28">
        <f>IF(('Activity data'!BA22*EF!$H35)*kgtoGg=0,"NO",('Activity data'!BA22*EF!$H35)*kgtoGg)</f>
        <v>0.11566361254641072</v>
      </c>
      <c r="BB35" s="28">
        <f>IF(('Activity data'!BB22*EF!$H35)*kgtoGg=0,"NO",('Activity data'!BB22*EF!$H35)*kgtoGg)</f>
        <v>0.12037526255892665</v>
      </c>
      <c r="BC35" s="28">
        <f>IF(('Activity data'!BC22*EF!$H35)*kgtoGg=0,"NO",('Activity data'!BC22*EF!$H35)*kgtoGg)</f>
        <v>0.12529431644498165</v>
      </c>
      <c r="BD35" s="28">
        <f>IF(('Activity data'!BD22*EF!$H35)*kgtoGg=0,"NO",('Activity data'!BD22*EF!$H35)*kgtoGg)</f>
        <v>0.1302511235574019</v>
      </c>
      <c r="BE35" s="28">
        <f>IF(('Activity data'!BE22*EF!$H35)*kgtoGg=0,"NO",('Activity data'!BE22*EF!$H35)*kgtoGg)</f>
        <v>0.13541689702861812</v>
      </c>
      <c r="BF35" s="28">
        <f>IF(('Activity data'!BF22*EF!$H35)*kgtoGg=0,"NO",('Activity data'!BF22*EF!$H35)*kgtoGg)</f>
        <v>0.14093361097674978</v>
      </c>
      <c r="BG35" s="28">
        <f>IF(('Activity data'!BG22*EF!$H35)*kgtoGg=0,"NO",('Activity data'!BG22*EF!$H35)*kgtoGg)</f>
        <v>0.14678959992991436</v>
      </c>
      <c r="BH35" s="28">
        <f>IF(('Activity data'!BH22*EF!$H35)*kgtoGg=0,"NO",('Activity data'!BH22*EF!$H35)*kgtoGg)</f>
        <v>0.15289413163164242</v>
      </c>
      <c r="BI35" s="28">
        <f>IF(('Activity data'!BI22*EF!$H35)*kgtoGg=0,"NO",('Activity data'!BI22*EF!$H35)*kgtoGg)</f>
        <v>0.15922326333261297</v>
      </c>
      <c r="BJ35" s="28">
        <f>IF(('Activity data'!BJ22*EF!$H35)*kgtoGg=0,"NO",('Activity data'!BJ22*EF!$H35)*kgtoGg)</f>
        <v>0.16581722428266593</v>
      </c>
      <c r="BK35" s="28">
        <f>IF(('Activity data'!BK22*EF!$H35)*kgtoGg=0,"NO",('Activity data'!BK22*EF!$H35)*kgtoGg)</f>
        <v>0.1728427862679352</v>
      </c>
      <c r="BL35" s="28">
        <f>IF(('Activity data'!BL22*EF!$H35)*kgtoGg=0,"NO",('Activity data'!BL22*EF!$H35)*kgtoGg)</f>
        <v>0.18033375374320842</v>
      </c>
      <c r="BM35" s="28">
        <f>IF(('Activity data'!BM22*EF!$H35)*kgtoGg=0,"NO",('Activity data'!BM22*EF!$H35)*kgtoGg)</f>
        <v>0.18817384160124939</v>
      </c>
      <c r="BN35" s="28">
        <f>IF(('Activity data'!BN22*EF!$H35)*kgtoGg=0,"NO",('Activity data'!BN22*EF!$H35)*kgtoGg)</f>
        <v>0.19604308351165453</v>
      </c>
      <c r="BO35" s="28">
        <f>IF(('Activity data'!BO22*EF!$H35)*kgtoGg=0,"NO",('Activity data'!BO22*EF!$H35)*kgtoGg)</f>
        <v>0.20429794278020766</v>
      </c>
      <c r="BP35" s="28">
        <f>IF(('Activity data'!BP22*EF!$H35)*kgtoGg=0,"NO",('Activity data'!BP22*EF!$H35)*kgtoGg)</f>
        <v>0.21296692344836404</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5.9542265386473864E-2</v>
      </c>
      <c r="AE36" s="28">
        <f>IF(('Activity data'!AE5*EF!$H36*EF!$H54)*NtoN2O*kgtoGg=0,"NO",('Activity data'!AE5*EF!$H36*EF!$H54)*NtoN2O*kgtoGg)</f>
        <v>5.9942437234009729E-2</v>
      </c>
      <c r="AF36" s="28">
        <f>IF(('Activity data'!AF5*EF!$H36*EF!$H54)*NtoN2O*kgtoGg=0,"NO",('Activity data'!AF5*EF!$H36*EF!$H54)*NtoN2O*kgtoGg)</f>
        <v>6.0233558970035711E-2</v>
      </c>
      <c r="AG36" s="28">
        <f>IF(('Activity data'!AG5*EF!$H36*EF!$H54)*NtoN2O*kgtoGg=0,"NO",('Activity data'!AG5*EF!$H36*EF!$H54)*NtoN2O*kgtoGg)</f>
        <v>6.0406493918756375E-2</v>
      </c>
      <c r="AH36" s="28">
        <f>IF(('Activity data'!AH5*EF!$H36*EF!$H54)*NtoN2O*kgtoGg=0,"NO",('Activity data'!AH5*EF!$H36*EF!$H54)*NtoN2O*kgtoGg)</f>
        <v>6.0489446605308951E-2</v>
      </c>
      <c r="AI36" s="28">
        <f>IF(('Activity data'!AI5*EF!$H36*EF!H54)*NtoN2O*kgtoGg=0,"NO",('Activity data'!AI5*EF!$H36*EF!H54)*NtoN2O*kgtoGg)</f>
        <v>6.0700042732920796E-2</v>
      </c>
      <c r="AJ36" s="28">
        <f>IF(('Activity data'!AJ5*EF!$H36*EF!I54)*NtoN2O*kgtoGg=0,"NO",('Activity data'!AJ5*EF!$H36*EF!I54)*NtoN2O*kgtoGg)</f>
        <v>6.0886443378179625E-2</v>
      </c>
      <c r="AK36" s="28">
        <f>IF(('Activity data'!AK5*EF!$H36*EF!J54)*NtoN2O*kgtoGg=0,"NO",('Activity data'!AK5*EF!$H36*EF!J54)*NtoN2O*kgtoGg)</f>
        <v>6.1051301625823243E-2</v>
      </c>
      <c r="AL36" s="28">
        <f>IF(('Activity data'!AL5*EF!$H36*EF!K54)*NtoN2O*kgtoGg=0,"NO",('Activity data'!AL5*EF!$H36*EF!K54)*NtoN2O*kgtoGg)</f>
        <v>5.9135320193778457E-2</v>
      </c>
      <c r="AM36" s="28">
        <f>IF(('Activity data'!AM5*EF!$H36*EF!L54)*NtoN2O*kgtoGg=0,"NO",('Activity data'!AM5*EF!$H36*EF!L54)*NtoN2O*kgtoGg)</f>
        <v>5.9556928769017525E-2</v>
      </c>
      <c r="AN36" s="28">
        <f>IF(('Activity data'!AN5*EF!$H36*EF!M54)*NtoN2O*kgtoGg=0,"NO",('Activity data'!AN5*EF!$H36*EF!M54)*NtoN2O*kgtoGg)</f>
        <v>5.996520018745749E-2</v>
      </c>
      <c r="AO36" s="28">
        <f>IF(('Activity data'!AO5*EF!$H36*EF!N54)*NtoN2O*kgtoGg=0,"NO",('Activity data'!AO5*EF!$H36*EF!N54)*NtoN2O*kgtoGg)</f>
        <v>6.0386399244287417E-2</v>
      </c>
      <c r="AP36" s="28">
        <f>IF(('Activity data'!AP5*EF!$H36*EF!O54)*NtoN2O*kgtoGg=0,"NO",('Activity data'!AP5*EF!$H36*EF!O54)*NtoN2O*kgtoGg)</f>
        <v>6.0796899434410488E-2</v>
      </c>
      <c r="AQ36" s="28">
        <f>IF(('Activity data'!AQ5*EF!$H36*EF!P54)*NtoN2O*kgtoGg=0,"NO",('Activity data'!AQ5*EF!$H36*EF!P54)*NtoN2O*kgtoGg)</f>
        <v>6.1234970767148351E-2</v>
      </c>
      <c r="AR36" s="28">
        <f>IF(('Activity data'!AR5*EF!$H36*EF!Q54)*NtoN2O*kgtoGg=0,"NO",('Activity data'!AR5*EF!$H36*EF!Q54)*NtoN2O*kgtoGg)</f>
        <v>6.173769640339348E-2</v>
      </c>
      <c r="AS36" s="28">
        <f>IF(('Activity data'!AS5*EF!$H36*EF!R54)*NtoN2O*kgtoGg=0,"NO",('Activity data'!AS5*EF!$H36*EF!R54)*NtoN2O*kgtoGg)</f>
        <v>6.2239527790781762E-2</v>
      </c>
      <c r="AT36" s="28">
        <f>IF(('Activity data'!AT5*EF!$H36*EF!S54)*NtoN2O*kgtoGg=0,"NO",('Activity data'!AT5*EF!$H36*EF!S54)*NtoN2O*kgtoGg)</f>
        <v>6.277342819954157E-2</v>
      </c>
      <c r="AU36" s="28">
        <f>IF(('Activity data'!AU5*EF!$H36*EF!T54)*NtoN2O*kgtoGg=0,"NO",('Activity data'!AU5*EF!$H36*EF!T54)*NtoN2O*kgtoGg)</f>
        <v>6.3331626321145848E-2</v>
      </c>
      <c r="AV36" s="28">
        <f>IF(('Activity data'!AV5*EF!$H36*EF!U54)*NtoN2O*kgtoGg=0,"NO",('Activity data'!AV5*EF!$H36*EF!U54)*NtoN2O*kgtoGg)</f>
        <v>6.3915117889633319E-2</v>
      </c>
      <c r="AW36" s="28">
        <f>IF(('Activity data'!AW5*EF!$H36*EF!V54)*NtoN2O*kgtoGg=0,"NO",('Activity data'!AW5*EF!$H36*EF!V54)*NtoN2O*kgtoGg)</f>
        <v>6.4602726147187151E-2</v>
      </c>
      <c r="AX36" s="28">
        <f>IF(('Activity data'!AX5*EF!$H36*EF!W54)*NtoN2O*kgtoGg=0,"NO",('Activity data'!AX5*EF!$H36*EF!W54)*NtoN2O*kgtoGg)</f>
        <v>6.5255504140784806E-2</v>
      </c>
      <c r="AY36" s="28">
        <f>IF(('Activity data'!AY5*EF!$H36*EF!X54)*NtoN2O*kgtoGg=0,"NO",('Activity data'!AY5*EF!$H36*EF!X54)*NtoN2O*kgtoGg)</f>
        <v>6.5990938608214061E-2</v>
      </c>
      <c r="AZ36" s="28">
        <f>IF(('Activity data'!AZ5*EF!$H36*EF!Y54)*NtoN2O*kgtoGg=0,"NO",('Activity data'!AZ5*EF!$H36*EF!Y54)*NtoN2O*kgtoGg)</f>
        <v>6.6783928260853331E-2</v>
      </c>
      <c r="BA36" s="28">
        <f>IF(('Activity data'!BA5*EF!$H36*EF!Z54)*NtoN2O*kgtoGg=0,"NO",('Activity data'!BA5*EF!$H36*EF!Z54)*NtoN2O*kgtoGg)</f>
        <v>6.7636540633415648E-2</v>
      </c>
      <c r="BB36" s="28">
        <f>IF(('Activity data'!BB5*EF!$H36*EF!AA54)*NtoN2O*kgtoGg=0,"NO",('Activity data'!BB5*EF!$H36*EF!AA54)*NtoN2O*kgtoGg)</f>
        <v>6.8489071298664231E-2</v>
      </c>
      <c r="BC36" s="28">
        <f>IF(('Activity data'!BC5*EF!$H36*EF!AB54)*NtoN2O*kgtoGg=0,"NO",('Activity data'!BC5*EF!$H36*EF!AB54)*NtoN2O*kgtoGg)</f>
        <v>6.9381010440778546E-2</v>
      </c>
      <c r="BD36" s="28">
        <f>IF(('Activity data'!BD5*EF!$H36*EF!AC54)*NtoN2O*kgtoGg=0,"NO",('Activity data'!BD5*EF!$H36*EF!AC54)*NtoN2O*kgtoGg)</f>
        <v>7.0287434964849654E-2</v>
      </c>
      <c r="BE36" s="28">
        <f>IF(('Activity data'!BE5*EF!$H36*EF!AD54)*NtoN2O*kgtoGg=0,"NO",('Activity data'!BE5*EF!$H36*EF!AD54)*NtoN2O*kgtoGg)</f>
        <v>7.1233421626758525E-2</v>
      </c>
      <c r="BF36" s="28">
        <f>IF(('Activity data'!BF5*EF!$H36*EF!AE54)*NtoN2O*kgtoGg=0,"NO",('Activity data'!BF5*EF!$H36*EF!AE54)*NtoN2O*kgtoGg)</f>
        <v>7.2240922879259678E-2</v>
      </c>
      <c r="BG36" s="28">
        <f>IF(('Activity data'!BG5*EF!$H36*EF!AF54)*NtoN2O*kgtoGg=0,"NO",('Activity data'!BG5*EF!$H36*EF!AF54)*NtoN2O*kgtoGg)</f>
        <v>7.3266495768365261E-2</v>
      </c>
      <c r="BH36" s="28">
        <f>IF(('Activity data'!BH5*EF!$H36*EF!AG54)*NtoN2O*kgtoGg=0,"NO",('Activity data'!BH5*EF!$H36*EF!AG54)*NtoN2O*kgtoGg)</f>
        <v>7.4337877705240196E-2</v>
      </c>
      <c r="BI36" s="28">
        <f>IF(('Activity data'!BI5*EF!$H36*EF!AH54)*NtoN2O*kgtoGg=0,"NO",('Activity data'!BI5*EF!$H36*EF!AH54)*NtoN2O*kgtoGg)</f>
        <v>7.5451990293771379E-2</v>
      </c>
      <c r="BJ36" s="28">
        <f>IF(('Activity data'!BJ5*EF!$H36*EF!AI54)*NtoN2O*kgtoGg=0,"NO",('Activity data'!BJ5*EF!$H36*EF!AI54)*NtoN2O*kgtoGg)</f>
        <v>7.661464038766029E-2</v>
      </c>
      <c r="BK36" s="28">
        <f>IF(('Activity data'!BK5*EF!$H36*EF!AJ54)*NtoN2O*kgtoGg=0,"NO",('Activity data'!BK5*EF!$H36*EF!AJ54)*NtoN2O*kgtoGg)</f>
        <v>7.7853080496582128E-2</v>
      </c>
      <c r="BL36" s="28">
        <f>IF(('Activity data'!BL5*EF!$H36*EF!AK54)*NtoN2O*kgtoGg=0,"NO",('Activity data'!BL5*EF!$H36*EF!AK54)*NtoN2O*kgtoGg)</f>
        <v>7.9127998042557671E-2</v>
      </c>
      <c r="BM36" s="28">
        <f>IF(('Activity data'!BM5*EF!$H36*EF!AL54)*NtoN2O*kgtoGg=0,"NO",('Activity data'!BM5*EF!$H36*EF!AL54)*NtoN2O*kgtoGg)</f>
        <v>8.0466151790402091E-2</v>
      </c>
      <c r="BN36" s="28">
        <f>IF(('Activity data'!BN5*EF!$H36*EF!AM54)*NtoN2O*kgtoGg=0,"NO",('Activity data'!BN5*EF!$H36*EF!AM54)*NtoN2O*kgtoGg)</f>
        <v>8.1816902383133244E-2</v>
      </c>
      <c r="BO36" s="28">
        <f>IF(('Activity data'!BO5*EF!$H36*EF!AN54)*NtoN2O*kgtoGg=0,"NO",('Activity data'!BO5*EF!$H36*EF!AN54)*NtoN2O*kgtoGg)</f>
        <v>8.3235791829374503E-2</v>
      </c>
      <c r="BP36" s="28">
        <f>IF(('Activity data'!BP5*EF!$H36*EF!AO54)*NtoN2O*kgtoGg=0,"NO",('Activity data'!BP5*EF!$H36*EF!AO54)*NtoN2O*kgtoGg)</f>
        <v>8.472865016461241E-2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0.26071367658912231</v>
      </c>
      <c r="AE37" s="28">
        <f>IF(('Activity data'!AE6*EF!$H37*EF!$H55)*NtoN2O*kgtoGg=0,"NO",('Activity data'!AE6*EF!$H37*EF!$H55)*NtoN2O*kgtoGg)</f>
        <v>0.262465881900112</v>
      </c>
      <c r="AF37" s="28">
        <f>IF(('Activity data'!AF6*EF!$H37*EF!$H55)*NtoN2O*kgtoGg=0,"NO",('Activity data'!AF6*EF!$H37*EF!$H55)*NtoN2O*kgtoGg)</f>
        <v>0.26374059688856094</v>
      </c>
      <c r="AG37" s="28">
        <f>IF(('Activity data'!AG6*EF!$H37*EF!$H55)*NtoN2O*kgtoGg=0,"NO",('Activity data'!AG6*EF!$H37*EF!$H55)*NtoN2O*kgtoGg)</f>
        <v>0.26449781541222755</v>
      </c>
      <c r="AH37" s="28">
        <f>IF(('Activity data'!AH6*EF!$H37*EF!$H55)*NtoN2O*kgtoGg=0,"NO",('Activity data'!AH6*EF!$H37*EF!$H55)*NtoN2O*kgtoGg)</f>
        <v>0.26486103471121952</v>
      </c>
      <c r="AI37" s="28">
        <f>IF(('Activity data'!AI6*EF!$H37*EF!H55)*NtoN2O*kgtoGg=0,"NO",('Activity data'!AI6*EF!$H37*EF!H55)*NtoN2O*kgtoGg)</f>
        <v>0.2657831576830067</v>
      </c>
      <c r="AJ37" s="28">
        <f>IF(('Activity data'!AJ6*EF!$H37*EF!I55)*NtoN2O*kgtoGg=0,"NO",('Activity data'!AJ6*EF!$H37*EF!I55)*NtoN2O*kgtoGg)</f>
        <v>0.26659933753825044</v>
      </c>
      <c r="AK37" s="28">
        <f>IF(('Activity data'!AK6*EF!$H37*EF!J55)*NtoN2O*kgtoGg=0,"NO",('Activity data'!AK6*EF!$H37*EF!J55)*NtoN2O*kgtoGg)</f>
        <v>0.26732119115903941</v>
      </c>
      <c r="AL37" s="28">
        <f>IF(('Activity data'!AL6*EF!$H37*EF!K55)*NtoN2O*kgtoGg=0,"NO",('Activity data'!AL6*EF!$H37*EF!K55)*NtoN2O*kgtoGg)</f>
        <v>0.25893181329135817</v>
      </c>
      <c r="AM37" s="28">
        <f>IF(('Activity data'!AM6*EF!$H37*EF!L55)*NtoN2O*kgtoGg=0,"NO",('Activity data'!AM6*EF!$H37*EF!L55)*NtoN2O*kgtoGg)</f>
        <v>0.2607778821471301</v>
      </c>
      <c r="AN37" s="28">
        <f>IF(('Activity data'!AN6*EF!$H37*EF!M55)*NtoN2O*kgtoGg=0,"NO",('Activity data'!AN6*EF!$H37*EF!M55)*NtoN2O*kgtoGg)</f>
        <v>0.26256555249955721</v>
      </c>
      <c r="AO37" s="28">
        <f>IF(('Activity data'!AO6*EF!$H37*EF!N55)*NtoN2O*kgtoGg=0,"NO",('Activity data'!AO6*EF!$H37*EF!N55)*NtoN2O*kgtoGg)</f>
        <v>0.26440982822486314</v>
      </c>
      <c r="AP37" s="28">
        <f>IF(('Activity data'!AP6*EF!$H37*EF!O55)*NtoN2O*kgtoGg=0,"NO",('Activity data'!AP6*EF!$H37*EF!O55)*NtoN2O*kgtoGg)</f>
        <v>0.26620725754860253</v>
      </c>
      <c r="AQ37" s="28">
        <f>IF(('Activity data'!AQ6*EF!$H37*EF!P55)*NtoN2O*kgtoGg=0,"NO",('Activity data'!AQ6*EF!$H37*EF!P55)*NtoN2O*kgtoGg)</f>
        <v>0.26812541076338309</v>
      </c>
      <c r="AR37" s="28">
        <f>IF(('Activity data'!AR6*EF!$H37*EF!Q55)*NtoN2O*kgtoGg=0,"NO",('Activity data'!AR6*EF!$H37*EF!Q55)*NtoN2O*kgtoGg)</f>
        <v>0.27032666138914191</v>
      </c>
      <c r="AS37" s="28">
        <f>IF(('Activity data'!AS6*EF!$H37*EF!R55)*NtoN2O*kgtoGg=0,"NO",('Activity data'!AS6*EF!$H37*EF!R55)*NtoN2O*kgtoGg)</f>
        <v>0.27252399642811981</v>
      </c>
      <c r="AT37" s="28">
        <f>IF(('Activity data'!AT6*EF!$H37*EF!S55)*NtoN2O*kgtoGg=0,"NO",('Activity data'!AT6*EF!$H37*EF!S55)*NtoN2O*kgtoGg)</f>
        <v>0.27486174991460072</v>
      </c>
      <c r="AU37" s="28">
        <f>IF(('Activity data'!AU6*EF!$H37*EF!T55)*NtoN2O*kgtoGg=0,"NO",('Activity data'!AU6*EF!$H37*EF!T55)*NtoN2O*kgtoGg)</f>
        <v>0.2773058941473403</v>
      </c>
      <c r="AV37" s="28">
        <f>IF(('Activity data'!AV6*EF!$H37*EF!U55)*NtoN2O*kgtoGg=0,"NO",('Activity data'!AV6*EF!$H37*EF!U55)*NtoN2O*kgtoGg)</f>
        <v>0.27986078907939776</v>
      </c>
      <c r="AW37" s="28">
        <f>IF(('Activity data'!AW6*EF!$H37*EF!V55)*NtoN2O*kgtoGg=0,"NO",('Activity data'!AW6*EF!$H37*EF!V55)*NtoN2O*kgtoGg)</f>
        <v>0.28287157269195112</v>
      </c>
      <c r="AX37" s="28">
        <f>IF(('Activity data'!AX6*EF!$H37*EF!W55)*NtoN2O*kgtoGg=0,"NO",('Activity data'!AX6*EF!$H37*EF!W55)*NtoN2O*kgtoGg)</f>
        <v>0.28572984739148882</v>
      </c>
      <c r="AY37" s="28">
        <f>IF(('Activity data'!AY6*EF!$H37*EF!X55)*NtoN2O*kgtoGg=0,"NO",('Activity data'!AY6*EF!$H37*EF!X55)*NtoN2O*kgtoGg)</f>
        <v>0.28895004438347971</v>
      </c>
      <c r="AZ37" s="28">
        <f>IF(('Activity data'!AZ6*EF!$H37*EF!Y55)*NtoN2O*kgtoGg=0,"NO",('Activity data'!AZ6*EF!$H37*EF!Y55)*NtoN2O*kgtoGg)</f>
        <v>0.29242225435894487</v>
      </c>
      <c r="BA37" s="28">
        <f>IF(('Activity data'!BA6*EF!$H37*EF!Z55)*NtoN2O*kgtoGg=0,"NO",('Activity data'!BA6*EF!$H37*EF!Z55)*NtoN2O*kgtoGg)</f>
        <v>0.29615553029181851</v>
      </c>
      <c r="BB37" s="28">
        <f>IF(('Activity data'!BB6*EF!$H37*EF!AA55)*NtoN2O*kgtoGg=0,"NO",('Activity data'!BB6*EF!$H37*EF!AA55)*NtoN2O*kgtoGg)</f>
        <v>0.29988844845842255</v>
      </c>
      <c r="BC37" s="28">
        <f>IF(('Activity data'!BC6*EF!$H37*EF!AB55)*NtoN2O*kgtoGg=0,"NO",('Activity data'!BC6*EF!$H37*EF!AB55)*NtoN2O*kgtoGg)</f>
        <v>0.3037939218482073</v>
      </c>
      <c r="BD37" s="28">
        <f>IF(('Activity data'!BD6*EF!$H37*EF!AC55)*NtoN2O*kgtoGg=0,"NO",('Activity data'!BD6*EF!$H37*EF!AC55)*NtoN2O*kgtoGg)</f>
        <v>0.30776282139691019</v>
      </c>
      <c r="BE37" s="28">
        <f>IF(('Activity data'!BE6*EF!$H37*EF!AD55)*NtoN2O*kgtoGg=0,"NO",('Activity data'!BE6*EF!$H37*EF!AD55)*NtoN2O*kgtoGg)</f>
        <v>0.31190494899366361</v>
      </c>
      <c r="BF37" s="28">
        <f>IF(('Activity data'!BF6*EF!$H37*EF!AE55)*NtoN2O*kgtoGg=0,"NO",('Activity data'!BF6*EF!$H37*EF!AE55)*NtoN2O*kgtoGg)</f>
        <v>0.31631642635353235</v>
      </c>
      <c r="BG37" s="28">
        <f>IF(('Activity data'!BG6*EF!$H37*EF!AF55)*NtoN2O*kgtoGg=0,"NO",('Activity data'!BG6*EF!$H37*EF!AF55)*NtoN2O*kgtoGg)</f>
        <v>0.32080703276216216</v>
      </c>
      <c r="BH37" s="28">
        <f>IF(('Activity data'!BH6*EF!$H37*EF!AG55)*NtoN2O*kgtoGg=0,"NO",('Activity data'!BH6*EF!$H37*EF!AG55)*NtoN2O*kgtoGg)</f>
        <v>0.32549822013941127</v>
      </c>
      <c r="BI37" s="28">
        <f>IF(('Activity data'!BI6*EF!$H37*EF!AH55)*NtoN2O*kgtoGg=0,"NO",('Activity data'!BI6*EF!$H37*EF!AH55)*NtoN2O*kgtoGg)</f>
        <v>0.33037650932113549</v>
      </c>
      <c r="BJ37" s="28">
        <f>IF(('Activity data'!BJ6*EF!$H37*EF!AI55)*NtoN2O*kgtoGg=0,"NO",('Activity data'!BJ6*EF!$H37*EF!AI55)*NtoN2O*kgtoGg)</f>
        <v>0.33546732638355325</v>
      </c>
      <c r="BK37" s="28">
        <f>IF(('Activity data'!BK6*EF!$H37*EF!AJ55)*NtoN2O*kgtoGg=0,"NO",('Activity data'!BK6*EF!$H37*EF!AJ55)*NtoN2O*kgtoGg)</f>
        <v>0.34089000004127729</v>
      </c>
      <c r="BL37" s="28">
        <f>IF(('Activity data'!BL6*EF!$H37*EF!AK55)*NtoN2O*kgtoGg=0,"NO",('Activity data'!BL6*EF!$H37*EF!AK55)*NtoN2O*kgtoGg)</f>
        <v>0.34647239497707322</v>
      </c>
      <c r="BM37" s="28">
        <f>IF(('Activity data'!BM6*EF!$H37*EF!AL55)*NtoN2O*kgtoGg=0,"NO",('Activity data'!BM6*EF!$H37*EF!AL55)*NtoN2O*kgtoGg)</f>
        <v>0.35233167797844334</v>
      </c>
      <c r="BN37" s="28">
        <f>IF(('Activity data'!BN6*EF!$H37*EF!AM55)*NtoN2O*kgtoGg=0,"NO",('Activity data'!BN6*EF!$H37*EF!AM55)*NtoN2O*kgtoGg)</f>
        <v>0.35824611792962902</v>
      </c>
      <c r="BO37" s="28">
        <f>IF(('Activity data'!BO6*EF!$H37*EF!AN55)*NtoN2O*kgtoGg=0,"NO",('Activity data'!BO6*EF!$H37*EF!AN55)*NtoN2O*kgtoGg)</f>
        <v>0.36445891285441034</v>
      </c>
      <c r="BP37" s="28">
        <f>IF(('Activity data'!BP6*EF!$H37*EF!AO55)*NtoN2O*kgtoGg=0,"NO",('Activity data'!BP6*EF!$H37*EF!AO55)*NtoN2O*kgtoGg)</f>
        <v>0.37099559033351426</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1.1600219079836138E-2</v>
      </c>
      <c r="AE38" s="28">
        <f>IF(('Activity data'!AE7*EF!$H38*EF!$H56)*NtoN2O*kgtoGg=0,"NO",('Activity data'!AE7*EF!$H38*EF!$H56)*NtoN2O*kgtoGg)</f>
        <v>1.1678181869307925E-2</v>
      </c>
      <c r="AF38" s="28">
        <f>IF(('Activity data'!AF7*EF!$H38*EF!$H56)*NtoN2O*kgtoGg=0,"NO",('Activity data'!AF7*EF!$H38*EF!$H56)*NtoN2O*kgtoGg)</f>
        <v>1.173489915903286E-2</v>
      </c>
      <c r="AG38" s="28">
        <f>IF(('Activity data'!AG7*EF!$H38*EF!$H56)*NtoN2O*kgtoGg=0,"NO",('Activity data'!AG7*EF!$H38*EF!$H56)*NtoN2O*kgtoGg)</f>
        <v>1.1768590911919634E-2</v>
      </c>
      <c r="AH38" s="28">
        <f>IF(('Activity data'!AH7*EF!$H38*EF!$H56)*NtoN2O*kgtoGg=0,"NO",('Activity data'!AH7*EF!$H38*EF!$H56)*NtoN2O*kgtoGg)</f>
        <v>1.1784752025895146E-2</v>
      </c>
      <c r="AI38" s="28">
        <f>IF(('Activity data'!AI7*EF!$H38*EF!H56)*NtoN2O*kgtoGg=0,"NO",('Activity data'!AI7*EF!$H38*EF!H56)*NtoN2O*kgtoGg)</f>
        <v>1.1825781052953583E-2</v>
      </c>
      <c r="AJ38" s="28">
        <f>IF(('Activity data'!AJ7*EF!$H38*EF!I56)*NtoN2O*kgtoGg=0,"NO",('Activity data'!AJ7*EF!$H38*EF!I56)*NtoN2O*kgtoGg)</f>
        <v>1.1862096236925683E-2</v>
      </c>
      <c r="AK38" s="28">
        <f>IF(('Activity data'!AK7*EF!$H38*EF!J56)*NtoN2O*kgtoGg=0,"NO",('Activity data'!AK7*EF!$H38*EF!J56)*NtoN2O*kgtoGg)</f>
        <v>1.1894214460466068E-2</v>
      </c>
      <c r="AL38" s="28">
        <f>IF(('Activity data'!AL7*EF!$H38*EF!K56)*NtoN2O*kgtoGg=0,"NO",('Activity data'!AL7*EF!$H38*EF!K56)*NtoN2O*kgtoGg)</f>
        <v>1.1520936685084908E-2</v>
      </c>
      <c r="AM38" s="28">
        <f>IF(('Activity data'!AM7*EF!$H38*EF!L56)*NtoN2O*kgtoGg=0,"NO",('Activity data'!AM7*EF!$H38*EF!L56)*NtoN2O*kgtoGg)</f>
        <v>1.160307584803019E-2</v>
      </c>
      <c r="AN38" s="28">
        <f>IF(('Activity data'!AN7*EF!$H38*EF!M56)*NtoN2O*kgtoGg=0,"NO",('Activity data'!AN7*EF!$H38*EF!M56)*NtoN2O*kgtoGg)</f>
        <v>1.1682616622422948E-2</v>
      </c>
      <c r="AO38" s="28">
        <f>IF(('Activity data'!AO7*EF!$H38*EF!N56)*NtoN2O*kgtoGg=0,"NO",('Activity data'!AO7*EF!$H38*EF!N56)*NtoN2O*kgtoGg)</f>
        <v>1.1764676001651023E-2</v>
      </c>
      <c r="AP38" s="28">
        <f>IF(('Activity data'!AP7*EF!$H38*EF!O56)*NtoN2O*kgtoGg=0,"NO",('Activity data'!AP7*EF!$H38*EF!O56)*NtoN2O*kgtoGg)</f>
        <v>1.1844650992639925E-2</v>
      </c>
      <c r="AQ38" s="28">
        <f>IF(('Activity data'!AQ7*EF!$H38*EF!P56)*NtoN2O*kgtoGg=0,"NO",('Activity data'!AQ7*EF!$H38*EF!P56)*NtoN2O*kgtoGg)</f>
        <v>1.1929997483899045E-2</v>
      </c>
      <c r="AR38" s="28">
        <f>IF(('Activity data'!AR7*EF!$H38*EF!Q56)*NtoN2O*kgtoGg=0,"NO",('Activity data'!AR7*EF!$H38*EF!Q56)*NtoN2O*kgtoGg)</f>
        <v>1.2027940138241152E-2</v>
      </c>
      <c r="AS38" s="28">
        <f>IF(('Activity data'!AS7*EF!$H38*EF!R56)*NtoN2O*kgtoGg=0,"NO",('Activity data'!AS7*EF!$H38*EF!R56)*NtoN2O*kgtoGg)</f>
        <v>1.2125708572093261E-2</v>
      </c>
      <c r="AT38" s="28">
        <f>IF(('Activity data'!AT7*EF!$H38*EF!S56)*NtoN2O*kgtoGg=0,"NO",('Activity data'!AT7*EF!$H38*EF!S56)*NtoN2O*kgtoGg)</f>
        <v>1.2229724797680719E-2</v>
      </c>
      <c r="AU38" s="28">
        <f>IF(('Activity data'!AU7*EF!$H38*EF!T56)*NtoN2O*kgtoGg=0,"NO",('Activity data'!AU7*EF!$H38*EF!T56)*NtoN2O*kgtoGg)</f>
        <v>1.2338474783233569E-2</v>
      </c>
      <c r="AV38" s="28">
        <f>IF(('Activity data'!AV7*EF!$H38*EF!U56)*NtoN2O*kgtoGg=0,"NO",('Activity data'!AV7*EF!$H38*EF!U56)*NtoN2O*kgtoGg)</f>
        <v>1.2452152520917185E-2</v>
      </c>
      <c r="AW38" s="28">
        <f>IF(('Activity data'!AW7*EF!$H38*EF!V56)*NtoN2O*kgtoGg=0,"NO",('Activity data'!AW7*EF!$H38*EF!V56)*NtoN2O*kgtoGg)</f>
        <v>1.2586114612835519E-2</v>
      </c>
      <c r="AX38" s="28">
        <f>IF(('Activity data'!AX7*EF!$H38*EF!W56)*NtoN2O*kgtoGg=0,"NO",('Activity data'!AX7*EF!$H38*EF!W56)*NtoN2O*kgtoGg)</f>
        <v>1.2713290958698048E-2</v>
      </c>
      <c r="AY38" s="28">
        <f>IF(('Activity data'!AY7*EF!$H38*EF!X56)*NtoN2O*kgtoGg=0,"NO",('Activity data'!AY7*EF!$H38*EF!X56)*NtoN2O*kgtoGg)</f>
        <v>1.2856570709404011E-2</v>
      </c>
      <c r="AZ38" s="28">
        <f>IF(('Activity data'!AZ7*EF!$H38*EF!Y56)*NtoN2O*kgtoGg=0,"NO",('Activity data'!AZ7*EF!$H38*EF!Y56)*NtoN2O*kgtoGg)</f>
        <v>1.3011063549724259E-2</v>
      </c>
      <c r="BA38" s="28">
        <f>IF(('Activity data'!BA7*EF!$H38*EF!Z56)*NtoN2O*kgtoGg=0,"NO",('Activity data'!BA7*EF!$H38*EF!Z56)*NtoN2O*kgtoGg)</f>
        <v>1.3177172283540569E-2</v>
      </c>
      <c r="BB38" s="28">
        <f>IF(('Activity data'!BB7*EF!$H38*EF!AA56)*NtoN2O*kgtoGg=0,"NO",('Activity data'!BB7*EF!$H38*EF!AA56)*NtoN2O*kgtoGg)</f>
        <v>1.3343265098870509E-2</v>
      </c>
      <c r="BC38" s="28">
        <f>IF(('Activity data'!BC7*EF!$H38*EF!AB56)*NtoN2O*kgtoGg=0,"NO",('Activity data'!BC7*EF!$H38*EF!AB56)*NtoN2O*kgtoGg)</f>
        <v>1.3517035602684054E-2</v>
      </c>
      <c r="BD38" s="28">
        <f>IF(('Activity data'!BD7*EF!$H38*EF!AC56)*NtoN2O*kgtoGg=0,"NO",('Activity data'!BD7*EF!$H38*EF!AC56)*NtoN2O*kgtoGg)</f>
        <v>1.3693628196034553E-2</v>
      </c>
      <c r="BE38" s="28">
        <f>IF(('Activity data'!BE7*EF!$H38*EF!AD56)*NtoN2O*kgtoGg=0,"NO",('Activity data'!BE7*EF!$H38*EF!AD56)*NtoN2O*kgtoGg)</f>
        <v>1.38779284146023E-2</v>
      </c>
      <c r="BF38" s="28">
        <f>IF(('Activity data'!BF7*EF!$H38*EF!AE56)*NtoN2O*kgtoGg=0,"NO",('Activity data'!BF7*EF!$H38*EF!AE56)*NtoN2O*kgtoGg)</f>
        <v>1.4074213107103729E-2</v>
      </c>
      <c r="BG38" s="28">
        <f>IF(('Activity data'!BG7*EF!$H38*EF!AF56)*NtoN2O*kgtoGg=0,"NO",('Activity data'!BG7*EF!$H38*EF!AF56)*NtoN2O*kgtoGg)</f>
        <v>1.4274018575013715E-2</v>
      </c>
      <c r="BH38" s="28">
        <f>IF(('Activity data'!BH7*EF!$H38*EF!AG56)*NtoN2O*kgtoGg=0,"NO",('Activity data'!BH7*EF!$H38*EF!AG56)*NtoN2O*kgtoGg)</f>
        <v>1.4482748711585775E-2</v>
      </c>
      <c r="BI38" s="28">
        <f>IF(('Activity data'!BI7*EF!$H38*EF!AH56)*NtoN2O*kgtoGg=0,"NO",('Activity data'!BI7*EF!$H38*EF!AH56)*NtoN2O*kgtoGg)</f>
        <v>1.469980377361069E-2</v>
      </c>
      <c r="BJ38" s="28">
        <f>IF(('Activity data'!BJ7*EF!$H38*EF!AI56)*NtoN2O*kgtoGg=0,"NO",('Activity data'!BJ7*EF!$H38*EF!AI56)*NtoN2O*kgtoGg)</f>
        <v>1.4926315071337824E-2</v>
      </c>
      <c r="BK38" s="28">
        <f>IF(('Activity data'!BK7*EF!$H38*EF!AJ56)*NtoN2O*kgtoGg=0,"NO",('Activity data'!BK7*EF!$H38*EF!AJ56)*NtoN2O*kgtoGg)</f>
        <v>1.5167592027924916E-2</v>
      </c>
      <c r="BL38" s="28">
        <f>IF(('Activity data'!BL7*EF!$H38*EF!AK56)*NtoN2O*kgtoGg=0,"NO",('Activity data'!BL7*EF!$H38*EF!AK56)*NtoN2O*kgtoGg)</f>
        <v>1.5415975638223412E-2</v>
      </c>
      <c r="BM38" s="28">
        <f>IF(('Activity data'!BM7*EF!$H38*EF!AL56)*NtoN2O*kgtoGg=0,"NO",('Activity data'!BM7*EF!$H38*EF!AL56)*NtoN2O*kgtoGg)</f>
        <v>1.5676679132400929E-2</v>
      </c>
      <c r="BN38" s="28">
        <f>IF(('Activity data'!BN7*EF!$H38*EF!AM56)*NtoN2O*kgtoGg=0,"NO",('Activity data'!BN7*EF!$H38*EF!AM56)*NtoN2O*kgtoGg)</f>
        <v>1.5939836785140483E-2</v>
      </c>
      <c r="BO38" s="28">
        <f>IF(('Activity data'!BO7*EF!$H38*EF!AN56)*NtoN2O*kgtoGg=0,"NO",('Activity data'!BO7*EF!$H38*EF!AN56)*NtoN2O*kgtoGg)</f>
        <v>1.6216269472402744E-2</v>
      </c>
      <c r="BP38" s="28">
        <f>IF(('Activity data'!BP7*EF!$H38*EF!AO56)*NtoN2O*kgtoGg=0,"NO",('Activity data'!BP7*EF!$H38*EF!AO56)*NtoN2O*kgtoGg)</f>
        <v>1.6507113020788351E-2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0.52821582579615611</v>
      </c>
      <c r="AE39" s="28">
        <f>IF(('Activity data'!AE8*EF!$H39*EF!$H57)*NtoN2O*kgtoGg=0,"NO",('Activity data'!AE8*EF!$H39*EF!$H57)*NtoN2O*kgtoGg)</f>
        <v>0.52548972619379986</v>
      </c>
      <c r="AF39" s="28">
        <f>IF(('Activity data'!AF8*EF!$H39*EF!$H57)*NtoN2O*kgtoGg=0,"NO",('Activity data'!AF8*EF!$H39*EF!$H57)*NtoN2O*kgtoGg)</f>
        <v>0.5190095787303306</v>
      </c>
      <c r="AG39" s="28">
        <f>IF(('Activity data'!AG8*EF!$H39*EF!$H57)*NtoN2O*kgtoGg=0,"NO",('Activity data'!AG8*EF!$H39*EF!$H57)*NtoN2O*kgtoGg)</f>
        <v>0.50885272225599842</v>
      </c>
      <c r="AH39" s="28">
        <f>IF(('Activity data'!AH8*EF!$H39*EF!$H57)*NtoN2O*kgtoGg=0,"NO",('Activity data'!AH8*EF!$H39*EF!$H57)*NtoN2O*kgtoGg)</f>
        <v>0.49601159999313627</v>
      </c>
      <c r="AI39" s="28">
        <f>IF(('Activity data'!AI8*EF!$H39*EF!$H57)*NtoN2O*kgtoGg=0,"NO",('Activity data'!AI8*EF!$H39*EF!H57)*NtoN2O*kgtoGg)</f>
        <v>0.48598119308016491</v>
      </c>
      <c r="AJ39" s="28">
        <f>IF(('Activity data'!AJ8*EF!$H39*EF!$H57)*NtoN2O*kgtoGg=0,"NO",('Activity data'!AJ8*EF!$H39*EF!I57)*NtoN2O*kgtoGg)</f>
        <v>0.47519908877255368</v>
      </c>
      <c r="AK39" s="28">
        <f>IF(('Activity data'!AK8*EF!$H39*EF!$H57)*NtoN2O*kgtoGg=0,"NO",('Activity data'!AK8*EF!$H39*EF!J57)*NtoN2O*kgtoGg)</f>
        <v>0.46377630003380699</v>
      </c>
      <c r="AL39" s="28">
        <f>IF(('Activity data'!AL8*EF!$H39*EF!$H57)*NtoN2O*kgtoGg=0,"NO",('Activity data'!AL8*EF!$H39*EF!K57)*NtoN2O*kgtoGg)</f>
        <v>0.40584575510565452</v>
      </c>
      <c r="AM39" s="28">
        <f>IF(('Activity data'!AM8*EF!$H39*EF!$H57)*NtoN2O*kgtoGg=0,"NO",('Activity data'!AM8*EF!$H39*EF!L57)*NtoN2O*kgtoGg)</f>
        <v>0.40825030005711438</v>
      </c>
      <c r="AN39" s="28">
        <f>IF(('Activity data'!AN8*EF!$H39*EF!$H57)*NtoN2O*kgtoGg=0,"NO",('Activity data'!AN8*EF!$H39*EF!M57)*NtoN2O*kgtoGg)</f>
        <v>0.41004060059368169</v>
      </c>
      <c r="AO39" s="28">
        <f>IF(('Activity data'!AO8*EF!$H39*EF!$H57)*NtoN2O*kgtoGg=0,"NO",('Activity data'!AO8*EF!$H39*EF!N57)*NtoN2O*kgtoGg)</f>
        <v>0.41179500362640664</v>
      </c>
      <c r="AP39" s="28">
        <f>IF(('Activity data'!AP8*EF!$H39*EF!$H57)*NtoN2O*kgtoGg=0,"NO",('Activity data'!AP8*EF!$H39*EF!O57)*NtoN2O*kgtoGg)</f>
        <v>0.41303405977924962</v>
      </c>
      <c r="AQ39" s="28">
        <f>IF(('Activity data'!AQ8*EF!$H39*EF!$H57)*NtoN2O*kgtoGg=0,"NO",('Activity data'!AQ8*EF!$H39*EF!P57)*NtoN2O*kgtoGg)</f>
        <v>0.4145784770099234</v>
      </c>
      <c r="AR39" s="28">
        <f>IF(('Activity data'!AR8*EF!$H39*EF!$H57)*NtoN2O*kgtoGg=0,"NO",('Activity data'!AR8*EF!$H39*EF!Q57)*NtoN2O*kgtoGg)</f>
        <v>0.41802283285227781</v>
      </c>
      <c r="AS39" s="28">
        <f>IF(('Activity data'!AS8*EF!$H39*EF!$H57)*NtoN2O*kgtoGg=0,"NO",('Activity data'!AS8*EF!$H39*EF!R57)*NtoN2O*kgtoGg)</f>
        <v>0.42113566540829972</v>
      </c>
      <c r="AT39" s="28">
        <f>IF(('Activity data'!AT8*EF!$H39*EF!$H57)*NtoN2O*kgtoGg=0,"NO",('Activity data'!AT8*EF!$H39*EF!S57)*NtoN2O*kgtoGg)</f>
        <v>0.4246023757128975</v>
      </c>
      <c r="AU39" s="28">
        <f>IF(('Activity data'!AU8*EF!$H39*EF!$H57)*NtoN2O*kgtoGg=0,"NO",('Activity data'!AU8*EF!$H39*EF!T57)*NtoN2O*kgtoGg)</f>
        <v>0.42824200569101284</v>
      </c>
      <c r="AV39" s="28">
        <f>IF(('Activity data'!AV8*EF!$H39*EF!$H57)*NtoN2O*kgtoGg=0,"NO",('Activity data'!AV8*EF!$H39*EF!U57)*NtoN2O*kgtoGg)</f>
        <v>0.43207442069737567</v>
      </c>
      <c r="AW39" s="28">
        <f>IF(('Activity data'!AW8*EF!$H39*EF!$H57)*NtoN2O*kgtoGg=0,"NO",('Activity data'!AW8*EF!$H39*EF!V57)*NtoN2O*kgtoGg)</f>
        <v>0.43453446282096009</v>
      </c>
      <c r="AX39" s="28">
        <f>IF(('Activity data'!AX8*EF!$H39*EF!$H57)*NtoN2O*kgtoGg=0,"NO",('Activity data'!AX8*EF!$H39*EF!W57)*NtoN2O*kgtoGg)</f>
        <v>0.43583706851647469</v>
      </c>
      <c r="AY39" s="28">
        <f>IF(('Activity data'!AY8*EF!$H39*EF!$H57)*NtoN2O*kgtoGg=0,"NO",('Activity data'!AY8*EF!$H39*EF!X57)*NtoN2O*kgtoGg)</f>
        <v>0.43816133068025476</v>
      </c>
      <c r="AZ39" s="28">
        <f>IF(('Activity data'!AZ8*EF!$H39*EF!$H57)*NtoN2O*kgtoGg=0,"NO",('Activity data'!AZ8*EF!$H39*EF!Y57)*NtoN2O*kgtoGg)</f>
        <v>0.44096503211986415</v>
      </c>
      <c r="BA39" s="28">
        <f>IF(('Activity data'!BA8*EF!$H39*EF!$H57)*NtoN2O*kgtoGg=0,"NO",('Activity data'!BA8*EF!$H39*EF!Z57)*NtoN2O*kgtoGg)</f>
        <v>0.44424213208852487</v>
      </c>
      <c r="BB39" s="28">
        <f>IF(('Activity data'!BB8*EF!$H39*EF!$H57)*NtoN2O*kgtoGg=0,"NO",('Activity data'!BB8*EF!$H39*EF!AA57)*NtoN2O*kgtoGg)</f>
        <v>0.44745567374005529</v>
      </c>
      <c r="BC39" s="28">
        <f>IF(('Activity data'!BC8*EF!$H39*EF!$H57)*NtoN2O*kgtoGg=0,"NO",('Activity data'!BC8*EF!$H39*EF!AB57)*NtoN2O*kgtoGg)</f>
        <v>0.45072460026639954</v>
      </c>
      <c r="BD39" s="28">
        <f>IF(('Activity data'!BD8*EF!$H39*EF!$H57)*NtoN2O*kgtoGg=0,"NO",('Activity data'!BD8*EF!$H39*EF!AC57)*NtoN2O*kgtoGg)</f>
        <v>0.45360827150251259</v>
      </c>
      <c r="BE39" s="28">
        <f>IF(('Activity data'!BE8*EF!$H39*EF!$H57)*NtoN2O*kgtoGg=0,"NO",('Activity data'!BE8*EF!$H39*EF!AD57)*NtoN2O*kgtoGg)</f>
        <v>0.45650684106325085</v>
      </c>
      <c r="BF39" s="28">
        <f>IF(('Activity data'!BF8*EF!$H39*EF!$H57)*NtoN2O*kgtoGg=0,"NO",('Activity data'!BF8*EF!$H39*EF!AE57)*NtoN2O*kgtoGg)</f>
        <v>0.45972131388800358</v>
      </c>
      <c r="BG39" s="28">
        <f>IF(('Activity data'!BG8*EF!$H39*EF!$H57)*NtoN2O*kgtoGg=0,"NO",('Activity data'!BG8*EF!$H39*EF!AF57)*NtoN2O*kgtoGg)</f>
        <v>0.465338375779623</v>
      </c>
      <c r="BH39" s="28">
        <f>IF(('Activity data'!BH8*EF!$H39*EF!$H57)*NtoN2O*kgtoGg=0,"NO",('Activity data'!BH8*EF!$H39*EF!AG57)*NtoN2O*kgtoGg)</f>
        <v>0.47107968073783324</v>
      </c>
      <c r="BI39" s="28">
        <f>IF(('Activity data'!BI8*EF!$H39*EF!$H57)*NtoN2O*kgtoGg=0,"NO",('Activity data'!BI8*EF!$H39*EF!AH57)*NtoN2O*kgtoGg)</f>
        <v>0.47686675594689376</v>
      </c>
      <c r="BJ39" s="28">
        <f>IF(('Activity data'!BJ8*EF!$H39*EF!$H57)*NtoN2O*kgtoGg=0,"NO",('Activity data'!BJ8*EF!$H39*EF!AI57)*NtoN2O*kgtoGg)</f>
        <v>0.4827598392572473</v>
      </c>
      <c r="BK39" s="28">
        <f>IF(('Activity data'!BK8*EF!$H39*EF!$H57)*NtoN2O*kgtoGg=0,"NO",('Activity data'!BK8*EF!$H39*EF!AJ57)*NtoN2O*kgtoGg)</f>
        <v>0.48908989859455104</v>
      </c>
      <c r="BL39" s="28">
        <f>IF(('Activity data'!BL8*EF!$H39*EF!$H57)*NtoN2O*kgtoGg=0,"NO",('Activity data'!BL8*EF!$H39*EF!AK57)*NtoN2O*kgtoGg)</f>
        <v>0.49568834116336685</v>
      </c>
      <c r="BM39" s="28">
        <f>IF(('Activity data'!BM8*EF!$H39*EF!$H57)*NtoN2O*kgtoGg=0,"NO",('Activity data'!BM8*EF!$H39*EF!AL57)*NtoN2O*kgtoGg)</f>
        <v>0.50246090575683844</v>
      </c>
      <c r="BN39" s="28">
        <f>IF(('Activity data'!BN8*EF!$H39*EF!$H57)*NtoN2O*kgtoGg=0,"NO",('Activity data'!BN8*EF!$H39*EF!AM57)*NtoN2O*kgtoGg)</f>
        <v>0.50872358060260747</v>
      </c>
      <c r="BO39" s="28">
        <f>IF(('Activity data'!BO8*EF!$H39*EF!$H57)*NtoN2O*kgtoGg=0,"NO",('Activity data'!BO8*EF!$H39*EF!AN57)*NtoN2O*kgtoGg)</f>
        <v>0.51517747706033745</v>
      </c>
      <c r="BP39" s="28">
        <f>IF(('Activity data'!BP8*EF!$H39*EF!$H57)*NtoN2O*kgtoGg=0,"NO",('Activity data'!BP8*EF!$H39*EF!AO57)*NtoN2O*kgtoGg)</f>
        <v>0.52184015098534642</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0.8090651565938477</v>
      </c>
      <c r="AE40" s="28">
        <f>IF(('Activity data'!AE9*EF!$H40*EF!$H58)*NtoN2O*kgtoGg=0,"NO",('Activity data'!AE9*EF!$H40*EF!$H58)*NtoN2O*kgtoGg)</f>
        <v>0.80488960543850996</v>
      </c>
      <c r="AF40" s="28">
        <f>IF(('Activity data'!AF9*EF!$H40*EF!$H58)*NtoN2O*kgtoGg=0,"NO",('Activity data'!AF9*EF!$H40*EF!$H58)*NtoN2O*kgtoGg)</f>
        <v>0.79496400066439965</v>
      </c>
      <c r="AG40" s="28">
        <f>IF(('Activity data'!AG9*EF!$H40*EF!$H58)*NtoN2O*kgtoGg=0,"NO",('Activity data'!AG9*EF!$H40*EF!$H58)*NtoN2O*kgtoGg)</f>
        <v>0.77940680174571753</v>
      </c>
      <c r="AH40" s="28">
        <f>IF(('Activity data'!AH9*EF!$H40*EF!$H58)*NtoN2O*kgtoGg=0,"NO",('Activity data'!AH9*EF!$H40*EF!$H58)*NtoN2O*kgtoGg)</f>
        <v>0.75973812828485687</v>
      </c>
      <c r="AI40" s="28">
        <f>IF(('Activity data'!AI9*EF!$H40*EF!H58)*NtoN2O*kgtoGg=0,"NO",('Activity data'!AI9*EF!$H40*EF!H58)*NtoN2O*kgtoGg)</f>
        <v>0.74437461143544903</v>
      </c>
      <c r="AJ40" s="28">
        <f>IF(('Activity data'!AJ9*EF!$H40*EF!I58)*NtoN2O*kgtoGg=0,"NO",('Activity data'!AJ9*EF!$H40*EF!I58)*NtoN2O*kgtoGg)</f>
        <v>0.7278597239897725</v>
      </c>
      <c r="AK40" s="28">
        <f>IF(('Activity data'!AK9*EF!$H40*EF!J58)*NtoN2O*kgtoGg=0,"NO",('Activity data'!AK9*EF!$H40*EF!J58)*NtoN2O*kgtoGg)</f>
        <v>0.71036350386853153</v>
      </c>
      <c r="AL40" s="28">
        <f>IF(('Activity data'!AL9*EF!$H40*EF!K58)*NtoN2O*kgtoGg=0,"NO",('Activity data'!AL9*EF!$H40*EF!K58)*NtoN2O*kgtoGg)</f>
        <v>0.62163161982621207</v>
      </c>
      <c r="AM40" s="28">
        <f>IF(('Activity data'!AM9*EF!$H40*EF!L58)*NtoN2O*kgtoGg=0,"NO",('Activity data'!AM9*EF!$H40*EF!L58)*NtoN2O*kgtoGg)</f>
        <v>0.62531464756351529</v>
      </c>
      <c r="AN40" s="28">
        <f>IF(('Activity data'!AN9*EF!$H40*EF!M58)*NtoN2O*kgtoGg=0,"NO",('Activity data'!AN9*EF!$H40*EF!M58)*NtoN2O*kgtoGg)</f>
        <v>0.62805684064677758</v>
      </c>
      <c r="AO40" s="28">
        <f>IF(('Activity data'!AO9*EF!$H40*EF!N58)*NtoN2O*kgtoGg=0,"NO",('Activity data'!AO9*EF!$H40*EF!N58)*NtoN2O*kgtoGg)</f>
        <v>0.63074404972890019</v>
      </c>
      <c r="AP40" s="28">
        <f>IF(('Activity data'!AP9*EF!$H40*EF!O58)*NtoN2O*kgtoGg=0,"NO",('Activity data'!AP9*EF!$H40*EF!O58)*NtoN2O*kgtoGg)</f>
        <v>0.63264190494521744</v>
      </c>
      <c r="AQ40" s="28">
        <f>IF(('Activity data'!AQ9*EF!$H40*EF!P58)*NtoN2O*kgtoGg=0,"NO",('Activity data'!AQ9*EF!$H40*EF!P58)*NtoN2O*kgtoGg)</f>
        <v>0.6350074799764045</v>
      </c>
      <c r="AR40" s="28">
        <f>IF(('Activity data'!AR9*EF!$H40*EF!Q58)*NtoN2O*kgtoGg=0,"NO",('Activity data'!AR9*EF!$H40*EF!Q58)*NtoN2O*kgtoGg)</f>
        <v>0.64028318010288054</v>
      </c>
      <c r="AS40" s="28">
        <f>IF(('Activity data'!AS9*EF!$H40*EF!R58)*NtoN2O*kgtoGg=0,"NO",('Activity data'!AS9*EF!$H40*EF!R58)*NtoN2O*kgtoGg)</f>
        <v>0.64505108790949028</v>
      </c>
      <c r="AT40" s="28">
        <f>IF(('Activity data'!AT9*EF!$H40*EF!S58)*NtoN2O*kgtoGg=0,"NO",('Activity data'!AT9*EF!$H40*EF!S58)*NtoN2O*kgtoGg)</f>
        <v>0.65036102823781594</v>
      </c>
      <c r="AU40" s="28">
        <f>IF(('Activity data'!AU9*EF!$H40*EF!T58)*NtoN2O*kgtoGg=0,"NO",('Activity data'!AU9*EF!$H40*EF!T58)*NtoN2O*kgtoGg)</f>
        <v>0.65593582864018773</v>
      </c>
      <c r="AV40" s="28">
        <f>IF(('Activity data'!AV9*EF!$H40*EF!U58)*NtoN2O*kgtoGg=0,"NO",('Activity data'!AV9*EF!$H40*EF!U58)*NtoN2O*kgtoGg)</f>
        <v>0.66180591676672595</v>
      </c>
      <c r="AW40" s="28">
        <f>IF(('Activity data'!AW9*EF!$H40*EF!V58)*NtoN2O*kgtoGg=0,"NO",('Activity data'!AW9*EF!$H40*EF!V58)*NtoN2O*kgtoGg)</f>
        <v>0.66557394920487811</v>
      </c>
      <c r="AX40" s="28">
        <f>IF(('Activity data'!AX9*EF!$H40*EF!W58)*NtoN2O*kgtoGg=0,"NO",('Activity data'!AX9*EF!$H40*EF!W58)*NtoN2O*kgtoGg)</f>
        <v>0.66756914289191527</v>
      </c>
      <c r="AY40" s="28">
        <f>IF(('Activity data'!AY9*EF!$H40*EF!X58)*NtoN2O*kgtoGg=0,"NO",('Activity data'!AY9*EF!$H40*EF!X58)*NtoN2O*kgtoGg)</f>
        <v>0.67112920194290937</v>
      </c>
      <c r="AZ40" s="28">
        <f>IF(('Activity data'!AZ9*EF!$H40*EF!Y58)*NtoN2O*kgtoGg=0,"NO",('Activity data'!AZ9*EF!$H40*EF!Y58)*NtoN2O*kgtoGg)</f>
        <v>0.67542361538813478</v>
      </c>
      <c r="BA40" s="28">
        <f>IF(('Activity data'!BA9*EF!$H40*EF!Z58)*NtoN2O*kgtoGg=0,"NO",('Activity data'!BA9*EF!$H40*EF!Z58)*NtoN2O*kgtoGg)</f>
        <v>0.68044313065033235</v>
      </c>
      <c r="BB40" s="28">
        <f>IF(('Activity data'!BB9*EF!$H40*EF!AA58)*NtoN2O*kgtoGg=0,"NO",('Activity data'!BB9*EF!$H40*EF!AA58)*NtoN2O*kgtoGg)</f>
        <v>0.68536529400202217</v>
      </c>
      <c r="BC40" s="28">
        <f>IF(('Activity data'!BC9*EF!$H40*EF!AB58)*NtoN2O*kgtoGg=0,"NO",('Activity data'!BC9*EF!$H40*EF!AB58)*NtoN2O*kgtoGg)</f>
        <v>0.6903722900494127</v>
      </c>
      <c r="BD40" s="28">
        <f>IF(('Activity data'!BD9*EF!$H40*EF!AC58)*NtoN2O*kgtoGg=0,"NO",('Activity data'!BD9*EF!$H40*EF!AC58)*NtoN2O*kgtoGg)</f>
        <v>0.69478919277415496</v>
      </c>
      <c r="BE40" s="28">
        <f>IF(('Activity data'!BE9*EF!$H40*EF!AD58)*NtoN2O*kgtoGg=0,"NO",('Activity data'!BE9*EF!$H40*EF!AD58)*NtoN2O*kgtoGg)</f>
        <v>0.6992289151774399</v>
      </c>
      <c r="BF40" s="28">
        <f>IF(('Activity data'!BF9*EF!$H40*EF!AE58)*NtoN2O*kgtoGg=0,"NO",('Activity data'!BF9*EF!$H40*EF!AE58)*NtoN2O*kgtoGg)</f>
        <v>0.70415250480182356</v>
      </c>
      <c r="BG40" s="28">
        <f>IF(('Activity data'!BG9*EF!$H40*EF!AF58)*NtoN2O*kgtoGg=0,"NO",('Activity data'!BG9*EF!$H40*EF!AF58)*NtoN2O*kgtoGg)</f>
        <v>0.71275612634627583</v>
      </c>
      <c r="BH40" s="28">
        <f>IF(('Activity data'!BH9*EF!$H40*EF!AG58)*NtoN2O*kgtoGg=0,"NO",('Activity data'!BH9*EF!$H40*EF!AG58)*NtoN2O*kgtoGg)</f>
        <v>0.72155005028459407</v>
      </c>
      <c r="BI40" s="28">
        <f>IF(('Activity data'!BI9*EF!$H40*EF!AH58)*NtoN2O*kgtoGg=0,"NO",('Activity data'!BI9*EF!$H40*EF!AH58)*NtoN2O*kgtoGg)</f>
        <v>0.73041408025412757</v>
      </c>
      <c r="BJ40" s="28">
        <f>IF(('Activity data'!BJ9*EF!$H40*EF!AI58)*NtoN2O*kgtoGg=0,"NO",('Activity data'!BJ9*EF!$H40*EF!AI58)*NtoN2O*kgtoGg)</f>
        <v>0.73944048222556669</v>
      </c>
      <c r="BK40" s="28">
        <f>IF(('Activity data'!BK9*EF!$H40*EF!AJ58)*NtoN2O*kgtoGg=0,"NO",('Activity data'!BK9*EF!$H40*EF!AJ58)*NtoN2O*kgtoGg)</f>
        <v>0.7491361978760106</v>
      </c>
      <c r="BL40" s="28">
        <f>IF(('Activity data'!BL9*EF!$H40*EF!AK58)*NtoN2O*kgtoGg=0,"NO",('Activity data'!BL9*EF!$H40*EF!AK58)*NtoN2O*kgtoGg)</f>
        <v>0.75924299458579847</v>
      </c>
      <c r="BM40" s="28">
        <f>IF(('Activity data'!BM9*EF!$H40*EF!AL58)*NtoN2O*kgtoGg=0,"NO",('Activity data'!BM9*EF!$H40*EF!AL58)*NtoN2O*kgtoGg)</f>
        <v>0.76961649300398782</v>
      </c>
      <c r="BN40" s="28">
        <f>IF(('Activity data'!BN9*EF!$H40*EF!AM58)*NtoN2O*kgtoGg=0,"NO",('Activity data'!BN9*EF!$H40*EF!AM58)*NtoN2O*kgtoGg)</f>
        <v>0.77920899621449147</v>
      </c>
      <c r="BO40" s="28">
        <f>IF(('Activity data'!BO9*EF!$H40*EF!AN58)*NtoN2O*kgtoGg=0,"NO",('Activity data'!BO9*EF!$H40*EF!AN58)*NtoN2O*kgtoGg)</f>
        <v>0.78909439247338498</v>
      </c>
      <c r="BP40" s="28">
        <f>IF(('Activity data'!BP9*EF!$H40*EF!AO58)*NtoN2O*kgtoGg=0,"NO",('Activity data'!BP9*EF!$H40*EF!AO58)*NtoN2O*kgtoGg)</f>
        <v>0.799299571983761</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0.98267042607735755</v>
      </c>
      <c r="AE41" s="28">
        <f>IF(('Activity data'!AE10*EF!$H41*EF!$H59)*NtoN2O*kgtoGg=0,"NO",('Activity data'!AE10*EF!$H41*EF!$H59)*NtoN2O*kgtoGg)</f>
        <v>1.0192512310458883</v>
      </c>
      <c r="AF41" s="28">
        <f>IF(('Activity data'!AF10*EF!$H41*EF!$H59)*NtoN2O*kgtoGg=0,"NO",('Activity data'!AF10*EF!$H41*EF!$H59)*NtoN2O*kgtoGg)</f>
        <v>1.0489977996371882</v>
      </c>
      <c r="AG41" s="28">
        <f>IF(('Activity data'!AG10*EF!$H41*EF!$H59)*NtoN2O*kgtoGg=0,"NO",('Activity data'!AG10*EF!$H41*EF!$H59)*NtoN2O*kgtoGg)</f>
        <v>1.0712125930655392</v>
      </c>
      <c r="AH41" s="28">
        <f>IF(('Activity data'!AH10*EF!$H41*EF!$H59)*NtoN2O*kgtoGg=0,"NO",('Activity data'!AH10*EF!$H41*EF!$H59)*NtoN2O*kgtoGg)</f>
        <v>1.0871692580273</v>
      </c>
      <c r="AI41" s="28">
        <f>IF(('Activity data'!AI10*EF!$H41*EF!H59)*NtoN2O*kgtoGg=0,"NO",('Activity data'!AI10*EF!$H41*EF!H59)*NtoN2O*kgtoGg)</f>
        <v>1.1087024115865758</v>
      </c>
      <c r="AJ41" s="28">
        <f>IF(('Activity data'!AJ10*EF!$H41*EF!I59)*NtoN2O*kgtoGg=0,"NO",('Activity data'!AJ10*EF!$H41*EF!I59)*NtoN2O*kgtoGg)</f>
        <v>1.1281256261522785</v>
      </c>
      <c r="AK41" s="28">
        <f>IF(('Activity data'!AK10*EF!$H41*EF!J59)*NtoN2O*kgtoGg=0,"NO",('Activity data'!AK10*EF!$H41*EF!J59)*NtoN2O*kgtoGg)</f>
        <v>1.145507451689314</v>
      </c>
      <c r="AL41" s="28">
        <f>IF(('Activity data'!AL10*EF!$H41*EF!K59)*NtoN2O*kgtoGg=0,"NO",('Activity data'!AL10*EF!$H41*EF!K59)*NtoN2O*kgtoGg)</f>
        <v>1.0428021707422279</v>
      </c>
      <c r="AM41" s="28">
        <f>IF(('Activity data'!AM10*EF!$H41*EF!L59)*NtoN2O*kgtoGg=0,"NO",('Activity data'!AM10*EF!$H41*EF!L59)*NtoN2O*kgtoGg)</f>
        <v>1.0741187651129482</v>
      </c>
      <c r="AN41" s="28">
        <f>IF(('Activity data'!AN10*EF!$H41*EF!M59)*NtoN2O*kgtoGg=0,"NO",('Activity data'!AN10*EF!$H41*EF!M59)*NtoN2O*kgtoGg)</f>
        <v>1.104327870405073</v>
      </c>
      <c r="AO41" s="28">
        <f>IF(('Activity data'!AO10*EF!$H41*EF!N59)*NtoN2O*kgtoGg=0,"NO",('Activity data'!AO10*EF!$H41*EF!N59)*NtoN2O*kgtoGg)</f>
        <v>1.1349330955663852</v>
      </c>
      <c r="AP41" s="28">
        <f>IF(('Activity data'!AP10*EF!$H41*EF!O59)*NtoN2O*kgtoGg=0,"NO",('Activity data'!AP10*EF!$H41*EF!O59)*NtoN2O*kgtoGg)</f>
        <v>1.1645994768307064</v>
      </c>
      <c r="AQ41" s="28">
        <f>IF(('Activity data'!AQ10*EF!$H41*EF!P59)*NtoN2O*kgtoGg=0,"NO",('Activity data'!AQ10*EF!$H41*EF!P59)*NtoN2O*kgtoGg)</f>
        <v>1.1956177507106001</v>
      </c>
      <c r="AR41" s="28">
        <f>IF(('Activity data'!AR10*EF!$H41*EF!Q59)*NtoN2O*kgtoGg=0,"NO",('Activity data'!AR10*EF!$H41*EF!Q59)*NtoN2O*kgtoGg)</f>
        <v>1.2327718930317813</v>
      </c>
      <c r="AS41" s="28">
        <f>IF(('Activity data'!AS10*EF!$H41*EF!R59)*NtoN2O*kgtoGg=0,"NO",('Activity data'!AS10*EF!$H41*EF!R59)*NtoN2O*kgtoGg)</f>
        <v>1.269732394650793</v>
      </c>
      <c r="AT41" s="28">
        <f>IF(('Activity data'!AT10*EF!$H41*EF!S59)*NtoN2O*kgtoGg=0,"NO",('Activity data'!AT10*EF!$H41*EF!S59)*NtoN2O*kgtoGg)</f>
        <v>1.3085725220201436</v>
      </c>
      <c r="AU41" s="28">
        <f>IF(('Activity data'!AU10*EF!$H41*EF!T59)*NtoN2O*kgtoGg=0,"NO",('Activity data'!AU10*EF!$H41*EF!T59)*NtoN2O*kgtoGg)</f>
        <v>1.3488211778674155</v>
      </c>
      <c r="AV41" s="28">
        <f>IF(('Activity data'!AV10*EF!$H41*EF!U59)*NtoN2O*kgtoGg=0,"NO",('Activity data'!AV10*EF!$H41*EF!U59)*NtoN2O*kgtoGg)</f>
        <v>1.3906063072114503</v>
      </c>
      <c r="AW41" s="28">
        <f>IF(('Activity data'!AW10*EF!$H41*EF!V59)*NtoN2O*kgtoGg=0,"NO",('Activity data'!AW10*EF!$H41*EF!V59)*NtoN2O*kgtoGg)</f>
        <v>1.4447420299926654</v>
      </c>
      <c r="AX41" s="28">
        <f>IF(('Activity data'!AX10*EF!$H41*EF!W59)*NtoN2O*kgtoGg=0,"NO",('Activity data'!AX10*EF!$H41*EF!W59)*NtoN2O*kgtoGg)</f>
        <v>1.4970552381330127</v>
      </c>
      <c r="AY41" s="28">
        <f>IF(('Activity data'!AY10*EF!$H41*EF!X59)*NtoN2O*kgtoGg=0,"NO",('Activity data'!AY10*EF!$H41*EF!X59)*NtoN2O*kgtoGg)</f>
        <v>1.5550033940894736</v>
      </c>
      <c r="AZ41" s="28">
        <f>IF(('Activity data'!AZ10*EF!$H41*EF!Y59)*NtoN2O*kgtoGg=0,"NO",('Activity data'!AZ10*EF!$H41*EF!Y59)*NtoN2O*kgtoGg)</f>
        <v>1.617074165288414</v>
      </c>
      <c r="BA41" s="28">
        <f>IF(('Activity data'!BA10*EF!$H41*EF!Z59)*NtoN2O*kgtoGg=0,"NO",('Activity data'!BA10*EF!$H41*EF!Z59)*NtoN2O*kgtoGg)</f>
        <v>1.6835562136362354</v>
      </c>
      <c r="BB41" s="28">
        <f>IF(('Activity data'!BB10*EF!$H41*EF!AA59)*NtoN2O*kgtoGg=0,"NO",('Activity data'!BB10*EF!$H41*EF!AA59)*NtoN2O*kgtoGg)</f>
        <v>1.7526787016736274</v>
      </c>
      <c r="BC41" s="28">
        <f>IF(('Activity data'!BC10*EF!$H41*EF!AB59)*NtoN2O*kgtoGg=0,"NO",('Activity data'!BC10*EF!$H41*EF!AB59)*NtoN2O*kgtoGg)</f>
        <v>1.8250679724882704</v>
      </c>
      <c r="BD41" s="28">
        <f>IF(('Activity data'!BD10*EF!$H41*EF!AC59)*NtoN2O*kgtoGg=0,"NO",('Activity data'!BD10*EF!$H41*EF!AC59)*NtoN2O*kgtoGg)</f>
        <v>1.8990838992255576</v>
      </c>
      <c r="BE41" s="28">
        <f>IF(('Activity data'!BE10*EF!$H41*EF!AD59)*NtoN2O*kgtoGg=0,"NO",('Activity data'!BE10*EF!$H41*EF!AD59)*NtoN2O*kgtoGg)</f>
        <v>1.9764905901744261</v>
      </c>
      <c r="BF41" s="28">
        <f>IF(('Activity data'!BF10*EF!$H41*EF!AE59)*NtoN2O*kgtoGg=0,"NO",('Activity data'!BF10*EF!$H41*EF!AE59)*NtoN2O*kgtoGg)</f>
        <v>2.0588483941505289</v>
      </c>
      <c r="BG41" s="28">
        <f>IF(('Activity data'!BG10*EF!$H41*EF!AF59)*NtoN2O*kgtoGg=0,"NO",('Activity data'!BG10*EF!$H41*EF!AF59)*NtoN2O*kgtoGg)</f>
        <v>2.1425824220459693</v>
      </c>
      <c r="BH41" s="28">
        <f>IF(('Activity data'!BH10*EF!$H41*EF!AG59)*NtoN2O*kgtoGg=0,"NO",('Activity data'!BH10*EF!$H41*EF!AG59)*NtoN2O*kgtoGg)</f>
        <v>2.2301978915755014</v>
      </c>
      <c r="BI41" s="28">
        <f>IF(('Activity data'!BI10*EF!$H41*EF!AH59)*NtoN2O*kgtoGg=0,"NO",('Activity data'!BI10*EF!$H41*EF!AH59)*NtoN2O*kgtoGg)</f>
        <v>2.3215242369305367</v>
      </c>
      <c r="BJ41" s="28">
        <f>IF(('Activity data'!BJ10*EF!$H41*EF!AI59)*NtoN2O*kgtoGg=0,"NO",('Activity data'!BJ10*EF!$H41*EF!AI59)*NtoN2O*kgtoGg)</f>
        <v>2.4170554860667011</v>
      </c>
      <c r="BK41" s="28">
        <f>IF(('Activity data'!BK10*EF!$H41*EF!AJ59)*NtoN2O*kgtoGg=0,"NO",('Activity data'!BK10*EF!$H41*EF!AJ59)*NtoN2O*kgtoGg)</f>
        <v>2.5187268617008063</v>
      </c>
      <c r="BL41" s="28">
        <f>IF(('Activity data'!BL10*EF!$H41*EF!AK59)*NtoN2O*kgtoGg=0,"NO",('Activity data'!BL10*EF!$H41*EF!AK59)*NtoN2O*kgtoGg)</f>
        <v>2.6260381862608737</v>
      </c>
      <c r="BM41" s="28">
        <f>IF(('Activity data'!BM10*EF!$H41*EF!AL59)*NtoN2O*kgtoGg=0,"NO",('Activity data'!BM10*EF!$H41*EF!AL59)*NtoN2O*kgtoGg)</f>
        <v>2.738817987548178</v>
      </c>
      <c r="BN41" s="28">
        <f>IF(('Activity data'!BN10*EF!$H41*EF!AM59)*NtoN2O*kgtoGg=0,"NO",('Activity data'!BN10*EF!$H41*EF!AM59)*NtoN2O*kgtoGg)</f>
        <v>2.853550635533161</v>
      </c>
      <c r="BO41" s="28">
        <f>IF(('Activity data'!BO10*EF!$H41*EF!AN59)*NtoN2O*kgtoGg=0,"NO",('Activity data'!BO10*EF!$H41*EF!AN59)*NtoN2O*kgtoGg)</f>
        <v>2.974290795372045</v>
      </c>
      <c r="BP41" s="28">
        <f>IF(('Activity data'!BP10*EF!$H41*EF!AO59)*NtoN2O*kgtoGg=0,"NO",('Activity data'!BP10*EF!$H41*EF!AO59)*NtoN2O*kgtoGg)</f>
        <v>3.1015074123156983</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0.11718400389310166</v>
      </c>
      <c r="AE42" s="28">
        <f>IF(('Activity data'!AE11*EF!$H42*EF!$H60)*NtoN2O*kgtoGg=0,"NO",('Activity data'!AE11*EF!$H42*EF!$H60)*NtoN2O*kgtoGg)</f>
        <v>0.11724904630184753</v>
      </c>
      <c r="AF42" s="28">
        <f>IF(('Activity data'!AF11*EF!$H42*EF!$H60)*NtoN2O*kgtoGg=0,"NO",('Activity data'!AF11*EF!$H42*EF!$H60)*NtoN2O*kgtoGg)</f>
        <v>0.11739358320506756</v>
      </c>
      <c r="AG42" s="28">
        <f>IF(('Activity data'!AG11*EF!$H42*EF!$H60)*NtoN2O*kgtoGg=0,"NO",('Activity data'!AG11*EF!$H42*EF!$H60)*NtoN2O*kgtoGg)</f>
        <v>0.11761221085233263</v>
      </c>
      <c r="AH42" s="28">
        <f>IF(('Activity data'!AH11*EF!$H42*EF!$H60)*NtoN2O*kgtoGg=0,"NO",('Activity data'!AH11*EF!$H42*EF!$H60)*NtoN2O*kgtoGg)</f>
        <v>0.11790308935940218</v>
      </c>
      <c r="AI42" s="28">
        <f>IF(('Activity data'!AI11*EF!$H42*EF!H60)*NtoN2O*kgtoGg=0,"NO",('Activity data'!AI11*EF!$H42*EF!H60)*NtoN2O*kgtoGg)</f>
        <v>0.11826876723444461</v>
      </c>
      <c r="AJ42" s="28">
        <f>IF(('Activity data'!AJ11*EF!$H42*EF!I60)*NtoN2O*kgtoGg=0,"NO",('Activity data'!AJ11*EF!$H42*EF!I60)*NtoN2O*kgtoGg)</f>
        <v>0.11867378617707135</v>
      </c>
      <c r="AK42" s="28">
        <f>IF(('Activity data'!AK11*EF!$H42*EF!J60)*NtoN2O*kgtoGg=0,"NO",('Activity data'!AK11*EF!$H42*EF!J60)*NtoN2O*kgtoGg)</f>
        <v>0.11911919773799368</v>
      </c>
      <c r="AL42" s="28">
        <f>IF(('Activity data'!AL11*EF!$H42*EF!K60)*NtoN2O*kgtoGg=0,"NO",('Activity data'!AL11*EF!$H42*EF!K60)*NtoN2O*kgtoGg)</f>
        <v>0.11953387566662566</v>
      </c>
      <c r="AM42" s="28">
        <f>IF(('Activity data'!AM11*EF!$H42*EF!L60)*NtoN2O*kgtoGg=0,"NO",('Activity data'!AM11*EF!$H42*EF!L60)*NtoN2O*kgtoGg)</f>
        <v>0.11970554266514166</v>
      </c>
      <c r="AN42" s="28">
        <f>IF(('Activity data'!AN11*EF!$H42*EF!M60)*NtoN2O*kgtoGg=0,"NO",('Activity data'!AN11*EF!$H42*EF!M60)*NtoN2O*kgtoGg)</f>
        <v>0.11990486198830655</v>
      </c>
      <c r="AO42" s="28">
        <f>IF(('Activity data'!AO11*EF!$H42*EF!N60)*NtoN2O*kgtoGg=0,"NO",('Activity data'!AO11*EF!$H42*EF!N60)*NtoN2O*kgtoGg)</f>
        <v>0.12013340280216993</v>
      </c>
      <c r="AP42" s="28">
        <f>IF(('Activity data'!AP11*EF!$H42*EF!O60)*NtoN2O*kgtoGg=0,"NO",('Activity data'!AP11*EF!$H42*EF!O60)*NtoN2O*kgtoGg)</f>
        <v>0.12038741861079627</v>
      </c>
      <c r="AQ42" s="28">
        <f>IF(('Activity data'!AQ11*EF!$H42*EF!P60)*NtoN2O*kgtoGg=0,"NO",('Activity data'!AQ11*EF!$H42*EF!P60)*NtoN2O*kgtoGg)</f>
        <v>0.12066669553205391</v>
      </c>
      <c r="AR42" s="28">
        <f>IF(('Activity data'!AR11*EF!$H42*EF!Q60)*NtoN2O*kgtoGg=0,"NO",('Activity data'!AR11*EF!$H42*EF!Q60)*NtoN2O*kgtoGg)</f>
        <v>0.12083909524739342</v>
      </c>
      <c r="AS42" s="28">
        <f>IF(('Activity data'!AS11*EF!$H42*EF!R60)*NtoN2O*kgtoGg=0,"NO",('Activity data'!AS11*EF!$H42*EF!R60)*NtoN2O*kgtoGg)</f>
        <v>0.12103337962068912</v>
      </c>
      <c r="AT42" s="28">
        <f>IF(('Activity data'!AT11*EF!$H42*EF!S60)*NtoN2O*kgtoGg=0,"NO",('Activity data'!AT11*EF!$H42*EF!S60)*NtoN2O*kgtoGg)</f>
        <v>0.12124703023657454</v>
      </c>
      <c r="AU42" s="28">
        <f>IF(('Activity data'!AU11*EF!$H42*EF!T60)*NtoN2O*kgtoGg=0,"NO",('Activity data'!AU11*EF!$H42*EF!T60)*NtoN2O*kgtoGg)</f>
        <v>0.12148128676334828</v>
      </c>
      <c r="AV42" s="28">
        <f>IF(('Activity data'!AV11*EF!$H42*EF!U60)*NtoN2O*kgtoGg=0,"NO",('Activity data'!AV11*EF!$H42*EF!U60)*NtoN2O*kgtoGg)</f>
        <v>0.12173402552761389</v>
      </c>
      <c r="AW42" s="28">
        <f>IF(('Activity data'!AW11*EF!$H42*EF!V60)*NtoN2O*kgtoGg=0,"NO",('Activity data'!AW11*EF!$H42*EF!V60)*NtoN2O*kgtoGg)</f>
        <v>0.12190146851239192</v>
      </c>
      <c r="AX42" s="28">
        <f>IF(('Activity data'!AX11*EF!$H42*EF!W60)*NtoN2O*kgtoGg=0,"NO",('Activity data'!AX11*EF!$H42*EF!W60)*NtoN2O*kgtoGg)</f>
        <v>0.12208354063544134</v>
      </c>
      <c r="AY42" s="28">
        <f>IF(('Activity data'!AY11*EF!$H42*EF!X60)*NtoN2O*kgtoGg=0,"NO",('Activity data'!AY11*EF!$H42*EF!X60)*NtoN2O*kgtoGg)</f>
        <v>0.12228220923286673</v>
      </c>
      <c r="AZ42" s="28">
        <f>IF(('Activity data'!AZ11*EF!$H42*EF!Y60)*NtoN2O*kgtoGg=0,"NO",('Activity data'!AZ11*EF!$H42*EF!Y60)*NtoN2O*kgtoGg)</f>
        <v>0.12249842628663923</v>
      </c>
      <c r="BA42" s="28">
        <f>IF(('Activity data'!BA11*EF!$H42*EF!Z60)*NtoN2O*kgtoGg=0,"NO",('Activity data'!BA11*EF!$H42*EF!Z60)*NtoN2O*kgtoGg)</f>
        <v>0.12272922996139103</v>
      </c>
      <c r="BB42" s="28">
        <f>IF(('Activity data'!BB11*EF!$H42*EF!AA60)*NtoN2O*kgtoGg=0,"NO",('Activity data'!BB11*EF!$H42*EF!AA60)*NtoN2O*kgtoGg)</f>
        <v>0.12287356525220122</v>
      </c>
      <c r="BC42" s="28">
        <f>IF(('Activity data'!BC11*EF!$H42*EF!AB60)*NtoN2O*kgtoGg=0,"NO",('Activity data'!BC11*EF!$H42*EF!AB60)*NtoN2O*kgtoGg)</f>
        <v>0.12303036549453399</v>
      </c>
      <c r="BD42" s="28">
        <f>IF(('Activity data'!BD11*EF!$H42*EF!AC60)*NtoN2O*kgtoGg=0,"NO",('Activity data'!BD11*EF!$H42*EF!AC60)*NtoN2O*kgtoGg)</f>
        <v>0.12320071357727076</v>
      </c>
      <c r="BE42" s="28">
        <f>IF(('Activity data'!BE11*EF!$H42*EF!AD60)*NtoN2O*kgtoGg=0,"NO",('Activity data'!BE11*EF!$H42*EF!AD60)*NtoN2O*kgtoGg)</f>
        <v>0.12338259644030161</v>
      </c>
      <c r="BF42" s="28">
        <f>IF(('Activity data'!BF11*EF!$H42*EF!AE60)*NtoN2O*kgtoGg=0,"NO",('Activity data'!BF11*EF!$H42*EF!AE60)*NtoN2O*kgtoGg)</f>
        <v>0.12357633175834135</v>
      </c>
      <c r="BG42" s="28">
        <f>IF(('Activity data'!BG11*EF!$H42*EF!AF60)*NtoN2O*kgtoGg=0,"NO",('Activity data'!BG11*EF!$H42*EF!AF60)*NtoN2O*kgtoGg)</f>
        <v>0.12368932354811318</v>
      </c>
      <c r="BH42" s="28">
        <f>IF(('Activity data'!BH11*EF!$H42*EF!AG60)*NtoN2O*kgtoGg=0,"NO",('Activity data'!BH11*EF!$H42*EF!AG60)*NtoN2O*kgtoGg)</f>
        <v>0.12381239035079622</v>
      </c>
      <c r="BI42" s="28">
        <f>IF(('Activity data'!BI11*EF!$H42*EF!AH60)*NtoN2O*kgtoGg=0,"NO",('Activity data'!BI11*EF!$H42*EF!AH60)*NtoN2O*kgtoGg)</f>
        <v>0.12394626062233811</v>
      </c>
      <c r="BJ42" s="28">
        <f>IF(('Activity data'!BJ11*EF!$H42*EF!AI60)*NtoN2O*kgtoGg=0,"NO",('Activity data'!BJ11*EF!$H42*EF!AI60)*NtoN2O*kgtoGg)</f>
        <v>0.12408962995748181</v>
      </c>
      <c r="BK42" s="28">
        <f>IF(('Activity data'!BK11*EF!$H42*EF!AJ60)*NtoN2O*kgtoGg=0,"NO",('Activity data'!BK11*EF!$H42*EF!AJ60)*NtoN2O*kgtoGg)</f>
        <v>0.12424542755999132</v>
      </c>
      <c r="BL42" s="28">
        <f>IF(('Activity data'!BL11*EF!$H42*EF!AK60)*NtoN2O*kgtoGg=0,"NO",('Activity data'!BL11*EF!$H42*EF!AK60)*NtoN2O*kgtoGg)</f>
        <v>0.12431472618164112</v>
      </c>
      <c r="BM42" s="28">
        <f>IF(('Activity data'!BM11*EF!$H42*EF!AL60)*NtoN2O*kgtoGg=0,"NO",('Activity data'!BM11*EF!$H42*EF!AL60)*NtoN2O*kgtoGg)</f>
        <v>0.12439493673263442</v>
      </c>
      <c r="BN42" s="28">
        <f>IF(('Activity data'!BN11*EF!$H42*EF!AM60)*NtoN2O*kgtoGg=0,"NO",('Activity data'!BN11*EF!$H42*EF!AM60)*NtoN2O*kgtoGg)</f>
        <v>0.12448295849866765</v>
      </c>
      <c r="BO42" s="28">
        <f>IF(('Activity data'!BO11*EF!$H42*EF!AN60)*NtoN2O*kgtoGg=0,"NO",('Activity data'!BO11*EF!$H42*EF!AN60)*NtoN2O*kgtoGg)</f>
        <v>0.12457923258255861</v>
      </c>
      <c r="BP42" s="28">
        <f>IF(('Activity data'!BP11*EF!$H42*EF!AO60)*NtoN2O*kgtoGg=0,"NO",('Activity data'!BP11*EF!$H42*EF!AO60)*NtoN2O*kgtoGg)</f>
        <v>0.12468601589069504</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6.2663143390454742E-2</v>
      </c>
      <c r="AE43" s="28">
        <f>IF(('Activity data'!AE12*EF!$H43*EF!$H61)*NtoN2O*kgtoGg=0,"NO",('Activity data'!AE12*EF!$H43*EF!$H61)*NtoN2O*kgtoGg)</f>
        <v>6.2697924261992638E-2</v>
      </c>
      <c r="AF43" s="28">
        <f>IF(('Activity data'!AF12*EF!$H43*EF!$H61)*NtoN2O*kgtoGg=0,"NO",('Activity data'!AF12*EF!$H43*EF!$H61)*NtoN2O*kgtoGg)</f>
        <v>6.2775214134251592E-2</v>
      </c>
      <c r="AG43" s="28">
        <f>IF(('Activity data'!AG12*EF!$H43*EF!$H61)*NtoN2O*kgtoGg=0,"NO",('Activity data'!AG12*EF!$H43*EF!$H61)*NtoN2O*kgtoGg)</f>
        <v>6.2892123397927074E-2</v>
      </c>
      <c r="AH43" s="28">
        <f>IF(('Activity data'!AH12*EF!$H43*EF!$H61)*NtoN2O*kgtoGg=0,"NO",('Activity data'!AH12*EF!$H43*EF!$H61)*NtoN2O*kgtoGg)</f>
        <v>6.3047668190664555E-2</v>
      </c>
      <c r="AI43" s="28">
        <f>IF(('Activity data'!AI12*EF!$H43*EF!H61)*NtoN2O*kgtoGg=0,"NO",('Activity data'!AI12*EF!$H43*EF!H61)*NtoN2O*kgtoGg)</f>
        <v>6.3243211305400615E-2</v>
      </c>
      <c r="AJ43" s="28">
        <f>IF(('Activity data'!AJ12*EF!$H43*EF!I61)*NtoN2O*kgtoGg=0,"NO",('Activity data'!AJ12*EF!$H43*EF!I61)*NtoN2O*kgtoGg)</f>
        <v>6.3459791719403386E-2</v>
      </c>
      <c r="AK43" s="28">
        <f>IF(('Activity data'!AK12*EF!$H43*EF!J61)*NtoN2O*kgtoGg=0,"NO",('Activity data'!AK12*EF!$H43*EF!J61)*NtoN2O*kgtoGg)</f>
        <v>6.3697971740418066E-2</v>
      </c>
      <c r="AL43" s="28">
        <f>IF(('Activity data'!AL12*EF!$H43*EF!K61)*NtoN2O*kgtoGg=0,"NO",('Activity data'!AL12*EF!$H43*EF!K61)*NtoN2O*kgtoGg)</f>
        <v>6.391971721453947E-2</v>
      </c>
      <c r="AM43" s="28">
        <f>IF(('Activity data'!AM12*EF!$H43*EF!L61)*NtoN2O*kgtoGg=0,"NO",('Activity data'!AM12*EF!$H43*EF!L61)*NtoN2O*kgtoGg)</f>
        <v>6.4011514673117789E-2</v>
      </c>
      <c r="AN43" s="28">
        <f>IF(('Activity data'!AN12*EF!$H43*EF!M61)*NtoN2O*kgtoGg=0,"NO",('Activity data'!AN12*EF!$H43*EF!M61)*NtoN2O*kgtoGg)</f>
        <v>6.4118098975693441E-2</v>
      </c>
      <c r="AO43" s="28">
        <f>IF(('Activity data'!AO12*EF!$H43*EF!N61)*NtoN2O*kgtoGg=0,"NO",('Activity data'!AO12*EF!$H43*EF!N61)*NtoN2O*kgtoGg)</f>
        <v>6.4240309220384845E-2</v>
      </c>
      <c r="AP43" s="28">
        <f>IF(('Activity data'!AP12*EF!$H43*EF!O61)*NtoN2O*kgtoGg=0,"NO",('Activity data'!AP12*EF!$H43*EF!O61)*NtoN2O*kgtoGg)</f>
        <v>6.4376142000547532E-2</v>
      </c>
      <c r="AQ43" s="28">
        <f>IF(('Activity data'!AQ12*EF!$H43*EF!P61)*NtoN2O*kgtoGg=0,"NO",('Activity data'!AQ12*EF!$H43*EF!P61)*NtoN2O*kgtoGg)</f>
        <v>6.4525482944541676E-2</v>
      </c>
      <c r="AR43" s="28">
        <f>IF(('Activity data'!AR12*EF!$H43*EF!Q61)*NtoN2O*kgtoGg=0,"NO",('Activity data'!AR12*EF!$H43*EF!Q61)*NtoN2O*kgtoGg)</f>
        <v>6.4617672217171837E-2</v>
      </c>
      <c r="AS43" s="28">
        <f>IF(('Activity data'!AS12*EF!$H43*EF!R61)*NtoN2O*kgtoGg=0,"NO",('Activity data'!AS12*EF!$H43*EF!R61)*NtoN2O*kgtoGg)</f>
        <v>6.4721564123386782E-2</v>
      </c>
      <c r="AT43" s="28">
        <f>IF(('Activity data'!AT12*EF!$H43*EF!S61)*NtoN2O*kgtoGg=0,"NO",('Activity data'!AT12*EF!$H43*EF!S61)*NtoN2O*kgtoGg)</f>
        <v>6.4835811962118226E-2</v>
      </c>
      <c r="AU43" s="28">
        <f>IF(('Activity data'!AU12*EF!$H43*EF!T61)*NtoN2O*kgtoGg=0,"NO",('Activity data'!AU12*EF!$H43*EF!T61)*NtoN2O*kgtoGg)</f>
        <v>6.4961078635381614E-2</v>
      </c>
      <c r="AV43" s="28">
        <f>IF(('Activity data'!AV12*EF!$H43*EF!U61)*NtoN2O*kgtoGg=0,"NO",('Activity data'!AV12*EF!$H43*EF!U61)*NtoN2O*kgtoGg)</f>
        <v>6.5096228526999519E-2</v>
      </c>
      <c r="AW43" s="28">
        <f>IF(('Activity data'!AW12*EF!$H43*EF!V61)*NtoN2O*kgtoGg=0,"NO",('Activity data'!AW12*EF!$H43*EF!V61)*NtoN2O*kgtoGg)</f>
        <v>6.5185767230374433E-2</v>
      </c>
      <c r="AX43" s="28">
        <f>IF(('Activity data'!AX12*EF!$H43*EF!W61)*NtoN2O*kgtoGg=0,"NO",('Activity data'!AX12*EF!$H43*EF!W61)*NtoN2O*kgtoGg)</f>
        <v>6.5283128740264984E-2</v>
      </c>
      <c r="AY43" s="28">
        <f>IF(('Activity data'!AY12*EF!$H43*EF!X61)*NtoN2O*kgtoGg=0,"NO",('Activity data'!AY12*EF!$H43*EF!X61)*NtoN2O*kgtoGg)</f>
        <v>6.5389365072819422E-2</v>
      </c>
      <c r="AZ43" s="28">
        <f>IF(('Activity data'!AZ12*EF!$H43*EF!Y61)*NtoN2O*kgtoGg=0,"NO",('Activity data'!AZ12*EF!$H43*EF!Y61)*NtoN2O*kgtoGg)</f>
        <v>6.5504985292251142E-2</v>
      </c>
      <c r="BA43" s="28">
        <f>IF(('Activity data'!BA12*EF!$H43*EF!Z61)*NtoN2O*kgtoGg=0,"NO",('Activity data'!BA12*EF!$H43*EF!Z61)*NtoN2O*kgtoGg)</f>
        <v>6.5628405582440333E-2</v>
      </c>
      <c r="BB43" s="28">
        <f>IF(('Activity data'!BB12*EF!$H43*EF!AA61)*NtoN2O*kgtoGg=0,"NO",('Activity data'!BB12*EF!$H43*EF!AA61)*NtoN2O*kgtoGg)</f>
        <v>6.5705587644188185E-2</v>
      </c>
      <c r="BC43" s="28">
        <f>IF(('Activity data'!BC12*EF!$H43*EF!AB61)*NtoN2O*kgtoGg=0,"NO",('Activity data'!BC12*EF!$H43*EF!AB61)*NtoN2O*kgtoGg)</f>
        <v>6.5789435232105731E-2</v>
      </c>
      <c r="BD43" s="28">
        <f>IF(('Activity data'!BD12*EF!$H43*EF!AC61)*NtoN2O*kgtoGg=0,"NO",('Activity data'!BD12*EF!$H43*EF!AC61)*NtoN2O*kgtoGg)</f>
        <v>6.5880527411756484E-2</v>
      </c>
      <c r="BE43" s="28">
        <f>IF(('Activity data'!BE12*EF!$H43*EF!AD61)*NtoN2O*kgtoGg=0,"NO",('Activity data'!BE12*EF!$H43*EF!AD61)*NtoN2O*kgtoGg)</f>
        <v>6.5977787716471489E-2</v>
      </c>
      <c r="BF43" s="28">
        <f>IF(('Activity data'!BF12*EF!$H43*EF!AE61)*NtoN2O*kgtoGg=0,"NO",('Activity data'!BF12*EF!$H43*EF!AE61)*NtoN2O*kgtoGg)</f>
        <v>6.6081386020086341E-2</v>
      </c>
      <c r="BG43" s="28">
        <f>IF(('Activity data'!BG12*EF!$H43*EF!AF61)*NtoN2O*kgtoGg=0,"NO",('Activity data'!BG12*EF!$H43*EF!AF61)*NtoN2O*kgtoGg)</f>
        <v>6.6141807412846351E-2</v>
      </c>
      <c r="BH43" s="28">
        <f>IF(('Activity data'!BH12*EF!$H43*EF!AG61)*NtoN2O*kgtoGg=0,"NO",('Activity data'!BH12*EF!$H43*EF!AG61)*NtoN2O*kgtoGg)</f>
        <v>6.6207616332553218E-2</v>
      </c>
      <c r="BI43" s="28">
        <f>IF(('Activity data'!BI12*EF!$H43*EF!AH61)*NtoN2O*kgtoGg=0,"NO",('Activity data'!BI12*EF!$H43*EF!AH61)*NtoN2O*kgtoGg)</f>
        <v>6.6279202314791896E-2</v>
      </c>
      <c r="BJ43" s="28">
        <f>IF(('Activity data'!BJ12*EF!$H43*EF!AI61)*NtoN2O*kgtoGg=0,"NO",('Activity data'!BJ12*EF!$H43*EF!AI61)*NtoN2O*kgtoGg)</f>
        <v>6.6355867840012392E-2</v>
      </c>
      <c r="BK43" s="28">
        <f>IF(('Activity data'!BK12*EF!$H43*EF!AJ61)*NtoN2O*kgtoGg=0,"NO",('Activity data'!BK12*EF!$H43*EF!AJ61)*NtoN2O*kgtoGg)</f>
        <v>6.6439179274863577E-2</v>
      </c>
      <c r="BL43" s="28">
        <f>IF(('Activity data'!BL12*EF!$H43*EF!AK61)*NtoN2O*kgtoGg=0,"NO",('Activity data'!BL12*EF!$H43*EF!AK61)*NtoN2O*kgtoGg)</f>
        <v>6.6476236119833332E-2</v>
      </c>
      <c r="BM43" s="28">
        <f>IF(('Activity data'!BM12*EF!$H43*EF!AL61)*NtoN2O*kgtoGg=0,"NO",('Activity data'!BM12*EF!$H43*EF!AL61)*NtoN2O*kgtoGg)</f>
        <v>6.651912802565102E-2</v>
      </c>
      <c r="BN43" s="28">
        <f>IF(('Activity data'!BN12*EF!$H43*EF!AM61)*NtoN2O*kgtoGg=0,"NO",('Activity data'!BN12*EF!$H43*EF!AM61)*NtoN2O*kgtoGg)</f>
        <v>6.6566196911874195E-2</v>
      </c>
      <c r="BO43" s="28">
        <f>IF(('Activity data'!BO12*EF!$H43*EF!AN61)*NtoN2O*kgtoGg=0,"NO",('Activity data'!BO12*EF!$H43*EF!AN61)*NtoN2O*kgtoGg)</f>
        <v>6.6617678654460374E-2</v>
      </c>
      <c r="BP43" s="28">
        <f>IF(('Activity data'!BP12*EF!$H43*EF!AO61)*NtoN2O*kgtoGg=0,"NO",('Activity data'!BP12*EF!$H43*EF!AO61)*NtoN2O*kgtoGg)</f>
        <v>6.6674780114789084E-2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1.4485282974949294E-2</v>
      </c>
      <c r="AE44" s="28">
        <f>IF(('Activity data'!AE13*EF!$H44*EF!$H62)*NtoN2O*kgtoGg=0,"NO",('Activity data'!AE13*EF!$H44*EF!$H62)*NtoN2O*kgtoGg)</f>
        <v>1.4523271292906481E-2</v>
      </c>
      <c r="AF44" s="28">
        <f>IF(('Activity data'!AF13*EF!$H44*EF!$H62)*NtoN2O*kgtoGg=0,"NO",('Activity data'!AF13*EF!$H44*EF!$H62)*NtoN2O*kgtoGg)</f>
        <v>1.4573861783308825E-2</v>
      </c>
      <c r="AG44" s="28">
        <f>IF(('Activity data'!AG13*EF!$H44*EF!$H62)*NtoN2O*kgtoGg=0,"NO",('Activity data'!AG13*EF!$H44*EF!$H62)*NtoN2O*kgtoGg)</f>
        <v>1.4636227023633491E-2</v>
      </c>
      <c r="AH44" s="28">
        <f>IF(('Activity data'!AH13*EF!$H44*EF!$H62)*NtoN2O*kgtoGg=0,"NO",('Activity data'!AH13*EF!$H44*EF!$H62)*NtoN2O*kgtoGg)</f>
        <v>1.4710190901600096E-2</v>
      </c>
      <c r="AI44" s="28">
        <f>IF(('Activity data'!AI13*EF!$H44*EF!H62)*NtoN2O*kgtoGg=0,"NO",('Activity data'!AI13*EF!$H44*EF!H62)*NtoN2O*kgtoGg)</f>
        <v>1.4796388416093606E-2</v>
      </c>
      <c r="AJ44" s="28">
        <f>IF(('Activity data'!AJ13*EF!$H44*EF!I62)*NtoN2O*kgtoGg=0,"NO",('Activity data'!AJ13*EF!$H44*EF!I62)*NtoN2O*kgtoGg)</f>
        <v>1.4888093860681226E-2</v>
      </c>
      <c r="AK44" s="28">
        <f>IF(('Activity data'!AK13*EF!$H44*EF!J62)*NtoN2O*kgtoGg=0,"NO",('Activity data'!AK13*EF!$H44*EF!J62)*NtoN2O*kgtoGg)</f>
        <v>1.498564634832311E-2</v>
      </c>
      <c r="AL44" s="28">
        <f>IF(('Activity data'!AL13*EF!$H44*EF!K62)*NtoN2O*kgtoGg=0,"NO",('Activity data'!AL13*EF!$H44*EF!K62)*NtoN2O*kgtoGg)</f>
        <v>1.5075527785092895E-2</v>
      </c>
      <c r="AM44" s="28">
        <f>IF(('Activity data'!AM13*EF!$H44*EF!L62)*NtoN2O*kgtoGg=0,"NO",('Activity data'!AM13*EF!$H44*EF!L62)*NtoN2O*kgtoGg)</f>
        <v>1.5117364175971862E-2</v>
      </c>
      <c r="AN44" s="28">
        <f>IF(('Activity data'!AN13*EF!$H44*EF!M62)*NtoN2O*kgtoGg=0,"NO",('Activity data'!AN13*EF!$H44*EF!M62)*NtoN2O*kgtoGg)</f>
        <v>1.516324035571571E-2</v>
      </c>
      <c r="AO44" s="28">
        <f>IF(('Activity data'!AO13*EF!$H44*EF!N62)*NtoN2O*kgtoGg=0,"NO",('Activity data'!AO13*EF!$H44*EF!N62)*NtoN2O*kgtoGg)</f>
        <v>1.5213521573791052E-2</v>
      </c>
      <c r="AP44" s="28">
        <f>IF(('Activity data'!AP13*EF!$H44*EF!O62)*NtoN2O*kgtoGg=0,"NO",('Activity data'!AP13*EF!$H44*EF!O62)*NtoN2O*kgtoGg)</f>
        <v>1.526755104587621E-2</v>
      </c>
      <c r="AQ44" s="28">
        <f>IF(('Activity data'!AQ13*EF!$H44*EF!P62)*NtoN2O*kgtoGg=0,"NO",('Activity data'!AQ13*EF!$H44*EF!P62)*NtoN2O*kgtoGg)</f>
        <v>1.5325338437526504E-2</v>
      </c>
      <c r="AR44" s="28">
        <f>IF(('Activity data'!AR13*EF!$H44*EF!Q62)*NtoN2O*kgtoGg=0,"NO",('Activity data'!AR13*EF!$H44*EF!Q62)*NtoN2O*kgtoGg)</f>
        <v>1.5361973446951281E-2</v>
      </c>
      <c r="AS44" s="28">
        <f>IF(('Activity data'!AS13*EF!$H44*EF!R62)*NtoN2O*kgtoGg=0,"NO",('Activity data'!AS13*EF!$H44*EF!R62)*NtoN2O*kgtoGg)</f>
        <v>1.5401921060499488E-2</v>
      </c>
      <c r="AT44" s="28">
        <f>IF(('Activity data'!AT13*EF!$H44*EF!S62)*NtoN2O*kgtoGg=0,"NO",('Activity data'!AT13*EF!$H44*EF!S62)*NtoN2O*kgtoGg)</f>
        <v>1.5444738659529901E-2</v>
      </c>
      <c r="AU44" s="28">
        <f>IF(('Activity data'!AU13*EF!$H44*EF!T62)*NtoN2O*kgtoGg=0,"NO",('Activity data'!AU13*EF!$H44*EF!T62)*NtoN2O*kgtoGg)</f>
        <v>1.5490687999287864E-2</v>
      </c>
      <c r="AV44" s="28">
        <f>IF(('Activity data'!AV13*EF!$H44*EF!U62)*NtoN2O*kgtoGg=0,"NO",('Activity data'!AV13*EF!$H44*EF!U62)*NtoN2O*kgtoGg)</f>
        <v>1.5539395060613637E-2</v>
      </c>
      <c r="AW44" s="28">
        <f>IF(('Activity data'!AW13*EF!$H44*EF!V62)*NtoN2O*kgtoGg=0,"NO",('Activity data'!AW13*EF!$H44*EF!V62)*NtoN2O*kgtoGg)</f>
        <v>1.5571495198986776E-2</v>
      </c>
      <c r="AX44" s="28">
        <f>IF(('Activity data'!AX13*EF!$H44*EF!W62)*NtoN2O*kgtoGg=0,"NO",('Activity data'!AX13*EF!$H44*EF!W62)*NtoN2O*kgtoGg)</f>
        <v>1.560575529314134E-2</v>
      </c>
      <c r="AY44" s="28">
        <f>IF(('Activity data'!AY13*EF!$H44*EF!X62)*NtoN2O*kgtoGg=0,"NO",('Activity data'!AY13*EF!$H44*EF!X62)*NtoN2O*kgtoGg)</f>
        <v>1.564255983001752E-2</v>
      </c>
      <c r="AZ44" s="28">
        <f>IF(('Activity data'!AZ13*EF!$H44*EF!Y62)*NtoN2O*kgtoGg=0,"NO",('Activity data'!AZ13*EF!$H44*EF!Y62)*NtoN2O*kgtoGg)</f>
        <v>1.5682099415785015E-2</v>
      </c>
      <c r="BA44" s="28">
        <f>IF(('Activity data'!BA13*EF!$H44*EF!Z62)*NtoN2O*kgtoGg=0,"NO",('Activity data'!BA13*EF!$H44*EF!Z62)*NtoN2O*kgtoGg)</f>
        <v>1.5723835838156744E-2</v>
      </c>
      <c r="BB44" s="28">
        <f>IF(('Activity data'!BB13*EF!$H44*EF!AA62)*NtoN2O*kgtoGg=0,"NO",('Activity data'!BB13*EF!$H44*EF!AA62)*NtoN2O*kgtoGg)</f>
        <v>1.5749087666828997E-2</v>
      </c>
      <c r="BC44" s="28">
        <f>IF(('Activity data'!BC13*EF!$H44*EF!AB62)*NtoN2O*kgtoGg=0,"NO",('Activity data'!BC13*EF!$H44*EF!AB62)*NtoN2O*kgtoGg)</f>
        <v>1.5776237003100019E-2</v>
      </c>
      <c r="BD44" s="28">
        <f>IF(('Activity data'!BD13*EF!$H44*EF!AC62)*NtoN2O*kgtoGg=0,"NO",('Activity data'!BD13*EF!$H44*EF!AC62)*NtoN2O*kgtoGg)</f>
        <v>1.5805492668120109E-2</v>
      </c>
      <c r="BE44" s="28">
        <f>IF(('Activity data'!BE13*EF!$H44*EF!AD62)*NtoN2O*kgtoGg=0,"NO",('Activity data'!BE13*EF!$H44*EF!AD62)*NtoN2O*kgtoGg)</f>
        <v>1.5836491192230295E-2</v>
      </c>
      <c r="BF44" s="28">
        <f>IF(('Activity data'!BF13*EF!$H44*EF!AE62)*NtoN2O*kgtoGg=0,"NO",('Activity data'!BF13*EF!$H44*EF!AE62)*NtoN2O*kgtoGg)</f>
        <v>1.5869298629885974E-2</v>
      </c>
      <c r="BG44" s="28">
        <f>IF(('Activity data'!BG13*EF!$H44*EF!AF62)*NtoN2O*kgtoGg=0,"NO",('Activity data'!BG13*EF!$H44*EF!AF62)*NtoN2O*kgtoGg)</f>
        <v>1.5886947716263238E-2</v>
      </c>
      <c r="BH44" s="28">
        <f>IF(('Activity data'!BH13*EF!$H44*EF!AG62)*NtoN2O*kgtoGg=0,"NO",('Activity data'!BH13*EF!$H44*EF!AG62)*NtoN2O*kgtoGg)</f>
        <v>1.5906151322726714E-2</v>
      </c>
      <c r="BI44" s="28">
        <f>IF(('Activity data'!BI13*EF!$H44*EF!AH62)*NtoN2O*kgtoGg=0,"NO",('Activity data'!BI13*EF!$H44*EF!AH62)*NtoN2O*kgtoGg)</f>
        <v>1.5927047417728265E-2</v>
      </c>
      <c r="BJ44" s="28">
        <f>IF(('Activity data'!BJ13*EF!$H44*EF!AI62)*NtoN2O*kgtoGg=0,"NO",('Activity data'!BJ13*EF!$H44*EF!AI62)*NtoN2O*kgtoGg)</f>
        <v>1.5949401600721176E-2</v>
      </c>
      <c r="BK44" s="28">
        <f>IF(('Activity data'!BK13*EF!$H44*EF!AJ62)*NtoN2O*kgtoGg=0,"NO",('Activity data'!BK13*EF!$H44*EF!AJ62)*NtoN2O*kgtoGg)</f>
        <v>1.5973751182549317E-2</v>
      </c>
      <c r="BL44" s="28">
        <f>IF(('Activity data'!BL13*EF!$H44*EF!AK62)*NtoN2O*kgtoGg=0,"NO",('Activity data'!BL13*EF!$H44*EF!AK62)*NtoN2O*kgtoGg)</f>
        <v>1.598211608390588E-2</v>
      </c>
      <c r="BM44" s="28">
        <f>IF(('Activity data'!BM13*EF!$H44*EF!AL62)*NtoN2O*kgtoGg=0,"NO",('Activity data'!BM13*EF!$H44*EF!AL62)*NtoN2O*kgtoGg)</f>
        <v>1.5992261023432944E-2</v>
      </c>
      <c r="BN44" s="28">
        <f>IF(('Activity data'!BN13*EF!$H44*EF!AM62)*NtoN2O*kgtoGg=0,"NO",('Activity data'!BN13*EF!$H44*EF!AM62)*NtoN2O*kgtoGg)</f>
        <v>1.6003624236850478E-2</v>
      </c>
      <c r="BO44" s="28">
        <f>IF(('Activity data'!BO13*EF!$H44*EF!AN62)*NtoN2O*kgtoGg=0,"NO",('Activity data'!BO13*EF!$H44*EF!AN62)*NtoN2O*kgtoGg)</f>
        <v>1.6016287811523092E-2</v>
      </c>
      <c r="BP44" s="28">
        <f>IF(('Activity data'!BP13*EF!$H44*EF!AO62)*NtoN2O*kgtoGg=0,"NO",('Activity data'!BP13*EF!$H44*EF!AO62)*NtoN2O*kgtoGg)</f>
        <v>1.6030660846117158E-2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0.1148376803155428</v>
      </c>
      <c r="AE45" s="28">
        <f>IF(('Activity data'!AE14*EF!$H45*EF!$H63)*NtoN2O*kgtoGg=0,"NO",('Activity data'!AE14*EF!$H45*EF!$H63)*NtoN2O*kgtoGg)</f>
        <v>0.11513884739117655</v>
      </c>
      <c r="AF45" s="28">
        <f>IF(('Activity data'!AF14*EF!$H45*EF!$H63)*NtoN2O*kgtoGg=0,"NO",('Activity data'!AF14*EF!$H45*EF!$H63)*NtoN2O*kgtoGg)</f>
        <v>0.11553992306045259</v>
      </c>
      <c r="AG45" s="28">
        <f>IF(('Activity data'!AG14*EF!$H45*EF!$H63)*NtoN2O*kgtoGg=0,"NO",('Activity data'!AG14*EF!$H45*EF!$H63)*NtoN2O*kgtoGg)</f>
        <v>0.11603434761146701</v>
      </c>
      <c r="AH45" s="28">
        <f>IF(('Activity data'!AH14*EF!$H45*EF!$H63)*NtoN2O*kgtoGg=0,"NO",('Activity data'!AH14*EF!$H45*EF!$H63)*NtoN2O*kgtoGg)</f>
        <v>0.11662072484603787</v>
      </c>
      <c r="AI45" s="28">
        <f>IF(('Activity data'!AI14*EF!$H45*EF!H63)*NtoN2O*kgtoGg=0,"NO",('Activity data'!AI14*EF!$H45*EF!H63)*NtoN2O*kgtoGg)</f>
        <v>0.11730408896329528</v>
      </c>
      <c r="AJ45" s="28">
        <f>IF(('Activity data'!AJ14*EF!$H45*EF!I63)*NtoN2O*kgtoGg=0,"NO",('Activity data'!AJ14*EF!$H45*EF!I63)*NtoN2O*kgtoGg)</f>
        <v>0.11803111932555745</v>
      </c>
      <c r="AK45" s="28">
        <f>IF(('Activity data'!AK14*EF!$H45*EF!J63)*NtoN2O*kgtoGg=0,"NO",('Activity data'!AK14*EF!$H45*EF!J63)*NtoN2O*kgtoGg)</f>
        <v>0.11880450438190591</v>
      </c>
      <c r="AL45" s="28">
        <f>IF(('Activity data'!AL14*EF!$H45*EF!K63)*NtoN2O*kgtoGg=0,"NO",('Activity data'!AL14*EF!$H45*EF!K63)*NtoN2O*kgtoGg)</f>
        <v>0.11951707421709112</v>
      </c>
      <c r="AM45" s="28">
        <f>IF(('Activity data'!AM14*EF!$H45*EF!L63)*NtoN2O*kgtoGg=0,"NO",('Activity data'!AM14*EF!$H45*EF!L63)*NtoN2O*kgtoGg)</f>
        <v>0.11984874837835006</v>
      </c>
      <c r="AN45" s="28">
        <f>IF(('Activity data'!AN14*EF!$H45*EF!M63)*NtoN2O*kgtoGg=0,"NO",('Activity data'!AN14*EF!$H45*EF!M63)*NtoN2O*kgtoGg)</f>
        <v>0.12021244952748419</v>
      </c>
      <c r="AO45" s="28">
        <f>IF(('Activity data'!AO14*EF!$H45*EF!N63)*NtoN2O*kgtoGg=0,"NO",('Activity data'!AO14*EF!$H45*EF!N63)*NtoN2O*kgtoGg)</f>
        <v>0.12061107332083351</v>
      </c>
      <c r="AP45" s="28">
        <f>IF(('Activity data'!AP14*EF!$H45*EF!O63)*NtoN2O*kgtoGg=0,"NO",('Activity data'!AP14*EF!$H45*EF!O63)*NtoN2O*kgtoGg)</f>
        <v>0.12103941284679673</v>
      </c>
      <c r="AQ45" s="28">
        <f>IF(('Activity data'!AQ14*EF!$H45*EF!P63)*NtoN2O*kgtoGg=0,"NO",('Activity data'!AQ14*EF!$H45*EF!P63)*NtoN2O*kgtoGg)</f>
        <v>0.12149754473280007</v>
      </c>
      <c r="AR45" s="28">
        <f>IF(('Activity data'!AR14*EF!$H45*EF!Q63)*NtoN2O*kgtoGg=0,"NO",('Activity data'!AR14*EF!$H45*EF!Q63)*NtoN2O*kgtoGg)</f>
        <v>0.12178798293189878</v>
      </c>
      <c r="AS45" s="28">
        <f>IF(('Activity data'!AS14*EF!$H45*EF!R63)*NtoN2O*kgtoGg=0,"NO",('Activity data'!AS14*EF!$H45*EF!R63)*NtoN2O*kgtoGg)</f>
        <v>0.12210468308072926</v>
      </c>
      <c r="AT45" s="28">
        <f>IF(('Activity data'!AT14*EF!$H45*EF!S63)*NtoN2O*kgtoGg=0,"NO",('Activity data'!AT14*EF!$H45*EF!S63)*NtoN2O*kgtoGg)</f>
        <v>0.12244413614891145</v>
      </c>
      <c r="AU45" s="28">
        <f>IF(('Activity data'!AU14*EF!$H45*EF!T63)*NtoN2O*kgtoGg=0,"NO",('Activity data'!AU14*EF!$H45*EF!T63)*NtoN2O*kgtoGg)</f>
        <v>0.1228084173023387</v>
      </c>
      <c r="AV45" s="28">
        <f>IF(('Activity data'!AV14*EF!$H45*EF!U63)*NtoN2O*kgtoGg=0,"NO",('Activity data'!AV14*EF!$H45*EF!U63)*NtoN2O*kgtoGg)</f>
        <v>0.1231945613595388</v>
      </c>
      <c r="AW45" s="28">
        <f>IF(('Activity data'!AW14*EF!$H45*EF!V63)*NtoN2O*kgtoGg=0,"NO",('Activity data'!AW14*EF!$H45*EF!V63)*NtoN2O*kgtoGg)</f>
        <v>0.12344904761534445</v>
      </c>
      <c r="AX45" s="28">
        <f>IF(('Activity data'!AX14*EF!$H45*EF!W63)*NtoN2O*kgtoGg=0,"NO",('Activity data'!AX14*EF!$H45*EF!W63)*NtoN2O*kgtoGg)</f>
        <v>0.12372065775557474</v>
      </c>
      <c r="AY45" s="28">
        <f>IF(('Activity data'!AY14*EF!$H45*EF!X63)*NtoN2O*kgtoGg=0,"NO",('Activity data'!AY14*EF!$H45*EF!X63)*NtoN2O*kgtoGg)</f>
        <v>0.12401243994907819</v>
      </c>
      <c r="AZ45" s="28">
        <f>IF(('Activity data'!AZ14*EF!$H45*EF!Y63)*NtoN2O*kgtoGg=0,"NO",('Activity data'!AZ14*EF!$H45*EF!Y63)*NtoN2O*kgtoGg)</f>
        <v>0.124325905299947</v>
      </c>
      <c r="BA45" s="28">
        <f>IF(('Activity data'!BA14*EF!$H45*EF!Z63)*NtoN2O*kgtoGg=0,"NO",('Activity data'!BA14*EF!$H45*EF!Z63)*NtoN2O*kgtoGg)</f>
        <v>0.12465678692222026</v>
      </c>
      <c r="BB45" s="28">
        <f>IF(('Activity data'!BB14*EF!$H45*EF!AA63)*NtoN2O*kgtoGg=0,"NO",('Activity data'!BB14*EF!$H45*EF!AA63)*NtoN2O*kgtoGg)</f>
        <v>0.12485698055554191</v>
      </c>
      <c r="BC45" s="28">
        <f>IF(('Activity data'!BC14*EF!$H45*EF!AB63)*NtoN2O*kgtoGg=0,"NO",('Activity data'!BC14*EF!$H45*EF!AB63)*NtoN2O*kgtoGg)</f>
        <v>0.12507221741386648</v>
      </c>
      <c r="BD45" s="28">
        <f>IF(('Activity data'!BD14*EF!$H45*EF!AC63)*NtoN2O*kgtoGg=0,"NO",('Activity data'!BD14*EF!$H45*EF!AC63)*NtoN2O*kgtoGg)</f>
        <v>0.12530415300758643</v>
      </c>
      <c r="BE45" s="28">
        <f>IF(('Activity data'!BE14*EF!$H45*EF!AD63)*NtoN2O*kgtoGg=0,"NO",('Activity data'!BE14*EF!$H45*EF!AD63)*NtoN2O*kgtoGg)</f>
        <v>0.12554990579047476</v>
      </c>
      <c r="BF45" s="28">
        <f>IF(('Activity data'!BF14*EF!$H45*EF!AE63)*NtoN2O*kgtoGg=0,"NO",('Activity data'!BF14*EF!$H45*EF!AE63)*NtoN2O*kgtoGg)</f>
        <v>0.1258099994347612</v>
      </c>
      <c r="BG45" s="28">
        <f>IF(('Activity data'!BG14*EF!$H45*EF!AF63)*NtoN2O*kgtoGg=0,"NO",('Activity data'!BG14*EF!$H45*EF!AF63)*NtoN2O*kgtoGg)</f>
        <v>0.12594991938957045</v>
      </c>
      <c r="BH45" s="28">
        <f>IF(('Activity data'!BH14*EF!$H45*EF!AG63)*NtoN2O*kgtoGg=0,"NO",('Activity data'!BH14*EF!$H45*EF!AG63)*NtoN2O*kgtoGg)</f>
        <v>0.12610216340328922</v>
      </c>
      <c r="BI45" s="28">
        <f>IF(('Activity data'!BI14*EF!$H45*EF!AH63)*NtoN2O*kgtoGg=0,"NO",('Activity data'!BI14*EF!$H45*EF!AH63)*NtoN2O*kgtoGg)</f>
        <v>0.12626782527415364</v>
      </c>
      <c r="BJ45" s="28">
        <f>IF(('Activity data'!BJ14*EF!$H45*EF!AI63)*NtoN2O*kgtoGg=0,"NO",('Activity data'!BJ14*EF!$H45*EF!AI63)*NtoN2O*kgtoGg)</f>
        <v>0.12644504670121826</v>
      </c>
      <c r="BK45" s="28">
        <f>IF(('Activity data'!BK14*EF!$H45*EF!AJ63)*NtoN2O*kgtoGg=0,"NO",('Activity data'!BK14*EF!$H45*EF!AJ63)*NtoN2O*kgtoGg)</f>
        <v>0.12663808742390439</v>
      </c>
      <c r="BL45" s="28">
        <f>IF(('Activity data'!BL14*EF!$H45*EF!AK63)*NtoN2O*kgtoGg=0,"NO",('Activity data'!BL14*EF!$H45*EF!AK63)*NtoN2O*kgtoGg)</f>
        <v>0.12670440341300293</v>
      </c>
      <c r="BM45" s="28">
        <f>IF(('Activity data'!BM14*EF!$H45*EF!AL63)*NtoN2O*kgtoGg=0,"NO",('Activity data'!BM14*EF!$H45*EF!AL63)*NtoN2O*kgtoGg)</f>
        <v>0.12678483134280202</v>
      </c>
      <c r="BN45" s="28">
        <f>IF(('Activity data'!BN14*EF!$H45*EF!AM63)*NtoN2O*kgtoGg=0,"NO",('Activity data'!BN14*EF!$H45*EF!AM63)*NtoN2O*kgtoGg)</f>
        <v>0.12687491760981223</v>
      </c>
      <c r="BO45" s="28">
        <f>IF(('Activity data'!BO14*EF!$H45*EF!AN63)*NtoN2O*kgtoGg=0,"NO",('Activity data'!BO14*EF!$H45*EF!AN63)*NtoN2O*kgtoGg)</f>
        <v>0.12697531299334883</v>
      </c>
      <c r="BP45" s="28">
        <f>IF(('Activity data'!BP14*EF!$H45*EF!AO63)*NtoN2O*kgtoGg=0,"NO",('Activity data'!BP14*EF!$H45*EF!AO63)*NtoN2O*kgtoGg)</f>
        <v>0.12708926078123342</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9.7950627377524482E-2</v>
      </c>
      <c r="AE48" s="28">
        <f>IF(('Activity data'!AE17*EF!$H48*EF!$H66)*NtoN2O*kgtoGg=0,"NO",('Activity data'!AE17*EF!$H48*EF!$H66)*NtoN2O*kgtoGg)</f>
        <v>9.778547690497974E-2</v>
      </c>
      <c r="AF48" s="28">
        <f>IF(('Activity data'!AF17*EF!$H48*EF!$H66)*NtoN2O*kgtoGg=0,"NO",('Activity data'!AF17*EF!$H48*EF!$H66)*NtoN2O*kgtoGg)</f>
        <v>9.6942216932534395E-2</v>
      </c>
      <c r="AG48" s="28">
        <f>IF(('Activity data'!AG17*EF!$H48*EF!$H66)*NtoN2O*kgtoGg=0,"NO",('Activity data'!AG17*EF!$H48*EF!$H66)*NtoN2O*kgtoGg)</f>
        <v>9.5418825451233674E-2</v>
      </c>
      <c r="AH48" s="28">
        <f>IF(('Activity data'!AH17*EF!$H48*EF!$H66)*NtoN2O*kgtoGg=0,"NO",('Activity data'!AH17*EF!$H48*EF!$H66)*NtoN2O*kgtoGg)</f>
        <v>9.3390806379357288E-2</v>
      </c>
      <c r="AI48" s="28">
        <f>IF(('Activity data'!AI17*EF!$H48*EF!H66)*NtoN2O*kgtoGg=0,"NO",('Activity data'!AI17*EF!$H48*EF!H66)*NtoN2O*kgtoGg)</f>
        <v>9.1927241832237355E-2</v>
      </c>
      <c r="AJ48" s="28">
        <f>IF(('Activity data'!AJ17*EF!$H48*EF!I66)*NtoN2O*kgtoGg=0,"NO",('Activity data'!AJ17*EF!$H48*EF!I66)*NtoN2O*kgtoGg)</f>
        <v>9.0337798316080742E-2</v>
      </c>
      <c r="AK48" s="28">
        <f>IF(('Activity data'!AK17*EF!$H48*EF!J66)*NtoN2O*kgtoGg=0,"NO",('Activity data'!AK17*EF!$H48*EF!J66)*NtoN2O*kgtoGg)</f>
        <v>8.8637219811450049E-2</v>
      </c>
      <c r="AL48" s="28">
        <f>IF(('Activity data'!AL17*EF!$H48*EF!K66)*NtoN2O*kgtoGg=0,"NO",('Activity data'!AL17*EF!$H48*EF!K66)*NtoN2O*kgtoGg)</f>
        <v>7.7529194163454926E-2</v>
      </c>
      <c r="AM48" s="28">
        <f>IF(('Activity data'!AM17*EF!$H48*EF!L66)*NtoN2O*kgtoGg=0,"NO",('Activity data'!AM17*EF!$H48*EF!L66)*NtoN2O*kgtoGg)</f>
        <v>7.7713777720234814E-2</v>
      </c>
      <c r="AN48" s="28">
        <f>IF(('Activity data'!AN17*EF!$H48*EF!M66)*NtoN2O*kgtoGg=0,"NO",('Activity data'!AN17*EF!$H48*EF!M66)*NtoN2O*kgtoGg)</f>
        <v>7.7786372768478274E-2</v>
      </c>
      <c r="AO48" s="28">
        <f>IF(('Activity data'!AO17*EF!$H48*EF!N66)*NtoN2O*kgtoGg=0,"NO",('Activity data'!AO17*EF!$H48*EF!N66)*NtoN2O*kgtoGg)</f>
        <v>7.7862774521109068E-2</v>
      </c>
      <c r="AP48" s="28">
        <f>IF(('Activity data'!AP17*EF!$H48*EF!O66)*NtoN2O*kgtoGg=0,"NO",('Activity data'!AP17*EF!$H48*EF!O66)*NtoN2O*kgtoGg)</f>
        <v>7.7846365078013124E-2</v>
      </c>
      <c r="AQ48" s="28">
        <f>IF(('Activity data'!AQ17*EF!$H48*EF!P66)*NtoN2O*kgtoGg=0,"NO",('Activity data'!AQ17*EF!$H48*EF!P66)*NtoN2O*kgtoGg)</f>
        <v>7.7901797913856666E-2</v>
      </c>
      <c r="AR48" s="28">
        <f>IF(('Activity data'!AR17*EF!$H48*EF!Q66)*NtoN2O*kgtoGg=0,"NO",('Activity data'!AR17*EF!$H48*EF!Q66)*NtoN2O*kgtoGg)</f>
        <v>7.8380648507848927E-2</v>
      </c>
      <c r="AS48" s="28">
        <f>IF(('Activity data'!AS17*EF!$H48*EF!R66)*NtoN2O*kgtoGg=0,"NO",('Activity data'!AS17*EF!$H48*EF!R66)*NtoN2O*kgtoGg)</f>
        <v>7.8800355410935455E-2</v>
      </c>
      <c r="AT48" s="28">
        <f>IF(('Activity data'!AT17*EF!$H48*EF!S66)*NtoN2O*kgtoGg=0,"NO",('Activity data'!AT17*EF!$H48*EF!S66)*NtoN2O*kgtoGg)</f>
        <v>7.9298456689744751E-2</v>
      </c>
      <c r="AU48" s="28">
        <f>IF(('Activity data'!AU17*EF!$H48*EF!T66)*NtoN2O*kgtoGg=0,"NO",('Activity data'!AU17*EF!$H48*EF!T66)*NtoN2O*kgtoGg)</f>
        <v>7.9837663645824855E-2</v>
      </c>
      <c r="AV48" s="28">
        <f>IF(('Activity data'!AV17*EF!$H48*EF!U66)*NtoN2O*kgtoGg=0,"NO",('Activity data'!AV17*EF!$H48*EF!U66)*NtoN2O*kgtoGg)</f>
        <v>8.0421859677433399E-2</v>
      </c>
      <c r="AW48" s="28">
        <f>IF(('Activity data'!AW17*EF!$H48*EF!V66)*NtoN2O*kgtoGg=0,"NO",('Activity data'!AW17*EF!$H48*EF!V66)*NtoN2O*kgtoGg)</f>
        <v>8.1496470896523676E-2</v>
      </c>
      <c r="AX48" s="28">
        <f>IF(('Activity data'!AX17*EF!$H48*EF!W66)*NtoN2O*kgtoGg=0,"NO",('Activity data'!AX17*EF!$H48*EF!W66)*NtoN2O*kgtoGg)</f>
        <v>8.2375003110416484E-2</v>
      </c>
      <c r="AY48" s="28">
        <f>IF(('Activity data'!AY17*EF!$H48*EF!X66)*NtoN2O*kgtoGg=0,"NO",('Activity data'!AY17*EF!$H48*EF!X66)*NtoN2O*kgtoGg)</f>
        <v>8.3498016132724964E-2</v>
      </c>
      <c r="AZ48" s="28">
        <f>IF(('Activity data'!AZ17*EF!$H48*EF!Y66)*NtoN2O*kgtoGg=0,"NO",('Activity data'!AZ17*EF!$H48*EF!Y66)*NtoN2O*kgtoGg)</f>
        <v>8.4760090698662652E-2</v>
      </c>
      <c r="BA48" s="28">
        <f>IF(('Activity data'!BA17*EF!$H48*EF!Z66)*NtoN2O*kgtoGg=0,"NO",('Activity data'!BA17*EF!$H48*EF!Z66)*NtoN2O*kgtoGg)</f>
        <v>8.6164846756423913E-2</v>
      </c>
      <c r="BB48" s="28">
        <f>IF(('Activity data'!BB17*EF!$H48*EF!AA66)*NtoN2O*kgtoGg=0,"NO",('Activity data'!BB17*EF!$H48*EF!AA66)*NtoN2O*kgtoGg)</f>
        <v>8.7625721055230463E-2</v>
      </c>
      <c r="BC48" s="28">
        <f>IF(('Activity data'!BC17*EF!$H48*EF!AB66)*NtoN2O*kgtoGg=0,"NO",('Activity data'!BC17*EF!$H48*EF!AB66)*NtoN2O*kgtoGg)</f>
        <v>8.9148257874773637E-2</v>
      </c>
      <c r="BD48" s="28">
        <f>IF(('Activity data'!BD17*EF!$H48*EF!AC66)*NtoN2O*kgtoGg=0,"NO",('Activity data'!BD17*EF!$H48*EF!AC66)*NtoN2O*kgtoGg)</f>
        <v>9.0641043571060453E-2</v>
      </c>
      <c r="BE48" s="28">
        <f>IF(('Activity data'!BE17*EF!$H48*EF!AD66)*NtoN2O*kgtoGg=0,"NO",('Activity data'!BE17*EF!$H48*EF!AD66)*NtoN2O*kgtoGg)</f>
        <v>9.2191045841289274E-2</v>
      </c>
      <c r="BF48" s="28">
        <f>IF(('Activity data'!BF17*EF!$H48*EF!AE66)*NtoN2O*kgtoGg=0,"NO",('Activity data'!BF17*EF!$H48*EF!AE66)*NtoN2O*kgtoGg)</f>
        <v>9.3866672803494131E-2</v>
      </c>
      <c r="BG48" s="28">
        <f>IF(('Activity data'!BG17*EF!$H48*EF!AF66)*NtoN2O*kgtoGg=0,"NO",('Activity data'!BG17*EF!$H48*EF!AF66)*NtoN2O*kgtoGg)</f>
        <v>9.5630790184098535E-2</v>
      </c>
      <c r="BH48" s="28">
        <f>IF(('Activity data'!BH17*EF!$H48*EF!AG66)*NtoN2O*kgtoGg=0,"NO",('Activity data'!BH17*EF!$H48*EF!AG66)*NtoN2O*kgtoGg)</f>
        <v>9.745810471963505E-2</v>
      </c>
      <c r="BI48" s="28">
        <f>IF(('Activity data'!BI17*EF!$H48*EF!AH66)*NtoN2O*kgtoGg=0,"NO",('Activity data'!BI17*EF!$H48*EF!AH66)*NtoN2O*kgtoGg)</f>
        <v>9.9333077298045483E-2</v>
      </c>
      <c r="BJ48" s="28">
        <f>IF(('Activity data'!BJ17*EF!$H48*EF!AI66)*NtoN2O*kgtoGg=0,"NO",('Activity data'!BJ17*EF!$H48*EF!AI66)*NtoN2O*kgtoGg)</f>
        <v>0.10127116231758163</v>
      </c>
      <c r="BK48" s="28">
        <f>IF(('Activity data'!BK17*EF!$H48*EF!AJ66)*NtoN2O*kgtoGg=0,"NO",('Activity data'!BK17*EF!$H48*EF!AJ66)*NtoN2O*kgtoGg)</f>
        <v>0.10334808863714225</v>
      </c>
      <c r="BL48" s="28">
        <f>IF(('Activity data'!BL17*EF!$H48*EF!AK66)*NtoN2O*kgtoGg=0,"NO",('Activity data'!BL17*EF!$H48*EF!AK66)*NtoN2O*kgtoGg)</f>
        <v>0.10554760224643876</v>
      </c>
      <c r="BM48" s="28">
        <f>IF(('Activity data'!BM17*EF!$H48*EF!AL66)*NtoN2O*kgtoGg=0,"NO",('Activity data'!BM17*EF!$H48*EF!AL66)*NtoN2O*kgtoGg)</f>
        <v>0.10783337664089192</v>
      </c>
      <c r="BN48" s="28">
        <f>IF(('Activity data'!BN17*EF!$H48*EF!AM66)*NtoN2O*kgtoGg=0,"NO",('Activity data'!BN17*EF!$H48*EF!AM66)*NtoN2O*kgtoGg)</f>
        <v>0.11005291112257318</v>
      </c>
      <c r="BO48" s="28">
        <f>IF(('Activity data'!BO17*EF!$H48*EF!AN66)*NtoN2O*kgtoGg=0,"NO",('Activity data'!BO17*EF!$H48*EF!AN66)*NtoN2O*kgtoGg)</f>
        <v>0.11236734724050984</v>
      </c>
      <c r="BP48" s="28">
        <f>IF(('Activity data'!BP17*EF!$H48*EF!AO66)*NtoN2O*kgtoGg=0,"NO",('Activity data'!BP17*EF!$H48*EF!AO66)*NtoN2O*kgtoGg)</f>
        <v>0.1147838714628035</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3.8320268615591929E-2</v>
      </c>
      <c r="AE49" s="28">
        <f>IF(('Activity data'!AE18*EF!$H49*EF!$H67)*NtoN2O*kgtoGg=0,"NO",('Activity data'!AE18*EF!$H49*EF!$H67)*NtoN2O*kgtoGg)</f>
        <v>3.8255658406965959E-2</v>
      </c>
      <c r="AF49" s="28">
        <f>IF(('Activity data'!AF18*EF!$H49*EF!$H67)*NtoN2O*kgtoGg=0,"NO",('Activity data'!AF18*EF!$H49*EF!$H67)*NtoN2O*kgtoGg)</f>
        <v>3.7925758032440145E-2</v>
      </c>
      <c r="AG49" s="28">
        <f>IF(('Activity data'!AG18*EF!$H49*EF!$H67)*NtoN2O*kgtoGg=0,"NO",('Activity data'!AG18*EF!$H49*EF!$H67)*NtoN2O*kgtoGg)</f>
        <v>3.7329776441172233E-2</v>
      </c>
      <c r="AH49" s="28">
        <f>IF(('Activity data'!AH18*EF!$H49*EF!$H67)*NtoN2O*kgtoGg=0,"NO",('Activity data'!AH18*EF!$H49*EF!$H67)*NtoN2O*kgtoGg)</f>
        <v>3.653637431938369E-2</v>
      </c>
      <c r="AI49" s="28">
        <f>IF(('Activity data'!AI18*EF!$H49*EF!H67)*NtoN2O*kgtoGg=0,"NO",('Activity data'!AI18*EF!$H49*EF!H67)*NtoN2O*kgtoGg)</f>
        <v>3.5963798236070502E-2</v>
      </c>
      <c r="AJ49" s="28">
        <f>IF(('Activity data'!AJ18*EF!$H49*EF!I67)*NtoN2O*kgtoGg=0,"NO",('Activity data'!AJ18*EF!$H49*EF!I67)*NtoN2O*kgtoGg)</f>
        <v>3.5341975751425468E-2</v>
      </c>
      <c r="AK49" s="28">
        <f>IF(('Activity data'!AK18*EF!$H49*EF!J67)*NtoN2O*kgtoGg=0,"NO",('Activity data'!AK18*EF!$H49*EF!J67)*NtoN2O*kgtoGg)</f>
        <v>3.4676675009162904E-2</v>
      </c>
      <c r="AL49" s="28">
        <f>IF(('Activity data'!AL18*EF!$H49*EF!K67)*NtoN2O*kgtoGg=0,"NO",('Activity data'!AL18*EF!$H49*EF!K67)*NtoN2O*kgtoGg)</f>
        <v>3.0330990473836202E-2</v>
      </c>
      <c r="AM49" s="28">
        <f>IF(('Activity data'!AM18*EF!$H49*EF!L67)*NtoN2O*kgtoGg=0,"NO",('Activity data'!AM18*EF!$H49*EF!L67)*NtoN2O*kgtoGg)</f>
        <v>3.040320329847248E-2</v>
      </c>
      <c r="AN49" s="28">
        <f>IF(('Activity data'!AN18*EF!$H49*EF!M67)*NtoN2O*kgtoGg=0,"NO",('Activity data'!AN18*EF!$H49*EF!M67)*NtoN2O*kgtoGg)</f>
        <v>3.0431603951161811E-2</v>
      </c>
      <c r="AO49" s="28">
        <f>IF(('Activity data'!AO18*EF!$H49*EF!N67)*NtoN2O*kgtoGg=0,"NO",('Activity data'!AO18*EF!$H49*EF!N67)*NtoN2O*kgtoGg)</f>
        <v>3.0461493863680997E-2</v>
      </c>
      <c r="AP49" s="28">
        <f>IF(('Activity data'!AP18*EF!$H49*EF!O67)*NtoN2O*kgtoGg=0,"NO",('Activity data'!AP18*EF!$H49*EF!O67)*NtoN2O*kgtoGg)</f>
        <v>3.0455074157303363E-2</v>
      </c>
      <c r="AQ49" s="28">
        <f>IF(('Activity data'!AQ18*EF!$H49*EF!P67)*NtoN2O*kgtoGg=0,"NO",('Activity data'!AQ18*EF!$H49*EF!P67)*NtoN2O*kgtoGg)</f>
        <v>3.0476760605022187E-2</v>
      </c>
      <c r="AR49" s="28">
        <f>IF(('Activity data'!AR18*EF!$H49*EF!Q67)*NtoN2O*kgtoGg=0,"NO",('Activity data'!AR18*EF!$H49*EF!Q67)*NtoN2O*kgtoGg)</f>
        <v>3.0664096652578014E-2</v>
      </c>
      <c r="AS49" s="28">
        <f>IF(('Activity data'!AS18*EF!$H49*EF!R67)*NtoN2O*kgtoGg=0,"NO",('Activity data'!AS18*EF!$H49*EF!R67)*NtoN2O*kgtoGg)</f>
        <v>3.0828294490781793E-2</v>
      </c>
      <c r="AT49" s="28">
        <f>IF(('Activity data'!AT18*EF!$H49*EF!S67)*NtoN2O*kgtoGg=0,"NO",('Activity data'!AT18*EF!$H49*EF!S67)*NtoN2O*kgtoGg)</f>
        <v>3.1023161796002566E-2</v>
      </c>
      <c r="AU49" s="28">
        <f>IF(('Activity data'!AU18*EF!$H49*EF!T67)*NtoN2O*kgtoGg=0,"NO",('Activity data'!AU18*EF!$H49*EF!T67)*NtoN2O*kgtoGg)</f>
        <v>3.1234110474429578E-2</v>
      </c>
      <c r="AV49" s="28">
        <f>IF(('Activity data'!AV18*EF!$H49*EF!U67)*NtoN2O*kgtoGg=0,"NO",('Activity data'!AV18*EF!$H49*EF!U67)*NtoN2O*kgtoGg)</f>
        <v>3.1462659790087548E-2</v>
      </c>
      <c r="AW49" s="28">
        <f>IF(('Activity data'!AW18*EF!$H49*EF!V67)*NtoN2O*kgtoGg=0,"NO",('Activity data'!AW18*EF!$H49*EF!V67)*NtoN2O*kgtoGg)</f>
        <v>3.188306945642029E-2</v>
      </c>
      <c r="AX49" s="28">
        <f>IF(('Activity data'!AX18*EF!$H49*EF!W67)*NtoN2O*kgtoGg=0,"NO",('Activity data'!AX18*EF!$H49*EF!W67)*NtoN2O*kgtoGg)</f>
        <v>3.2226769045949906E-2</v>
      </c>
      <c r="AY49" s="28">
        <f>IF(('Activity data'!AY18*EF!$H49*EF!X67)*NtoN2O*kgtoGg=0,"NO",('Activity data'!AY18*EF!$H49*EF!X67)*NtoN2O*kgtoGg)</f>
        <v>3.2666114477682605E-2</v>
      </c>
      <c r="AZ49" s="28">
        <f>IF(('Activity data'!AZ18*EF!$H49*EF!Y67)*NtoN2O*kgtoGg=0,"NO",('Activity data'!AZ18*EF!$H49*EF!Y67)*NtoN2O*kgtoGg)</f>
        <v>3.3159863600832548E-2</v>
      </c>
      <c r="BA49" s="28">
        <f>IF(('Activity data'!BA18*EF!$H49*EF!Z67)*NtoN2O*kgtoGg=0,"NO",('Activity data'!BA18*EF!$H49*EF!Z67)*NtoN2O*kgtoGg)</f>
        <v>3.370943261242567E-2</v>
      </c>
      <c r="BB49" s="28">
        <f>IF(('Activity data'!BB18*EF!$H49*EF!AA67)*NtoN2O*kgtoGg=0,"NO",('Activity data'!BB18*EF!$H49*EF!AA67)*NtoN2O*kgtoGg)</f>
        <v>3.4280956216129775E-2</v>
      </c>
      <c r="BC49" s="28">
        <f>IF(('Activity data'!BC18*EF!$H49*EF!AB67)*NtoN2O*kgtoGg=0,"NO",('Activity data'!BC18*EF!$H49*EF!AB67)*NtoN2O*kgtoGg)</f>
        <v>3.4876603446413995E-2</v>
      </c>
      <c r="BD49" s="28">
        <f>IF(('Activity data'!BD18*EF!$H49*EF!AC67)*NtoN2O*kgtoGg=0,"NO",('Activity data'!BD18*EF!$H49*EF!AC67)*NtoN2O*kgtoGg)</f>
        <v>3.5460611434915655E-2</v>
      </c>
      <c r="BE49" s="28">
        <f>IF(('Activity data'!BE18*EF!$H49*EF!AD67)*NtoN2O*kgtoGg=0,"NO",('Activity data'!BE18*EF!$H49*EF!AD67)*NtoN2O*kgtoGg)</f>
        <v>3.6067003705595235E-2</v>
      </c>
      <c r="BF49" s="28">
        <f>IF(('Activity data'!BF18*EF!$H49*EF!AE67)*NtoN2O*kgtoGg=0,"NO",('Activity data'!BF18*EF!$H49*EF!AE67)*NtoN2O*kgtoGg)</f>
        <v>3.6722542899272237E-2</v>
      </c>
      <c r="BG49" s="28">
        <f>IF(('Activity data'!BG18*EF!$H49*EF!AF67)*NtoN2O*kgtoGg=0,"NO",('Activity data'!BG18*EF!$H49*EF!AF67)*NtoN2O*kgtoGg)</f>
        <v>3.74127013362738E-2</v>
      </c>
      <c r="BH49" s="28">
        <f>IF(('Activity data'!BH18*EF!$H49*EF!AG67)*NtoN2O*kgtoGg=0,"NO",('Activity data'!BH18*EF!$H49*EF!AG67)*NtoN2O*kgtoGg)</f>
        <v>3.8127583779824149E-2</v>
      </c>
      <c r="BI49" s="28">
        <f>IF(('Activity data'!BI18*EF!$H49*EF!AH67)*NtoN2O*kgtoGg=0,"NO",('Activity data'!BI18*EF!$H49*EF!AH67)*NtoN2O*kgtoGg)</f>
        <v>3.8861111014669034E-2</v>
      </c>
      <c r="BJ49" s="28">
        <f>IF(('Activity data'!BJ18*EF!$H49*EF!AI67)*NtoN2O*kgtoGg=0,"NO",('Activity data'!BJ18*EF!$H49*EF!AI67)*NtoN2O*kgtoGg)</f>
        <v>3.9619329114306448E-2</v>
      </c>
      <c r="BK49" s="28">
        <f>IF(('Activity data'!BK18*EF!$H49*EF!AJ67)*NtoN2O*kgtoGg=0,"NO",('Activity data'!BK18*EF!$H49*EF!AJ67)*NtoN2O*kgtoGg)</f>
        <v>4.04318647416037E-2</v>
      </c>
      <c r="BL49" s="28">
        <f>IF(('Activity data'!BL18*EF!$H49*EF!AK67)*NtoN2O*kgtoGg=0,"NO",('Activity data'!BL18*EF!$H49*EF!AK67)*NtoN2O*kgtoGg)</f>
        <v>4.1292358998644398E-2</v>
      </c>
      <c r="BM49" s="28">
        <f>IF(('Activity data'!BM18*EF!$H49*EF!AL67)*NtoN2O*kgtoGg=0,"NO",('Activity data'!BM18*EF!$H49*EF!AL67)*NtoN2O*kgtoGg)</f>
        <v>4.2186600221342109E-2</v>
      </c>
      <c r="BN49" s="28">
        <f>IF(('Activity data'!BN18*EF!$H49*EF!AM67)*NtoN2O*kgtoGg=0,"NO",('Activity data'!BN18*EF!$H49*EF!AM67)*NtoN2O*kgtoGg)</f>
        <v>4.3054927049018053E-2</v>
      </c>
      <c r="BO49" s="28">
        <f>IF(('Activity data'!BO18*EF!$H49*EF!AN67)*NtoN2O*kgtoGg=0,"NO",('Activity data'!BO18*EF!$H49*EF!AN67)*NtoN2O*kgtoGg)</f>
        <v>4.3960381318250349E-2</v>
      </c>
      <c r="BP49" s="28">
        <f>IF(('Activity data'!BP18*EF!$H49*EF!AO67)*NtoN2O*kgtoGg=0,"NO",('Activity data'!BP18*EF!$H49*EF!AO67)*NtoN2O*kgtoGg)</f>
        <v>4.4905774520863223E-2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0.32901481850480907</v>
      </c>
      <c r="AE50" s="28">
        <f>IF(('Activity data'!AE19*EF!$H50*EF!$H68)*NtoN2O*kgtoGg=0,"NO",('Activity data'!AE19*EF!$H50*EF!$H68)*NtoN2O*kgtoGg)</f>
        <v>0.33640993913001738</v>
      </c>
      <c r="AF50" s="28">
        <f>IF(('Activity data'!AF19*EF!$H50*EF!$H68)*NtoN2O*kgtoGg=0,"NO",('Activity data'!AF19*EF!$H50*EF!$H68)*NtoN2O*kgtoGg)</f>
        <v>0.34251004772431637</v>
      </c>
      <c r="AG50" s="28">
        <f>IF(('Activity data'!AG19*EF!$H50*EF!$H68)*NtoN2O*kgtoGg=0,"NO",('Activity data'!AG19*EF!$H50*EF!$H68)*NtoN2O*kgtoGg)</f>
        <v>0.34721588965128436</v>
      </c>
      <c r="AH50" s="28">
        <f>IF(('Activity data'!AH19*EF!$H50*EF!$H68)*NtoN2O*kgtoGg=0,"NO",('Activity data'!AH19*EF!$H50*EF!$H68)*NtoN2O*kgtoGg)</f>
        <v>0.35079820358812797</v>
      </c>
      <c r="AI50" s="28">
        <f>IF(('Activity data'!AI19*EF!$H50*EF!H68)*NtoN2O*kgtoGg=0,"NO",('Activity data'!AI19*EF!$H50*EF!H68)*NtoN2O*kgtoGg)</f>
        <v>0.3554573202230793</v>
      </c>
      <c r="AJ50" s="28">
        <f>IF(('Activity data'!AJ19*EF!$H50*EF!I68)*NtoN2O*kgtoGg=0,"NO",('Activity data'!AJ19*EF!$H50*EF!I68)*NtoN2O*kgtoGg)</f>
        <v>0.35972331584837031</v>
      </c>
      <c r="AK50" s="28">
        <f>IF(('Activity data'!AK19*EF!$H50*EF!J68)*NtoN2O*kgtoGg=0,"NO",('Activity data'!AK19*EF!$H50*EF!J68)*NtoN2O*kgtoGg)</f>
        <v>0.36362410558063185</v>
      </c>
      <c r="AL50" s="28">
        <f>IF(('Activity data'!AL19*EF!$H50*EF!K68)*NtoN2O*kgtoGg=0,"NO",('Activity data'!AL19*EF!$H50*EF!K68)*NtoN2O*kgtoGg)</f>
        <v>0.3459045104444749</v>
      </c>
      <c r="AM50" s="28">
        <f>IF(('Activity data'!AM19*EF!$H50*EF!L68)*NtoN2O*kgtoGg=0,"NO",('Activity data'!AM19*EF!$H50*EF!L68)*NtoN2O*kgtoGg)</f>
        <v>0.35260646241659349</v>
      </c>
      <c r="AN50" s="28">
        <f>IF(('Activity data'!AN19*EF!$H50*EF!M68)*NtoN2O*kgtoGg=0,"NO",('Activity data'!AN19*EF!$H50*EF!M68)*NtoN2O*kgtoGg)</f>
        <v>0.35909853913959533</v>
      </c>
      <c r="AO50" s="28">
        <f>IF(('Activity data'!AO19*EF!$H50*EF!N68)*NtoN2O*kgtoGg=0,"NO",('Activity data'!AO19*EF!$H50*EF!N68)*NtoN2O*kgtoGg)</f>
        <v>0.36565584114969285</v>
      </c>
      <c r="AP50" s="28">
        <f>IF(('Activity data'!AP19*EF!$H50*EF!O68)*NtoN2O*kgtoGg=0,"NO",('Activity data'!AP19*EF!$H50*EF!O68)*NtoN2O*kgtoGg)</f>
        <v>0.37203780554893329</v>
      </c>
      <c r="AQ50" s="28">
        <f>IF(('Activity data'!AQ19*EF!$H50*EF!P68)*NtoN2O*kgtoGg=0,"NO",('Activity data'!AQ19*EF!$H50*EF!P68)*NtoN2O*kgtoGg)</f>
        <v>0.37865315435121122</v>
      </c>
      <c r="AR50" s="28">
        <f>IF(('Activity data'!AR19*EF!$H50*EF!Q68)*NtoN2O*kgtoGg=0,"NO",('Activity data'!AR19*EF!$H50*EF!Q68)*NtoN2O*kgtoGg)</f>
        <v>0.38610654972382713</v>
      </c>
      <c r="AS50" s="28">
        <f>IF(('Activity data'!AS19*EF!$H50*EF!R68)*NtoN2O*kgtoGg=0,"NO",('Activity data'!AS19*EF!$H50*EF!R68)*NtoN2O*kgtoGg)</f>
        <v>0.39350991563567095</v>
      </c>
      <c r="AT50" s="28">
        <f>IF(('Activity data'!AT19*EF!$H50*EF!S68)*NtoN2O*kgtoGg=0,"NO",('Activity data'!AT19*EF!$H50*EF!S68)*NtoN2O*kgtoGg)</f>
        <v>0.40122479459473082</v>
      </c>
      <c r="AU50" s="28">
        <f>IF(('Activity data'!AU19*EF!$H50*EF!T68)*NtoN2O*kgtoGg=0,"NO",('Activity data'!AU19*EF!$H50*EF!T68)*NtoN2O*kgtoGg)</f>
        <v>0.40917057924329497</v>
      </c>
      <c r="AV50" s="28">
        <f>IF(('Activity data'!AV19*EF!$H50*EF!U68)*NtoN2O*kgtoGg=0,"NO",('Activity data'!AV19*EF!$H50*EF!U68)*NtoN2O*kgtoGg)</f>
        <v>0.41736573330168497</v>
      </c>
      <c r="AW50" s="28">
        <f>IF(('Activity data'!AW19*EF!$H50*EF!V68)*NtoN2O*kgtoGg=0,"NO",('Activity data'!AW19*EF!$H50*EF!V68)*NtoN2O*kgtoGg)</f>
        <v>0.42684081394699624</v>
      </c>
      <c r="AX50" s="28">
        <f>IF(('Activity data'!AX19*EF!$H50*EF!W68)*NtoN2O*kgtoGg=0,"NO",('Activity data'!AX19*EF!$H50*EF!W68)*NtoN2O*kgtoGg)</f>
        <v>0.43592602081220139</v>
      </c>
      <c r="AY50" s="28">
        <f>IF(('Activity data'!AY19*EF!$H50*EF!X68)*NtoN2O*kgtoGg=0,"NO",('Activity data'!AY19*EF!$H50*EF!X68)*NtoN2O*kgtoGg)</f>
        <v>0.44591327234601608</v>
      </c>
      <c r="AZ50" s="28">
        <f>IF(('Activity data'!AZ19*EF!$H50*EF!Y68)*NtoN2O*kgtoGg=0,"NO",('Activity data'!AZ19*EF!$H50*EF!Y68)*NtoN2O*kgtoGg)</f>
        <v>0.4565335592032716</v>
      </c>
      <c r="BA50" s="28">
        <f>IF(('Activity data'!BA19*EF!$H50*EF!Z68)*NtoN2O*kgtoGg=0,"NO",('Activity data'!BA19*EF!$H50*EF!Z68)*NtoN2O*kgtoGg)</f>
        <v>0.46782212919990235</v>
      </c>
      <c r="BB50" s="28">
        <f>IF(('Activity data'!BB19*EF!$H50*EF!AA68)*NtoN2O*kgtoGg=0,"NO",('Activity data'!BB19*EF!$H50*EF!AA68)*NtoN2O*kgtoGg)</f>
        <v>0.47927890979310561</v>
      </c>
      <c r="BC50" s="28">
        <f>IF(('Activity data'!BC19*EF!$H50*EF!AB68)*NtoN2O*kgtoGg=0,"NO",('Activity data'!BC19*EF!$H50*EF!AB68)*NtoN2O*kgtoGg)</f>
        <v>0.49119113673356857</v>
      </c>
      <c r="BD50" s="28">
        <f>IF(('Activity data'!BD19*EF!$H50*EF!AC68)*NtoN2O*kgtoGg=0,"NO",('Activity data'!BD19*EF!$H50*EF!AC68)*NtoN2O*kgtoGg)</f>
        <v>0.50328049820109422</v>
      </c>
      <c r="BE50" s="28">
        <f>IF(('Activity data'!BE19*EF!$H50*EF!AD68)*NtoN2O*kgtoGg=0,"NO",('Activity data'!BE19*EF!$H50*EF!AD68)*NtoN2O*kgtoGg)</f>
        <v>0.51583542801444859</v>
      </c>
      <c r="BF50" s="28">
        <f>IF(('Activity data'!BF19*EF!$H50*EF!AE68)*NtoN2O*kgtoGg=0,"NO",('Activity data'!BF19*EF!$H50*EF!AE68)*NtoN2O*kgtoGg)</f>
        <v>0.52910915907962563</v>
      </c>
      <c r="BG50" s="28">
        <f>IF(('Activity data'!BG19*EF!$H50*EF!AF68)*NtoN2O*kgtoGg=0,"NO",('Activity data'!BG19*EF!$H50*EF!AF68)*NtoN2O*kgtoGg)</f>
        <v>0.54276337984321854</v>
      </c>
      <c r="BH50" s="28">
        <f>IF(('Activity data'!BH19*EF!$H50*EF!AG68)*NtoN2O*kgtoGg=0,"NO",('Activity data'!BH19*EF!$H50*EF!AG68)*NtoN2O*kgtoGg)</f>
        <v>0.556970660299555</v>
      </c>
      <c r="BI50" s="28">
        <f>IF(('Activity data'!BI19*EF!$H50*EF!AH68)*NtoN2O*kgtoGg=0,"NO",('Activity data'!BI19*EF!$H50*EF!AH68)*NtoN2O*kgtoGg)</f>
        <v>0.57169910738079965</v>
      </c>
      <c r="BJ50" s="28">
        <f>IF(('Activity data'!BJ19*EF!$H50*EF!AI68)*NtoN2O*kgtoGg=0,"NO",('Activity data'!BJ19*EF!$H50*EF!AI68)*NtoN2O*kgtoGg)</f>
        <v>0.58702187427529018</v>
      </c>
      <c r="BK50" s="28">
        <f>IF(('Activity data'!BK19*EF!$H50*EF!AJ68)*NtoN2O*kgtoGg=0,"NO",('Activity data'!BK19*EF!$H50*EF!AJ68)*NtoN2O*kgtoGg)</f>
        <v>0.60325374333443171</v>
      </c>
      <c r="BL50" s="28">
        <f>IF(('Activity data'!BL19*EF!$H50*EF!AK68)*NtoN2O*kgtoGg=0,"NO",('Activity data'!BL19*EF!$H50*EF!AK68)*NtoN2O*kgtoGg)</f>
        <v>0.62010982961540706</v>
      </c>
      <c r="BM50" s="28">
        <f>IF(('Activity data'!BM19*EF!$H50*EF!AL68)*NtoN2O*kgtoGg=0,"NO",('Activity data'!BM19*EF!$H50*EF!AL68)*NtoN2O*kgtoGg)</f>
        <v>0.63774460944271383</v>
      </c>
      <c r="BN50" s="28">
        <f>IF(('Activity data'!BN19*EF!$H50*EF!AM68)*NtoN2O*kgtoGg=0,"NO",('Activity data'!BN19*EF!$H50*EF!AM68)*NtoN2O*kgtoGg)</f>
        <v>0.65557836458638341</v>
      </c>
      <c r="BO50" s="28">
        <f>IF(('Activity data'!BO19*EF!$H50*EF!AN68)*NtoN2O*kgtoGg=0,"NO",('Activity data'!BO19*EF!$H50*EF!AN68)*NtoN2O*kgtoGg)</f>
        <v>0.67426056507447041</v>
      </c>
      <c r="BP50" s="28">
        <f>IF(('Activity data'!BP19*EF!$H50*EF!AO68)*NtoN2O*kgtoGg=0,"NO",('Activity data'!BP19*EF!$H50*EF!AO68)*NtoN2O*kgtoGg)</f>
        <v>0.69386202466897184</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1.714584848218494</v>
      </c>
      <c r="AE51" s="28">
        <f>IF(('Activity data'!AE20*EF!$H51*EF!$H69)*NtoN2O*kgtoGg=0,"NO",('Activity data'!AE20*EF!$H51*EF!$H69)*NtoN2O*kgtoGg)</f>
        <v>1.746195865751301</v>
      </c>
      <c r="AF51" s="28">
        <f>IF(('Activity data'!AF20*EF!$H51*EF!$H69)*NtoN2O*kgtoGg=0,"NO",('Activity data'!AF20*EF!$H51*EF!$H69)*NtoN2O*kgtoGg)</f>
        <v>1.7591695391770037</v>
      </c>
      <c r="AG51" s="28">
        <f>IF(('Activity data'!AG20*EF!$H51*EF!$H69)*NtoN2O*kgtoGg=0,"NO",('Activity data'!AG20*EF!$H51*EF!$H69)*NtoN2O*kgtoGg)</f>
        <v>1.7527912297693149</v>
      </c>
      <c r="AH51" s="28">
        <f>IF(('Activity data'!AH20*EF!$H51*EF!$H69)*NtoN2O*kgtoGg=0,"NO",('Activity data'!AH20*EF!$H51*EF!$H69)*NtoN2O*kgtoGg)</f>
        <v>1.7310415420973893</v>
      </c>
      <c r="AI51" s="28">
        <f>IF(('Activity data'!AI20*EF!$H51*EF!H69)*NtoN2O*kgtoGg=0,"NO",('Activity data'!AI20*EF!$H51*EF!H69)*NtoN2O*kgtoGg)</f>
        <v>1.7223119751980023</v>
      </c>
      <c r="AJ51" s="28">
        <f>IF(('Activity data'!AJ20*EF!$H51*EF!I69)*NtoN2O*kgtoGg=0,"NO",('Activity data'!AJ20*EF!$H51*EF!I69)*NtoN2O*kgtoGg)</f>
        <v>1.7087146951972914</v>
      </c>
      <c r="AK51" s="28">
        <f>IF(('Activity data'!AK20*EF!$H51*EF!J69)*NtoN2O*kgtoGg=0,"NO",('Activity data'!AK20*EF!$H51*EF!J69)*NtoN2O*kgtoGg)</f>
        <v>1.6905374259691728</v>
      </c>
      <c r="AL51" s="28">
        <f>IF(('Activity data'!AL20*EF!$H51*EF!K69)*NtoN2O*kgtoGg=0,"NO",('Activity data'!AL20*EF!$H51*EF!K69)*NtoN2O*kgtoGg)</f>
        <v>1.4060830919871941</v>
      </c>
      <c r="AM51" s="28">
        <f>IF(('Activity data'!AM20*EF!$H51*EF!L69)*NtoN2O*kgtoGg=0,"NO",('Activity data'!AM20*EF!$H51*EF!L69)*NtoN2O*kgtoGg)</f>
        <v>1.4389068876448989</v>
      </c>
      <c r="AN51" s="28">
        <f>IF(('Activity data'!AN20*EF!$H51*EF!M69)*NtoN2O*kgtoGg=0,"NO",('Activity data'!AN20*EF!$H51*EF!M69)*NtoN2O*kgtoGg)</f>
        <v>1.4685299666204297</v>
      </c>
      <c r="AO51" s="28">
        <f>IF(('Activity data'!AO20*EF!$H51*EF!N69)*NtoN2O*kgtoGg=0,"NO",('Activity data'!AO20*EF!$H51*EF!N69)*NtoN2O*kgtoGg)</f>
        <v>1.49823042352823</v>
      </c>
      <c r="AP51" s="28">
        <f>IF(('Activity data'!AP20*EF!$H51*EF!O69)*NtoN2O*kgtoGg=0,"NO",('Activity data'!AP20*EF!$H51*EF!O69)*NtoN2O*kgtoGg)</f>
        <v>1.5251978711775718</v>
      </c>
      <c r="AQ51" s="28">
        <f>IF(('Activity data'!AQ20*EF!$H51*EF!P69)*NtoN2O*kgtoGg=0,"NO",('Activity data'!AQ20*EF!$H51*EF!P69)*NtoN2O*kgtoGg)</f>
        <v>1.5543118280872763</v>
      </c>
      <c r="AR51" s="28">
        <f>IF(('Activity data'!AR20*EF!$H51*EF!Q69)*NtoN2O*kgtoGg=0,"NO",('Activity data'!AR20*EF!$H51*EF!Q69)*NtoN2O*kgtoGg)</f>
        <v>1.597793886373893</v>
      </c>
      <c r="AS51" s="28">
        <f>IF(('Activity data'!AS20*EF!$H51*EF!R69)*NtoN2O*kgtoGg=0,"NO",('Activity data'!AS20*EF!$H51*EF!R69)*NtoN2O*kgtoGg)</f>
        <v>1.6398851419649403</v>
      </c>
      <c r="AT51" s="28">
        <f>IF(('Activity data'!AT20*EF!$H51*EF!S69)*NtoN2O*kgtoGg=0,"NO",('Activity data'!AT20*EF!$H51*EF!S69)*NtoN2O*kgtoGg)</f>
        <v>1.6848760210574805</v>
      </c>
      <c r="AU51" s="28">
        <f>IF(('Activity data'!AU20*EF!$H51*EF!T69)*NtoN2O*kgtoGg=0,"NO",('Activity data'!AU20*EF!$H51*EF!T69)*NtoN2O*kgtoGg)</f>
        <v>1.7316879320279899</v>
      </c>
      <c r="AV51" s="28">
        <f>IF(('Activity data'!AV20*EF!$H51*EF!U69)*NtoN2O*kgtoGg=0,"NO",('Activity data'!AV20*EF!$H51*EF!U69)*NtoN2O*kgtoGg)</f>
        <v>1.7805423958803219</v>
      </c>
      <c r="AW51" s="28">
        <f>IF(('Activity data'!AW20*EF!$H51*EF!V69)*NtoN2O*kgtoGg=0,"NO",('Activity data'!AW20*EF!$H51*EF!V69)*NtoN2O*kgtoGg)</f>
        <v>1.8470945191942609</v>
      </c>
      <c r="AX51" s="28">
        <f>IF(('Activity data'!AX20*EF!$H51*EF!W69)*NtoN2O*kgtoGg=0,"NO",('Activity data'!AX20*EF!$H51*EF!W69)*NtoN2O*kgtoGg)</f>
        <v>1.9083045302607429</v>
      </c>
      <c r="AY51" s="28">
        <f>IF(('Activity data'!AY20*EF!$H51*EF!X69)*NtoN2O*kgtoGg=0,"NO",('Activity data'!AY20*EF!$H51*EF!X69)*NtoN2O*kgtoGg)</f>
        <v>1.9786572044978674</v>
      </c>
      <c r="AZ51" s="28">
        <f>IF(('Activity data'!AZ20*EF!$H51*EF!Y69)*NtoN2O*kgtoGg=0,"NO",('Activity data'!AZ20*EF!$H51*EF!Y69)*NtoN2O*kgtoGg)</f>
        <v>2.0549200445180666</v>
      </c>
      <c r="BA51" s="28">
        <f>IF(('Activity data'!BA20*EF!$H51*EF!Z69)*NtoN2O*kgtoGg=0,"NO",('Activity data'!BA20*EF!$H51*EF!Z69)*NtoN2O*kgtoGg)</f>
        <v>2.1374635598576672</v>
      </c>
      <c r="BB51" s="28">
        <f>IF(('Activity data'!BB20*EF!$H51*EF!AA69)*NtoN2O*kgtoGg=0,"NO",('Activity data'!BB20*EF!$H51*EF!AA69)*NtoN2O*kgtoGg)</f>
        <v>2.2245348520889623</v>
      </c>
      <c r="BC51" s="28">
        <f>IF(('Activity data'!BC20*EF!$H51*EF!AB69)*NtoN2O*kgtoGg=0,"NO",('Activity data'!BC20*EF!$H51*EF!AB69)*NtoN2O*kgtoGg)</f>
        <v>2.3154389679032588</v>
      </c>
      <c r="BD51" s="28">
        <f>IF(('Activity data'!BD20*EF!$H51*EF!AC69)*NtoN2O*kgtoGg=0,"NO",('Activity data'!BD20*EF!$H51*EF!AC69)*NtoN2O*kgtoGg)</f>
        <v>2.4070407633407847</v>
      </c>
      <c r="BE51" s="28">
        <f>IF(('Activity data'!BE20*EF!$H51*EF!AD69)*NtoN2O*kgtoGg=0,"NO",('Activity data'!BE20*EF!$H51*EF!AD69)*NtoN2O*kgtoGg)</f>
        <v>2.5025042570888596</v>
      </c>
      <c r="BF51" s="28">
        <f>IF(('Activity data'!BF20*EF!$H51*EF!AE69)*NtoN2O*kgtoGg=0,"NO",('Activity data'!BF20*EF!$H51*EF!AE69)*NtoN2O*kgtoGg)</f>
        <v>2.6044531308503331</v>
      </c>
      <c r="BG51" s="28">
        <f>IF(('Activity data'!BG20*EF!$H51*EF!AF69)*NtoN2O*kgtoGg=0,"NO",('Activity data'!BG20*EF!$H51*EF!AF69)*NtoN2O*kgtoGg)</f>
        <v>2.7126718067048148</v>
      </c>
      <c r="BH51" s="28">
        <f>IF(('Activity data'!BH20*EF!$H51*EF!AG69)*NtoN2O*kgtoGg=0,"NO",('Activity data'!BH20*EF!$H51*EF!AG69)*NtoN2O*kgtoGg)</f>
        <v>2.8254835525527491</v>
      </c>
      <c r="BI51" s="28">
        <f>IF(('Activity data'!BI20*EF!$H51*EF!AH69)*NtoN2O*kgtoGg=0,"NO",('Activity data'!BI20*EF!$H51*EF!AH69)*NtoN2O*kgtoGg)</f>
        <v>2.9424459063866846</v>
      </c>
      <c r="BJ51" s="28">
        <f>IF(('Activity data'!BJ20*EF!$H51*EF!AI69)*NtoN2O*kgtoGg=0,"NO",('Activity data'!BJ20*EF!$H51*EF!AI69)*NtoN2O*kgtoGg)</f>
        <v>3.0643023047436633</v>
      </c>
      <c r="BK51" s="28">
        <f>IF(('Activity data'!BK20*EF!$H51*EF!AJ69)*NtoN2O*kgtoGg=0,"NO",('Activity data'!BK20*EF!$H51*EF!AJ69)*NtoN2O*kgtoGg)</f>
        <v>3.1941346902314391</v>
      </c>
      <c r="BL51" s="28">
        <f>IF(('Activity data'!BL20*EF!$H51*EF!AK69)*NtoN2O*kgtoGg=0,"NO",('Activity data'!BL20*EF!$H51*EF!AK69)*NtoN2O*kgtoGg)</f>
        <v>3.3325677691744882</v>
      </c>
      <c r="BM51" s="28">
        <f>IF(('Activity data'!BM20*EF!$H51*EF!AL69)*NtoN2O*kgtoGg=0,"NO",('Activity data'!BM20*EF!$H51*EF!AL69)*NtoN2O*kgtoGg)</f>
        <v>3.4774525927910855</v>
      </c>
      <c r="BN51" s="28">
        <f>IF(('Activity data'!BN20*EF!$H51*EF!AM69)*NtoN2O*kgtoGg=0,"NO",('Activity data'!BN20*EF!$H51*EF!AM69)*NtoN2O*kgtoGg)</f>
        <v>3.6228761832953729</v>
      </c>
      <c r="BO51" s="28">
        <f>IF(('Activity data'!BO20*EF!$H51*EF!AN69)*NtoN2O*kgtoGg=0,"NO",('Activity data'!BO20*EF!$H51*EF!AN69)*NtoN2O*kgtoGg)</f>
        <v>3.7754259825782333</v>
      </c>
      <c r="BP51" s="28">
        <f>IF(('Activity data'!BP20*EF!$H51*EF!AO69)*NtoN2O*kgtoGg=0,"NO",('Activity data'!BP20*EF!$H51*EF!AO69)*NtoN2O*kgtoGg)</f>
        <v>3.9356287453257628</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1.3708950771033726E-2</v>
      </c>
      <c r="AE52" s="28">
        <f>IF(('Activity data'!AE21*EF!$H52*EF!$H70)*NtoN2O*kgtoGg=0,"NO",('Activity data'!AE21*EF!$H52*EF!$H70)*NtoN2O*kgtoGg)</f>
        <v>1.4017080797084072E-2</v>
      </c>
      <c r="AF52" s="28">
        <f>IF(('Activity data'!AF21*EF!$H52*EF!$H70)*NtoN2O*kgtoGg=0,"NO",('Activity data'!AF21*EF!$H52*EF!$H70)*NtoN2O*kgtoGg)</f>
        <v>1.4271251988513192E-2</v>
      </c>
      <c r="AG52" s="28">
        <f>IF(('Activity data'!AG21*EF!$H52*EF!$H70)*NtoN2O*kgtoGg=0,"NO",('Activity data'!AG21*EF!$H52*EF!$H70)*NtoN2O*kgtoGg)</f>
        <v>1.4467328735470195E-2</v>
      </c>
      <c r="AH52" s="28">
        <f>IF(('Activity data'!AH21*EF!$H52*EF!$H70)*NtoN2O*kgtoGg=0,"NO",('Activity data'!AH21*EF!$H52*EF!$H70)*NtoN2O*kgtoGg)</f>
        <v>1.461659181617201E-2</v>
      </c>
      <c r="AI52" s="28">
        <f>IF(('Activity data'!AI21*EF!$H52*EF!H70)*NtoN2O*kgtoGg=0,"NO",('Activity data'!AI21*EF!$H52*EF!H70)*NtoN2O*kgtoGg)</f>
        <v>1.4810721675961648E-2</v>
      </c>
      <c r="AJ52" s="28">
        <f>IF(('Activity data'!AJ21*EF!$H52*EF!I70)*NtoN2O*kgtoGg=0,"NO",('Activity data'!AJ21*EF!$H52*EF!I70)*NtoN2O*kgtoGg)</f>
        <v>1.4988471493682109E-2</v>
      </c>
      <c r="AK52" s="28">
        <f>IF(('Activity data'!AK21*EF!$H52*EF!J70)*NtoN2O*kgtoGg=0,"NO",('Activity data'!AK21*EF!$H52*EF!J70)*NtoN2O*kgtoGg)</f>
        <v>1.5151004399193008E-2</v>
      </c>
      <c r="AL52" s="28">
        <f>IF(('Activity data'!AL21*EF!$H52*EF!K70)*NtoN2O*kgtoGg=0,"NO",('Activity data'!AL21*EF!$H52*EF!K70)*NtoN2O*kgtoGg)</f>
        <v>1.4412687935186469E-2</v>
      </c>
      <c r="AM52" s="28">
        <f>IF(('Activity data'!AM21*EF!$H52*EF!L70)*NtoN2O*kgtoGg=0,"NO",('Activity data'!AM21*EF!$H52*EF!L70)*NtoN2O*kgtoGg)</f>
        <v>1.4691935934024744E-2</v>
      </c>
      <c r="AN52" s="28">
        <f>IF(('Activity data'!AN21*EF!$H52*EF!M70)*NtoN2O*kgtoGg=0,"NO",('Activity data'!AN21*EF!$H52*EF!M70)*NtoN2O*kgtoGg)</f>
        <v>1.4962439130816487E-2</v>
      </c>
      <c r="AO52" s="28">
        <f>IF(('Activity data'!AO21*EF!$H52*EF!N70)*NtoN2O*kgtoGg=0,"NO",('Activity data'!AO21*EF!$H52*EF!N70)*NtoN2O*kgtoGg)</f>
        <v>1.5235660047903884E-2</v>
      </c>
      <c r="AP52" s="28">
        <f>IF(('Activity data'!AP21*EF!$H52*EF!O70)*NtoN2O*kgtoGg=0,"NO",('Activity data'!AP21*EF!$H52*EF!O70)*NtoN2O*kgtoGg)</f>
        <v>1.5501575231205567E-2</v>
      </c>
      <c r="AQ52" s="28">
        <f>IF(('Activity data'!AQ21*EF!$H52*EF!P70)*NtoN2O*kgtoGg=0,"NO",('Activity data'!AQ21*EF!$H52*EF!P70)*NtoN2O*kgtoGg)</f>
        <v>1.5777214764633812E-2</v>
      </c>
      <c r="AR52" s="28">
        <f>IF(('Activity data'!AR21*EF!$H52*EF!Q70)*NtoN2O*kgtoGg=0,"NO",('Activity data'!AR21*EF!$H52*EF!Q70)*NtoN2O*kgtoGg)</f>
        <v>1.6087772905159479E-2</v>
      </c>
      <c r="AS52" s="28">
        <f>IF(('Activity data'!AS21*EF!$H52*EF!R70)*NtoN2O*kgtoGg=0,"NO",('Activity data'!AS21*EF!$H52*EF!R70)*NtoN2O*kgtoGg)</f>
        <v>1.6396246484819636E-2</v>
      </c>
      <c r="AT52" s="28">
        <f>IF(('Activity data'!AT21*EF!$H52*EF!S70)*NtoN2O*kgtoGg=0,"NO",('Activity data'!AT21*EF!$H52*EF!S70)*NtoN2O*kgtoGg)</f>
        <v>1.6717699774780471E-2</v>
      </c>
      <c r="AU52" s="28">
        <f>IF(('Activity data'!AU21*EF!$H52*EF!T70)*NtoN2O*kgtoGg=0,"NO",('Activity data'!AU21*EF!$H52*EF!T70)*NtoN2O*kgtoGg)</f>
        <v>1.7048774135137307E-2</v>
      </c>
      <c r="AV52" s="28">
        <f>IF(('Activity data'!AV21*EF!$H52*EF!U70)*NtoN2O*kgtoGg=0,"NO",('Activity data'!AV21*EF!$H52*EF!U70)*NtoN2O*kgtoGg)</f>
        <v>1.7390238887570224E-2</v>
      </c>
      <c r="AW52" s="28">
        <f>IF(('Activity data'!AW21*EF!$H52*EF!V70)*NtoN2O*kgtoGg=0,"NO",('Activity data'!AW21*EF!$H52*EF!V70)*NtoN2O*kgtoGg)</f>
        <v>1.7785033914458192E-2</v>
      </c>
      <c r="AX52" s="28">
        <f>IF(('Activity data'!AX21*EF!$H52*EF!W70)*NtoN2O*kgtoGg=0,"NO",('Activity data'!AX21*EF!$H52*EF!W70)*NtoN2O*kgtoGg)</f>
        <v>1.8163584200508405E-2</v>
      </c>
      <c r="AY52" s="28">
        <f>IF(('Activity data'!AY21*EF!$H52*EF!X70)*NtoN2O*kgtoGg=0,"NO",('Activity data'!AY21*EF!$H52*EF!X70)*NtoN2O*kgtoGg)</f>
        <v>1.8579719681084021E-2</v>
      </c>
      <c r="AZ52" s="28">
        <f>IF(('Activity data'!AZ21*EF!$H52*EF!Y70)*NtoN2O*kgtoGg=0,"NO",('Activity data'!AZ21*EF!$H52*EF!Y70)*NtoN2O*kgtoGg)</f>
        <v>1.9022231633469666E-2</v>
      </c>
      <c r="BA52" s="28">
        <f>IF(('Activity data'!BA21*EF!$H52*EF!Z70)*NtoN2O*kgtoGg=0,"NO",('Activity data'!BA21*EF!$H52*EF!Z70)*NtoN2O*kgtoGg)</f>
        <v>1.9492588716662616E-2</v>
      </c>
      <c r="BB52" s="28">
        <f>IF(('Activity data'!BB21*EF!$H52*EF!AA70)*NtoN2O*kgtoGg=0,"NO",('Activity data'!BB21*EF!$H52*EF!AA70)*NtoN2O*kgtoGg)</f>
        <v>1.9969954574712751E-2</v>
      </c>
      <c r="BC52" s="28">
        <f>IF(('Activity data'!BC21*EF!$H52*EF!AB70)*NtoN2O*kgtoGg=0,"NO",('Activity data'!BC21*EF!$H52*EF!AB70)*NtoN2O*kgtoGg)</f>
        <v>2.0466297363898708E-2</v>
      </c>
      <c r="BD52" s="28">
        <f>IF(('Activity data'!BD21*EF!$H52*EF!AC70)*NtoN2O*kgtoGg=0,"NO",('Activity data'!BD21*EF!$H52*EF!AC70)*NtoN2O*kgtoGg)</f>
        <v>2.0970020758378945E-2</v>
      </c>
      <c r="BE52" s="28">
        <f>IF(('Activity data'!BE21*EF!$H52*EF!AD70)*NtoN2O*kgtoGg=0,"NO",('Activity data'!BE21*EF!$H52*EF!AD70)*NtoN2O*kgtoGg)</f>
        <v>2.1493142833935379E-2</v>
      </c>
      <c r="BF52" s="28">
        <f>IF(('Activity data'!BF21*EF!$H52*EF!AE70)*NtoN2O*kgtoGg=0,"NO",('Activity data'!BF21*EF!$H52*EF!AE70)*NtoN2O*kgtoGg)</f>
        <v>2.2046214961651087E-2</v>
      </c>
      <c r="BG52" s="28">
        <f>IF(('Activity data'!BG21*EF!$H52*EF!AF70)*NtoN2O*kgtoGg=0,"NO",('Activity data'!BG21*EF!$H52*EF!AF70)*NtoN2O*kgtoGg)</f>
        <v>2.2615140826800797E-2</v>
      </c>
      <c r="BH52" s="28">
        <f>IF(('Activity data'!BH21*EF!$H52*EF!AG70)*NtoN2O*kgtoGg=0,"NO",('Activity data'!BH21*EF!$H52*EF!AG70)*NtoN2O*kgtoGg)</f>
        <v>2.3207110845814807E-2</v>
      </c>
      <c r="BI52" s="28">
        <f>IF(('Activity data'!BI21*EF!$H52*EF!AH70)*NtoN2O*kgtoGg=0,"NO",('Activity data'!BI21*EF!$H52*EF!AH70)*NtoN2O*kgtoGg)</f>
        <v>2.3820796140866674E-2</v>
      </c>
      <c r="BJ52" s="28">
        <f>IF(('Activity data'!BJ21*EF!$H52*EF!AI70)*NtoN2O*kgtoGg=0,"NO",('Activity data'!BJ21*EF!$H52*EF!AI70)*NtoN2O*kgtoGg)</f>
        <v>2.4459244761470447E-2</v>
      </c>
      <c r="BK52" s="28">
        <f>IF(('Activity data'!BK21*EF!$H52*EF!AJ70)*NtoN2O*kgtoGg=0,"NO",('Activity data'!BK21*EF!$H52*EF!AJ70)*NtoN2O*kgtoGg)</f>
        <v>2.5135572638934678E-2</v>
      </c>
      <c r="BL52" s="28">
        <f>IF(('Activity data'!BL21*EF!$H52*EF!AK70)*NtoN2O*kgtoGg=0,"NO",('Activity data'!BL21*EF!$H52*EF!AK70)*NtoN2O*kgtoGg)</f>
        <v>2.5837909567308647E-2</v>
      </c>
      <c r="BM52" s="28">
        <f>IF(('Activity data'!BM21*EF!$H52*EF!AL70)*NtoN2O*kgtoGg=0,"NO",('Activity data'!BM21*EF!$H52*EF!AL70)*NtoN2O*kgtoGg)</f>
        <v>2.6572692060113097E-2</v>
      </c>
      <c r="BN52" s="28">
        <f>IF(('Activity data'!BN21*EF!$H52*EF!AM70)*NtoN2O*kgtoGg=0,"NO",('Activity data'!BN21*EF!$H52*EF!AM70)*NtoN2O*kgtoGg)</f>
        <v>2.7315765191099333E-2</v>
      </c>
      <c r="BO52" s="28">
        <f>IF(('Activity data'!BO21*EF!$H52*EF!AN70)*NtoN2O*kgtoGg=0,"NO",('Activity data'!BO21*EF!$H52*EF!AN70)*NtoN2O*kgtoGg)</f>
        <v>2.8094190211436294E-2</v>
      </c>
      <c r="BP52" s="28">
        <f>IF(('Activity data'!BP21*EF!$H52*EF!AO70)*NtoN2O*kgtoGg=0,"NO",('Activity data'!BP21*EF!$H52*EF!AO70)*NtoN2O*kgtoGg)</f>
        <v>2.8910917694540524E-2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7.1441035342437315E-2</v>
      </c>
      <c r="AE53" s="28">
        <f>IF(('Activity data'!AE22*EF!$H53*EF!$H71)*NtoN2O*kgtoGg=0,"NO",('Activity data'!AE22*EF!$H53*EF!$H71)*NtoN2O*kgtoGg)</f>
        <v>7.275816107297095E-2</v>
      </c>
      <c r="AF53" s="28">
        <f>IF(('Activity data'!AF22*EF!$H53*EF!$H71)*NtoN2O*kgtoGg=0,"NO",('Activity data'!AF22*EF!$H53*EF!$H71)*NtoN2O*kgtoGg)</f>
        <v>7.3298730799041895E-2</v>
      </c>
      <c r="AG53" s="28">
        <f>IF(('Activity data'!AG22*EF!$H53*EF!$H71)*NtoN2O*kgtoGg=0,"NO",('Activity data'!AG22*EF!$H53*EF!$H71)*NtoN2O*kgtoGg)</f>
        <v>7.3032967907054852E-2</v>
      </c>
      <c r="AH53" s="28">
        <f>IF(('Activity data'!AH22*EF!$H53*EF!$H71)*NtoN2O*kgtoGg=0,"NO",('Activity data'!AH22*EF!$H53*EF!$H71)*NtoN2O*kgtoGg)</f>
        <v>7.2126730920724608E-2</v>
      </c>
      <c r="AI53" s="28">
        <f>IF(('Activity data'!AI22*EF!$H53*EF!H71)*NtoN2O*kgtoGg=0,"NO",('Activity data'!AI22*EF!$H53*EF!H71)*NtoN2O*kgtoGg)</f>
        <v>7.1762998966583474E-2</v>
      </c>
      <c r="AJ53" s="28">
        <f>IF(('Activity data'!AJ22*EF!$H53*EF!I71)*NtoN2O*kgtoGg=0,"NO",('Activity data'!AJ22*EF!$H53*EF!I71)*NtoN2O*kgtoGg)</f>
        <v>7.1196445633220543E-2</v>
      </c>
      <c r="AK53" s="28">
        <f>IF(('Activity data'!AK22*EF!$H53*EF!J71)*NtoN2O*kgtoGg=0,"NO",('Activity data'!AK22*EF!$H53*EF!J71)*NtoN2O*kgtoGg)</f>
        <v>7.0439059415382269E-2</v>
      </c>
      <c r="AL53" s="28">
        <f>IF(('Activity data'!AL22*EF!$H53*EF!K71)*NtoN2O*kgtoGg=0,"NO",('Activity data'!AL22*EF!$H53*EF!K71)*NtoN2O*kgtoGg)</f>
        <v>5.8586795499466472E-2</v>
      </c>
      <c r="AM53" s="28">
        <f>IF(('Activity data'!AM22*EF!$H53*EF!L71)*NtoN2O*kgtoGg=0,"NO",('Activity data'!AM22*EF!$H53*EF!L71)*NtoN2O*kgtoGg)</f>
        <v>5.9954453651870847E-2</v>
      </c>
      <c r="AN53" s="28">
        <f>IF(('Activity data'!AN22*EF!$H53*EF!M71)*NtoN2O*kgtoGg=0,"NO",('Activity data'!AN22*EF!$H53*EF!M71)*NtoN2O*kgtoGg)</f>
        <v>6.1188748609184627E-2</v>
      </c>
      <c r="AO53" s="28">
        <f>IF(('Activity data'!AO22*EF!$H53*EF!N71)*NtoN2O*kgtoGg=0,"NO",('Activity data'!AO22*EF!$H53*EF!N71)*NtoN2O*kgtoGg)</f>
        <v>6.2426267647009641E-2</v>
      </c>
      <c r="AP53" s="28">
        <f>IF(('Activity data'!AP22*EF!$H53*EF!O71)*NtoN2O*kgtoGg=0,"NO",('Activity data'!AP22*EF!$H53*EF!O71)*NtoN2O*kgtoGg)</f>
        <v>6.3549911299065551E-2</v>
      </c>
      <c r="AQ53" s="28">
        <f>IF(('Activity data'!AQ22*EF!$H53*EF!P71)*NtoN2O*kgtoGg=0,"NO",('Activity data'!AQ22*EF!$H53*EF!P71)*NtoN2O*kgtoGg)</f>
        <v>6.4762992836969915E-2</v>
      </c>
      <c r="AR53" s="28">
        <f>IF(('Activity data'!AR22*EF!$H53*EF!Q71)*NtoN2O*kgtoGg=0,"NO",('Activity data'!AR22*EF!$H53*EF!Q71)*NtoN2O*kgtoGg)</f>
        <v>6.6574745265578952E-2</v>
      </c>
      <c r="AS53" s="28">
        <f>IF(('Activity data'!AS22*EF!$H53*EF!R71)*NtoN2O*kgtoGg=0,"NO",('Activity data'!AS22*EF!$H53*EF!R71)*NtoN2O*kgtoGg)</f>
        <v>6.8328547581872567E-2</v>
      </c>
      <c r="AT53" s="28">
        <f>IF(('Activity data'!AT22*EF!$H53*EF!S71)*NtoN2O*kgtoGg=0,"NO",('Activity data'!AT22*EF!$H53*EF!S71)*NtoN2O*kgtoGg)</f>
        <v>7.0203167544061751E-2</v>
      </c>
      <c r="AU53" s="28">
        <f>IF(('Activity data'!AU22*EF!$H53*EF!T71)*NtoN2O*kgtoGg=0,"NO",('Activity data'!AU22*EF!$H53*EF!T71)*NtoN2O*kgtoGg)</f>
        <v>7.2153663834499657E-2</v>
      </c>
      <c r="AV53" s="28">
        <f>IF(('Activity data'!AV22*EF!$H53*EF!U71)*NtoN2O*kgtoGg=0,"NO",('Activity data'!AV22*EF!$H53*EF!U71)*NtoN2O*kgtoGg)</f>
        <v>7.4189266495013492E-2</v>
      </c>
      <c r="AW53" s="28">
        <f>IF(('Activity data'!AW22*EF!$H53*EF!V71)*NtoN2O*kgtoGg=0,"NO",('Activity data'!AW22*EF!$H53*EF!V71)*NtoN2O*kgtoGg)</f>
        <v>7.696227163309427E-2</v>
      </c>
      <c r="AX53" s="28">
        <f>IF(('Activity data'!AX22*EF!$H53*EF!W71)*NtoN2O*kgtoGg=0,"NO",('Activity data'!AX22*EF!$H53*EF!W71)*NtoN2O*kgtoGg)</f>
        <v>7.9512688760864356E-2</v>
      </c>
      <c r="AY53" s="28">
        <f>IF(('Activity data'!AY22*EF!$H53*EF!X71)*NtoN2O*kgtoGg=0,"NO",('Activity data'!AY22*EF!$H53*EF!X71)*NtoN2O*kgtoGg)</f>
        <v>8.2444050187411216E-2</v>
      </c>
      <c r="AZ53" s="28">
        <f>IF(('Activity data'!AZ22*EF!$H53*EF!Y71)*NtoN2O*kgtoGg=0,"NO",('Activity data'!AZ22*EF!$H53*EF!Y71)*NtoN2O*kgtoGg)</f>
        <v>8.5621668521586175E-2</v>
      </c>
      <c r="BA53" s="28">
        <f>IF(('Activity data'!BA22*EF!$H53*EF!Z71)*NtoN2O*kgtoGg=0,"NO",('Activity data'!BA22*EF!$H53*EF!Z71)*NtoN2O*kgtoGg)</f>
        <v>8.9060981660736241E-2</v>
      </c>
      <c r="BB53" s="28">
        <f>IF(('Activity data'!BB22*EF!$H53*EF!AA71)*NtoN2O*kgtoGg=0,"NO",('Activity data'!BB22*EF!$H53*EF!AA71)*NtoN2O*kgtoGg)</f>
        <v>9.2688952170373498E-2</v>
      </c>
      <c r="BC53" s="28">
        <f>IF(('Activity data'!BC22*EF!$H53*EF!AB71)*NtoN2O*kgtoGg=0,"NO",('Activity data'!BC22*EF!$H53*EF!AB71)*NtoN2O*kgtoGg)</f>
        <v>9.6476623662635888E-2</v>
      </c>
      <c r="BD53" s="28">
        <f>IF(('Activity data'!BD22*EF!$H53*EF!AC71)*NtoN2O*kgtoGg=0,"NO",('Activity data'!BD22*EF!$H53*EF!AC71)*NtoN2O*kgtoGg)</f>
        <v>0.10029336513919947</v>
      </c>
      <c r="BE53" s="28">
        <f>IF(('Activity data'!BE22*EF!$H53*EF!AD71)*NtoN2O*kgtoGg=0,"NO",('Activity data'!BE22*EF!$H53*EF!AD71)*NtoN2O*kgtoGg)</f>
        <v>0.10427101071203593</v>
      </c>
      <c r="BF53" s="28">
        <f>IF(('Activity data'!BF22*EF!$H53*EF!AE71)*NtoN2O*kgtoGg=0,"NO",('Activity data'!BF22*EF!$H53*EF!AE71)*NtoN2O*kgtoGg)</f>
        <v>0.10851888045209732</v>
      </c>
      <c r="BG53" s="28">
        <f>IF(('Activity data'!BG22*EF!$H53*EF!AF71)*NtoN2O*kgtoGg=0,"NO",('Activity data'!BG22*EF!$H53*EF!AF71)*NtoN2O*kgtoGg)</f>
        <v>0.11302799194603405</v>
      </c>
      <c r="BH53" s="28">
        <f>IF(('Activity data'!BH22*EF!$H53*EF!AG71)*NtoN2O*kgtoGg=0,"NO",('Activity data'!BH22*EF!$H53*EF!AG71)*NtoN2O*kgtoGg)</f>
        <v>0.11772848135636464</v>
      </c>
      <c r="BI53" s="28">
        <f>IF(('Activity data'!BI22*EF!$H53*EF!AH71)*NtoN2O*kgtoGg=0,"NO",('Activity data'!BI22*EF!$H53*EF!AH71)*NtoN2O*kgtoGg)</f>
        <v>0.12260191276611196</v>
      </c>
      <c r="BJ53" s="28">
        <f>IF(('Activity data'!BJ22*EF!$H53*EF!AI71)*NtoN2O*kgtoGg=0,"NO",('Activity data'!BJ22*EF!$H53*EF!AI71)*NtoN2O*kgtoGg)</f>
        <v>0.12767926269765276</v>
      </c>
      <c r="BK53" s="28">
        <f>IF(('Activity data'!BK22*EF!$H53*EF!AJ71)*NtoN2O*kgtoGg=0,"NO",('Activity data'!BK22*EF!$H53*EF!AJ71)*NtoN2O*kgtoGg)</f>
        <v>0.13308894542631008</v>
      </c>
      <c r="BL53" s="28">
        <f>IF(('Activity data'!BL22*EF!$H53*EF!AK71)*NtoN2O*kgtoGg=0,"NO",('Activity data'!BL22*EF!$H53*EF!AK71)*NtoN2O*kgtoGg)</f>
        <v>0.13885699038227045</v>
      </c>
      <c r="BM53" s="28">
        <f>IF(('Activity data'!BM22*EF!$H53*EF!AL71)*NtoN2O*kgtoGg=0,"NO",('Activity data'!BM22*EF!$H53*EF!AL71)*NtoN2O*kgtoGg)</f>
        <v>0.14489385803296201</v>
      </c>
      <c r="BN53" s="28">
        <f>IF(('Activity data'!BN22*EF!$H53*EF!AM71)*NtoN2O*kgtoGg=0,"NO",('Activity data'!BN22*EF!$H53*EF!AM71)*NtoN2O*kgtoGg)</f>
        <v>0.15095317430397395</v>
      </c>
      <c r="BO53" s="28">
        <f>IF(('Activity data'!BO22*EF!$H53*EF!AN71)*NtoN2O*kgtoGg=0,"NO",('Activity data'!BO22*EF!$H53*EF!AN71)*NtoN2O*kgtoGg)</f>
        <v>0.15730941594075987</v>
      </c>
      <c r="BP53" s="28">
        <f>IF(('Activity data'!BP22*EF!$H53*EF!AO71)*NtoN2O*kgtoGg=0,"NO",('Activity data'!BP22*EF!$H53*EF!AO71)*NtoN2O*kgtoGg)</f>
        <v>0.1639845310552403</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888.59074879138154</v>
      </c>
      <c r="AF86" s="22">
        <f>'Activity data'!AF45*EF!$H$149*CtoCO2*ttoGg</f>
        <v>892.02403733011477</v>
      </c>
      <c r="AG86" s="22">
        <f>'Activity data'!AG45*EF!$H$149*CtoCO2*ttoGg</f>
        <v>894.60249650361811</v>
      </c>
      <c r="AH86" s="22">
        <f>'Activity data'!AH45*EF!$H$149*CtoCO2*ttoGg</f>
        <v>896.30006635536756</v>
      </c>
      <c r="AI86" s="22">
        <f>'Activity data'!AI45*EF!$H$149*CtoCO2*ttoGg</f>
        <v>897.29390194612722</v>
      </c>
      <c r="AJ86" s="22">
        <f>'Activity data'!AJ45*EF!$H$149*CtoCO2*ttoGg</f>
        <v>898.86330616756788</v>
      </c>
      <c r="AK86" s="22">
        <f>'Activity data'!AK45*EF!$H$149*CtoCO2*ttoGg</f>
        <v>900.18146087694663</v>
      </c>
      <c r="AL86" s="22">
        <f>'Activity data'!AL45*EF!$H$149*CtoCO2*ttoGg</f>
        <v>901.26556829795993</v>
      </c>
      <c r="AM86" s="22">
        <f>'Activity data'!AM45*EF!$H$149*CtoCO2*ttoGg</f>
        <v>889.72216675572997</v>
      </c>
      <c r="AN86" s="22">
        <f>'Activity data'!AN45*EF!$H$149*CtoCO2*ttoGg</f>
        <v>892.84813406784895</v>
      </c>
      <c r="AO86" s="22">
        <f>'Activity data'!AO45*EF!$H$149*CtoCO2*ttoGg</f>
        <v>895.79354766880351</v>
      </c>
      <c r="AP86" s="22">
        <f>'Activity data'!AP45*EF!$H$149*CtoCO2*ttoGg</f>
        <v>898.72154779070479</v>
      </c>
      <c r="AQ86" s="22">
        <f>'Activity data'!AQ45*EF!$H$149*CtoCO2*ttoGg</f>
        <v>901.49714665949136</v>
      </c>
      <c r="AR86" s="22">
        <f>'Activity data'!AR45*EF!$H$149*CtoCO2*ttoGg</f>
        <v>904.35460606402387</v>
      </c>
      <c r="AS86" s="22">
        <f>'Activity data'!AS45*EF!$H$149*CtoCO2*ttoGg</f>
        <v>907.74537750229365</v>
      </c>
      <c r="AT86" s="22">
        <f>'Activity data'!AT45*EF!$H$149*CtoCO2*ttoGg</f>
        <v>911.04303250072769</v>
      </c>
      <c r="AU86" s="22">
        <f>'Activity data'!AU45*EF!$H$149*CtoCO2*ttoGg</f>
        <v>914.44535843053745</v>
      </c>
      <c r="AV86" s="22">
        <f>'Activity data'!AV45*EF!$H$149*CtoCO2*ttoGg</f>
        <v>917.90177263106796</v>
      </c>
      <c r="AW86" s="22">
        <f>'Activity data'!AW45*EF!$H$149*CtoCO2*ttoGg</f>
        <v>921.41894325753071</v>
      </c>
      <c r="AX86" s="22">
        <f>'Activity data'!AX45*EF!$H$149*CtoCO2*ttoGg</f>
        <v>925.60159129583246</v>
      </c>
      <c r="AY86" s="22">
        <f>'Activity data'!AY45*EF!$H$149*CtoCO2*ttoGg</f>
        <v>929.49972446441996</v>
      </c>
      <c r="AZ86" s="22">
        <f>'Activity data'!AZ45*EF!$H$149*CtoCO2*ttoGg</f>
        <v>933.75085841571024</v>
      </c>
      <c r="BA86" s="22">
        <f>'Activity data'!BA45*EF!$H$149*CtoCO2*ttoGg</f>
        <v>938.20242939935997</v>
      </c>
      <c r="BB86" s="22">
        <f>'Activity data'!BB45*EF!$H$149*CtoCO2*ttoGg</f>
        <v>942.85701241776428</v>
      </c>
      <c r="BC86" s="22">
        <f>'Activity data'!BC45*EF!$H$149*CtoCO2*ttoGg</f>
        <v>947.55273879608069</v>
      </c>
      <c r="BD86" s="22">
        <f>'Activity data'!BD45*EF!$H$149*CtoCO2*ttoGg</f>
        <v>952.33392037459396</v>
      </c>
      <c r="BE86" s="22">
        <f>'Activity data'!BE45*EF!$H$149*CtoCO2*ttoGg</f>
        <v>957.07136435064649</v>
      </c>
      <c r="BF86" s="22">
        <f>'Activity data'!BF45*EF!$H$149*CtoCO2*ttoGg</f>
        <v>961.88712524217829</v>
      </c>
      <c r="BG86" s="22">
        <f>'Activity data'!BG45*EF!$H$149*CtoCO2*ttoGg</f>
        <v>966.87536299982514</v>
      </c>
      <c r="BH86" s="22">
        <f>'Activity data'!BH45*EF!$H$149*CtoCO2*ttoGg</f>
        <v>971.95161927230936</v>
      </c>
      <c r="BI86" s="22">
        <f>'Activity data'!BI45*EF!$H$149*CtoCO2*ttoGg</f>
        <v>977.10984603222664</v>
      </c>
      <c r="BJ86" s="22">
        <f>'Activity data'!BJ45*EF!$H$149*CtoCO2*ttoGg</f>
        <v>982.32756733885822</v>
      </c>
      <c r="BK86" s="22">
        <f>'Activity data'!BK45*EF!$H$149*CtoCO2*ttoGg</f>
        <v>987.62400141038063</v>
      </c>
      <c r="BL86" s="22">
        <f>'Activity data'!BL45*EF!$H$149*CtoCO2*ttoGg</f>
        <v>993.09916824027425</v>
      </c>
      <c r="BM86" s="22">
        <f>'Activity data'!BM45*EF!$H$149*CtoCO2*ttoGg</f>
        <v>998.69823396334652</v>
      </c>
      <c r="BN86" s="22">
        <f>'Activity data'!BN45*EF!$H$149*CtoCO2*ttoGg</f>
        <v>1004.3988624264563</v>
      </c>
      <c r="BO86" s="22">
        <f>'Activity data'!BO45*EF!$H$149*CtoCO2*ttoGg</f>
        <v>1010.0004637363241</v>
      </c>
      <c r="BP86" s="22">
        <f>'Activity data'!BP45*EF!$H$149*CtoCO2*ttoGg</f>
        <v>1015.7122677364945</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470.04199752951143</v>
      </c>
      <c r="AF87" s="22">
        <f>'Activity data'!AF46*EF!$H$150*CtoCO2*ttoGg</f>
        <v>469.95549296292143</v>
      </c>
      <c r="AG87" s="22">
        <f>'Activity data'!AG46*EF!$H$150*CtoCO2*ttoGg</f>
        <v>469.89052653474124</v>
      </c>
      <c r="AH87" s="22">
        <f>'Activity data'!AH46*EF!$H$150*CtoCO2*ttoGg</f>
        <v>469.84775484729778</v>
      </c>
      <c r="AI87" s="22">
        <f>'Activity data'!AI46*EF!$H$150*CtoCO2*ttoGg</f>
        <v>469.82271433116563</v>
      </c>
      <c r="AJ87" s="22">
        <f>'Activity data'!AJ46*EF!$H$150*CtoCO2*ttoGg</f>
        <v>469.78317188361189</v>
      </c>
      <c r="AK87" s="22">
        <f>'Activity data'!AK46*EF!$H$150*CtoCO2*ttoGg</f>
        <v>469.74995987694632</v>
      </c>
      <c r="AL87" s="22">
        <f>'Activity data'!AL46*EF!$H$150*CtoCO2*ttoGg</f>
        <v>469.72264488680383</v>
      </c>
      <c r="AM87" s="22">
        <f>'Activity data'!AM46*EF!$H$150*CtoCO2*ttoGg</f>
        <v>470.0134905107933</v>
      </c>
      <c r="AN87" s="22">
        <f>'Activity data'!AN46*EF!$H$150*CtoCO2*ttoGg</f>
        <v>469.93472915867903</v>
      </c>
      <c r="AO87" s="22">
        <f>'Activity data'!AO46*EF!$H$150*CtoCO2*ttoGg</f>
        <v>469.86051700782019</v>
      </c>
      <c r="AP87" s="22">
        <f>'Activity data'!AP46*EF!$H$150*CtoCO2*ttoGg</f>
        <v>469.78674360408115</v>
      </c>
      <c r="AQ87" s="22">
        <f>'Activity data'!AQ46*EF!$H$150*CtoCO2*ttoGg</f>
        <v>469.71681007695025</v>
      </c>
      <c r="AR87" s="22">
        <f>'Activity data'!AR46*EF!$H$150*CtoCO2*ttoGg</f>
        <v>469.6448140053854</v>
      </c>
      <c r="AS87" s="22">
        <f>'Activity data'!AS46*EF!$H$150*CtoCO2*ttoGg</f>
        <v>469.55938069258229</v>
      </c>
      <c r="AT87" s="22">
        <f>'Activity data'!AT46*EF!$H$150*CtoCO2*ttoGg</f>
        <v>469.47629352609903</v>
      </c>
      <c r="AU87" s="22">
        <f>'Activity data'!AU46*EF!$H$150*CtoCO2*ttoGg</f>
        <v>469.39056908825017</v>
      </c>
      <c r="AV87" s="22">
        <f>'Activity data'!AV46*EF!$H$150*CtoCO2*ttoGg</f>
        <v>469.30348185133471</v>
      </c>
      <c r="AW87" s="22">
        <f>'Activity data'!AW46*EF!$H$150*CtoCO2*ttoGg</f>
        <v>469.21486380562345</v>
      </c>
      <c r="AX87" s="22">
        <f>'Activity data'!AX46*EF!$H$150*CtoCO2*ttoGg</f>
        <v>469.1094785018048</v>
      </c>
      <c r="AY87" s="22">
        <f>'Activity data'!AY46*EF!$H$150*CtoCO2*ttoGg</f>
        <v>469.01126178728924</v>
      </c>
      <c r="AZ87" s="22">
        <f>'Activity data'!AZ46*EF!$H$150*CtoCO2*ttoGg</f>
        <v>468.90415092380567</v>
      </c>
      <c r="BA87" s="22">
        <f>'Activity data'!BA46*EF!$H$150*CtoCO2*ttoGg</f>
        <v>468.79198988221515</v>
      </c>
      <c r="BB87" s="22">
        <f>'Activity data'!BB46*EF!$H$150*CtoCO2*ttoGg</f>
        <v>468.67471378318612</v>
      </c>
      <c r="BC87" s="22">
        <f>'Activity data'!BC46*EF!$H$150*CtoCO2*ttoGg</f>
        <v>468.55640104290848</v>
      </c>
      <c r="BD87" s="22">
        <f>'Activity data'!BD46*EF!$H$150*CtoCO2*ttoGg</f>
        <v>468.43593518762992</v>
      </c>
      <c r="BE87" s="22">
        <f>'Activity data'!BE46*EF!$H$150*CtoCO2*ttoGg</f>
        <v>468.31657133770312</v>
      </c>
      <c r="BF87" s="22">
        <f>'Activity data'!BF46*EF!$H$150*CtoCO2*ttoGg</f>
        <v>468.1952342278089</v>
      </c>
      <c r="BG87" s="22">
        <f>'Activity data'!BG46*EF!$H$150*CtoCO2*ttoGg</f>
        <v>468.06955141950294</v>
      </c>
      <c r="BH87" s="22">
        <f>'Activity data'!BH46*EF!$H$150*CtoCO2*ttoGg</f>
        <v>467.94165091134676</v>
      </c>
      <c r="BI87" s="22">
        <f>'Activity data'!BI46*EF!$H$150*CtoCO2*ttoGg</f>
        <v>467.81168508843234</v>
      </c>
      <c r="BJ87" s="22">
        <f>'Activity data'!BJ46*EF!$H$150*CtoCO2*ttoGg</f>
        <v>467.68022025082098</v>
      </c>
      <c r="BK87" s="22">
        <f>'Activity data'!BK46*EF!$H$150*CtoCO2*ttoGg</f>
        <v>467.54677217948648</v>
      </c>
      <c r="BL87" s="22">
        <f>'Activity data'!BL46*EF!$H$150*CtoCO2*ttoGg</f>
        <v>467.40882078732</v>
      </c>
      <c r="BM87" s="22">
        <f>'Activity data'!BM46*EF!$H$150*CtoCO2*ttoGg</f>
        <v>467.26774765926251</v>
      </c>
      <c r="BN87" s="22">
        <f>'Activity data'!BN46*EF!$H$150*CtoCO2*ttoGg</f>
        <v>467.12411557331109</v>
      </c>
      <c r="BO87" s="22">
        <f>'Activity data'!BO46*EF!$H$150*CtoCO2*ttoGg</f>
        <v>466.9829785590307</v>
      </c>
      <c r="BP87" s="22">
        <f>'Activity data'!BP46*EF!$H$150*CtoCO2*ttoGg</f>
        <v>466.83906489610757</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6.6056377969410862</v>
      </c>
      <c r="AF88" s="22">
        <f>'Activity data'!AF47*ttokg*SNEF*NtoN2O*kgtoGg</f>
        <v>6.6042743793531917</v>
      </c>
      <c r="AG88" s="22">
        <f>'Activity data'!AG47*ttokg*SNEF*NtoN2O*kgtoGg</f>
        <v>6.6032504291237943</v>
      </c>
      <c r="AH88" s="22">
        <f>'Activity data'!AH47*ttokg*SNEF*NtoN2O*kgtoGg</f>
        <v>6.6025762951072542</v>
      </c>
      <c r="AI88" s="22">
        <f>'Activity data'!AI47*ttokg*SNEF*NtoN2O*kgtoGg</f>
        <v>6.6021816259995951</v>
      </c>
      <c r="AJ88" s="22">
        <f>'Activity data'!AJ47*ttokg*SNEF*NtoN2O*kgtoGg</f>
        <v>6.6015583887464819</v>
      </c>
      <c r="AK88" s="22">
        <f>'Activity data'!AK47*ttokg*SNEF*NtoN2O*kgtoGg</f>
        <v>6.6010349269709678</v>
      </c>
      <c r="AL88" s="22">
        <f>'Activity data'!AL47*ttokg*SNEF*NtoN2O*kgtoGg</f>
        <v>6.600604409375868</v>
      </c>
      <c r="AM88" s="22">
        <f>'Activity data'!AM47*ttokg*SNEF*NtoN2O*kgtoGg</f>
        <v>6.605188491520221</v>
      </c>
      <c r="AN88" s="22">
        <f>'Activity data'!AN47*ttokg*SNEF*NtoN2O*kgtoGg</f>
        <v>6.6039471164466006</v>
      </c>
      <c r="AO88" s="22">
        <f>'Activity data'!AO47*ttokg*SNEF*NtoN2O*kgtoGg</f>
        <v>6.6027774423391481</v>
      </c>
      <c r="AP88" s="22">
        <f>'Activity data'!AP47*ttokg*SNEF*NtoN2O*kgtoGg</f>
        <v>6.6016146834219986</v>
      </c>
      <c r="AQ88" s="22">
        <f>'Activity data'!AQ47*ttokg*SNEF*NtoN2O*kgtoGg</f>
        <v>6.6005124456485191</v>
      </c>
      <c r="AR88" s="22">
        <f>'Activity data'!AR47*ttokg*SNEF*NtoN2O*kgtoGg</f>
        <v>6.5993776996564817</v>
      </c>
      <c r="AS88" s="22">
        <f>'Activity data'!AS47*ttokg*SNEF*NtoN2O*kgtoGg</f>
        <v>6.598031166336221</v>
      </c>
      <c r="AT88" s="22">
        <f>'Activity data'!AT47*ttokg*SNEF*NtoN2O*kgtoGg</f>
        <v>6.596721611146509</v>
      </c>
      <c r="AU88" s="22">
        <f>'Activity data'!AU47*ttokg*SNEF*NtoN2O*kgtoGg</f>
        <v>6.5953704893400777</v>
      </c>
      <c r="AV88" s="22">
        <f>'Activity data'!AV47*ttokg*SNEF*NtoN2O*kgtoGg</f>
        <v>6.5939978881564354</v>
      </c>
      <c r="AW88" s="22">
        <f>'Activity data'!AW47*ttokg*SNEF*NtoN2O*kgtoGg</f>
        <v>6.5926011595571197</v>
      </c>
      <c r="AX88" s="22">
        <f>'Activity data'!AX47*ttokg*SNEF*NtoN2O*kgtoGg</f>
        <v>6.5909401584979124</v>
      </c>
      <c r="AY88" s="22">
        <f>'Activity data'!AY47*ttokg*SNEF*NtoN2O*kgtoGg</f>
        <v>6.5893921431586682</v>
      </c>
      <c r="AZ88" s="22">
        <f>'Activity data'!AZ47*ttokg*SNEF*NtoN2O*kgtoGg</f>
        <v>6.587703945172307</v>
      </c>
      <c r="BA88" s="22">
        <f>'Activity data'!BA47*ttokg*SNEF*NtoN2O*kgtoGg</f>
        <v>6.5859361502129259</v>
      </c>
      <c r="BB88" s="22">
        <f>'Activity data'!BB47*ttokg*SNEF*NtoN2O*kgtoGg</f>
        <v>6.5840877357030418</v>
      </c>
      <c r="BC88" s="22">
        <f>'Activity data'!BC47*ttokg*SNEF*NtoN2O*kgtoGg</f>
        <v>6.5822229824613858</v>
      </c>
      <c r="BD88" s="22">
        <f>'Activity data'!BD47*ttokg*SNEF*NtoN2O*kgtoGg</f>
        <v>6.5803242934984505</v>
      </c>
      <c r="BE88" s="22">
        <f>'Activity data'!BE47*ttokg*SNEF*NtoN2O*kgtoGg</f>
        <v>6.5784429734853642</v>
      </c>
      <c r="BF88" s="22">
        <f>'Activity data'!BF47*ttokg*SNEF*NtoN2O*kgtoGg</f>
        <v>6.5765305524859237</v>
      </c>
      <c r="BG88" s="22">
        <f>'Activity data'!BG47*ttokg*SNEF*NtoN2O*kgtoGg</f>
        <v>6.5745496379735968</v>
      </c>
      <c r="BH88" s="22">
        <f>'Activity data'!BH47*ttokg*SNEF*NtoN2O*kgtoGg</f>
        <v>6.5725337698039139</v>
      </c>
      <c r="BI88" s="22">
        <f>'Activity data'!BI47*ttokg*SNEF*NtoN2O*kgtoGg</f>
        <v>6.5704853497519782</v>
      </c>
      <c r="BJ88" s="22">
        <f>'Activity data'!BJ47*ttokg*SNEF*NtoN2O*kgtoGg</f>
        <v>6.5684133033981853</v>
      </c>
      <c r="BK88" s="22">
        <f>'Activity data'!BK47*ttokg*SNEF*NtoN2O*kgtoGg</f>
        <v>6.5663099988594693</v>
      </c>
      <c r="BL88" s="22">
        <f>'Activity data'!BL47*ttokg*SNEF*NtoN2O*kgtoGg</f>
        <v>6.5641357164860779</v>
      </c>
      <c r="BM88" s="22">
        <f>'Activity data'!BM47*ttokg*SNEF*NtoN2O*kgtoGg</f>
        <v>6.561912231743535</v>
      </c>
      <c r="BN88" s="22">
        <f>'Activity data'!BN47*ttokg*SNEF*NtoN2O*kgtoGg</f>
        <v>6.5596484147002014</v>
      </c>
      <c r="BO88" s="22">
        <f>'Activity data'!BO47*ttokg*SNEF*NtoN2O*kgtoGg</f>
        <v>6.5574239230327844</v>
      </c>
      <c r="BP88" s="22">
        <f>'Activity data'!BP47*ttokg*SNEF*NtoN2O*kgtoGg</f>
        <v>6.555155667992584</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4.359720945981118E-2</v>
      </c>
      <c r="AF89" s="22">
        <f>'Activity data'!AF48*ttokg*ONEF*NtoN2O*kgtoGg</f>
        <v>4.3588210903731071E-2</v>
      </c>
      <c r="AG89" s="22">
        <f>'Activity data'!AG48*ttokg*ONEF*NtoN2O*kgtoGg</f>
        <v>4.3581452832217059E-2</v>
      </c>
      <c r="AH89" s="22">
        <f>'Activity data'!AH48*ttokg*ONEF*NtoN2O*kgtoGg</f>
        <v>4.3577003547707882E-2</v>
      </c>
      <c r="AI89" s="22">
        <f>'Activity data'!AI48*ttokg*ONEF*NtoN2O*kgtoGg</f>
        <v>4.3574398731597332E-2</v>
      </c>
      <c r="AJ89" s="22">
        <f>'Activity data'!AJ48*ttokg*ONEF*NtoN2O*kgtoGg</f>
        <v>4.3570285365726782E-2</v>
      </c>
      <c r="AK89" s="22">
        <f>'Activity data'!AK48*ttokg*ONEF*NtoN2O*kgtoGg</f>
        <v>4.3566830518008401E-2</v>
      </c>
      <c r="AL89" s="22">
        <f>'Activity data'!AL48*ttokg*ONEF*NtoN2O*kgtoGg</f>
        <v>4.356398910188073E-2</v>
      </c>
      <c r="AM89" s="22">
        <f>'Activity data'!AM48*ttokg*ONEF*NtoN2O*kgtoGg</f>
        <v>4.3594244044033476E-2</v>
      </c>
      <c r="AN89" s="22">
        <f>'Activity data'!AN48*ttokg*ONEF*NtoN2O*kgtoGg</f>
        <v>4.358605096854757E-2</v>
      </c>
      <c r="AO89" s="22">
        <f>'Activity data'!AO48*ttokg*ONEF*NtoN2O*kgtoGg</f>
        <v>4.3578331119438395E-2</v>
      </c>
      <c r="AP89" s="22">
        <f>'Activity data'!AP48*ttokg*ONEF*NtoN2O*kgtoGg</f>
        <v>4.3570656910585204E-2</v>
      </c>
      <c r="AQ89" s="22">
        <f>'Activity data'!AQ48*ttokg*ONEF*NtoN2O*kgtoGg</f>
        <v>4.3563382141280242E-2</v>
      </c>
      <c r="AR89" s="22">
        <f>'Activity data'!AR48*ttokg*ONEF*NtoN2O*kgtoGg</f>
        <v>4.3555892817732783E-2</v>
      </c>
      <c r="AS89" s="22">
        <f>'Activity data'!AS48*ttokg*ONEF*NtoN2O*kgtoGg</f>
        <v>4.3547005697819059E-2</v>
      </c>
      <c r="AT89" s="22">
        <f>'Activity data'!AT48*ttokg*ONEF*NtoN2O*kgtoGg</f>
        <v>4.3538362633566981E-2</v>
      </c>
      <c r="AU89" s="22">
        <f>'Activity data'!AU48*ttokg*ONEF*NtoN2O*kgtoGg</f>
        <v>4.3529445229644519E-2</v>
      </c>
      <c r="AV89" s="22">
        <f>'Activity data'!AV48*ttokg*ONEF*NtoN2O*kgtoGg</f>
        <v>4.3520386061832471E-2</v>
      </c>
      <c r="AW89" s="22">
        <f>'Activity data'!AW48*ttokg*ONEF*NtoN2O*kgtoGg</f>
        <v>4.3511167653077006E-2</v>
      </c>
      <c r="AX89" s="22">
        <f>'Activity data'!AX48*ttokg*ONEF*NtoN2O*kgtoGg</f>
        <v>4.3500205046086225E-2</v>
      </c>
      <c r="AY89" s="22">
        <f>'Activity data'!AY48*ttokg*ONEF*NtoN2O*kgtoGg</f>
        <v>4.3489988144847218E-2</v>
      </c>
      <c r="AZ89" s="22">
        <f>'Activity data'!AZ48*ttokg*ONEF*NtoN2O*kgtoGg</f>
        <v>4.3478846038137224E-2</v>
      </c>
      <c r="BA89" s="22">
        <f>'Activity data'!BA48*ttokg*ONEF*NtoN2O*kgtoGg</f>
        <v>4.3467178591405323E-2</v>
      </c>
      <c r="BB89" s="22">
        <f>'Activity data'!BB48*ttokg*ONEF*NtoN2O*kgtoGg</f>
        <v>4.3454979055640088E-2</v>
      </c>
      <c r="BC89" s="22">
        <f>'Activity data'!BC48*ttokg*ONEF*NtoN2O*kgtoGg</f>
        <v>4.3442671684245156E-2</v>
      </c>
      <c r="BD89" s="22">
        <f>'Activity data'!BD48*ttokg*ONEF*NtoN2O*kgtoGg</f>
        <v>4.3430140337089786E-2</v>
      </c>
      <c r="BE89" s="22">
        <f>'Activity data'!BE48*ttokg*ONEF*NtoN2O*kgtoGg</f>
        <v>4.3417723625003415E-2</v>
      </c>
      <c r="BF89" s="22">
        <f>'Activity data'!BF48*ttokg*ONEF*NtoN2O*kgtoGg</f>
        <v>4.3405101646407096E-2</v>
      </c>
      <c r="BG89" s="22">
        <f>'Activity data'!BG48*ttokg*ONEF*NtoN2O*kgtoGg</f>
        <v>4.3392027610625758E-2</v>
      </c>
      <c r="BH89" s="22">
        <f>'Activity data'!BH48*ttokg*ONEF*NtoN2O*kgtoGg</f>
        <v>4.3378722880705843E-2</v>
      </c>
      <c r="BI89" s="22">
        <f>'Activity data'!BI48*ttokg*ONEF*NtoN2O*kgtoGg</f>
        <v>4.3365203308363055E-2</v>
      </c>
      <c r="BJ89" s="22">
        <f>'Activity data'!BJ48*ttokg*ONEF*NtoN2O*kgtoGg</f>
        <v>4.3351527802428035E-2</v>
      </c>
      <c r="BK89" s="22">
        <f>'Activity data'!BK48*ttokg*ONEF*NtoN2O*kgtoGg</f>
        <v>4.3337645992472501E-2</v>
      </c>
      <c r="BL89" s="22">
        <f>'Activity data'!BL48*ttokg*ONEF*NtoN2O*kgtoGg</f>
        <v>4.3323295728808116E-2</v>
      </c>
      <c r="BM89" s="22">
        <f>'Activity data'!BM48*ttokg*ONEF*NtoN2O*kgtoGg</f>
        <v>4.3308620729507322E-2</v>
      </c>
      <c r="BN89" s="22">
        <f>'Activity data'!BN48*ttokg*ONEF*NtoN2O*kgtoGg</f>
        <v>4.3293679537021332E-2</v>
      </c>
      <c r="BO89" s="22">
        <f>'Activity data'!BO48*ttokg*ONEF*NtoN2O*kgtoGg</f>
        <v>4.3278997892016384E-2</v>
      </c>
      <c r="BP89" s="22">
        <f>'Activity data'!BP48*ttokg*ONEF*NtoN2O*kgtoGg</f>
        <v>4.3264027408751057E-2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2.9556056415256671</v>
      </c>
      <c r="AF90" s="22">
        <f>'Activity data'!AF85*CREF*NtoN2O*kgtoGg</f>
        <v>2.965784354476201</v>
      </c>
      <c r="AG90" s="22">
        <f>'Activity data'!AG85*CREF*NtoN2O*kgtoGg</f>
        <v>2.9734287442458549</v>
      </c>
      <c r="AH90" s="22">
        <f>'Activity data'!AH85*CREF*NtoN2O*kgtoGg</f>
        <v>2.9784615505595395</v>
      </c>
      <c r="AI90" s="22">
        <f>'Activity data'!AI85*CREF*NtoN2O*kgtoGg</f>
        <v>2.9814079872147281</v>
      </c>
      <c r="AJ90" s="22">
        <f>'Activity data'!AJ85*CREF*NtoN2O*kgtoGg</f>
        <v>2.9860608193006963</v>
      </c>
      <c r="AK90" s="22">
        <f>'Activity data'!AK85*CREF*NtoN2O*kgtoGg</f>
        <v>2.9899687688539571</v>
      </c>
      <c r="AL90" s="22">
        <f>'Activity data'!AL85*CREF*NtoN2O*kgtoGg</f>
        <v>2.9931828355196481</v>
      </c>
      <c r="AM90" s="22">
        <f>'Activity data'!AM85*CREF*NtoN2O*kgtoGg</f>
        <v>2.9589599703437246</v>
      </c>
      <c r="AN90" s="22">
        <f>'Activity data'!AN85*CREF*NtoN2O*kgtoGg</f>
        <v>2.9682275642566296</v>
      </c>
      <c r="AO90" s="22">
        <f>'Activity data'!AO85*CREF*NtoN2O*kgtoGg</f>
        <v>2.9769598683512268</v>
      </c>
      <c r="AP90" s="22">
        <f>'Activity data'!AP85*CREF*NtoN2O*kgtoGg</f>
        <v>2.9856405464893254</v>
      </c>
      <c r="AQ90" s="22">
        <f>'Activity data'!AQ85*CREF*NtoN2O*kgtoGg</f>
        <v>2.9938693987493292</v>
      </c>
      <c r="AR90" s="22">
        <f>'Activity data'!AR85*CREF*NtoN2O*kgtoGg</f>
        <v>3.0023409439510833</v>
      </c>
      <c r="AS90" s="22">
        <f>'Activity data'!AS85*CREF*NtoN2O*kgtoGg</f>
        <v>3.0123936059285557</v>
      </c>
      <c r="AT90" s="22">
        <f>'Activity data'!AT85*CREF*NtoN2O*kgtoGg</f>
        <v>3.0221702044463536</v>
      </c>
      <c r="AU90" s="22">
        <f>'Activity data'!AU85*CREF*NtoN2O*kgtoGg</f>
        <v>3.032257122167656</v>
      </c>
      <c r="AV90" s="22">
        <f>'Activity data'!AV85*CREF*NtoN2O*kgtoGg</f>
        <v>3.0425043960534488</v>
      </c>
      <c r="AW90" s="22">
        <f>'Activity data'!AW85*CREF*NtoN2O*kgtoGg</f>
        <v>3.0529317952658719</v>
      </c>
      <c r="AX90" s="22">
        <f>'Activity data'!AX85*CREF*NtoN2O*kgtoGg</f>
        <v>3.0653321435834355</v>
      </c>
      <c r="AY90" s="22">
        <f>'Activity data'!AY85*CREF*NtoN2O*kgtoGg</f>
        <v>3.0768889871514515</v>
      </c>
      <c r="AZ90" s="22">
        <f>'Activity data'!AZ85*CREF*NtoN2O*kgtoGg</f>
        <v>3.0894923765014246</v>
      </c>
      <c r="BA90" s="22">
        <f>'Activity data'!BA85*CREF*NtoN2O*kgtoGg</f>
        <v>3.102690003997719</v>
      </c>
      <c r="BB90" s="22">
        <f>'Activity data'!BB85*CREF*NtoN2O*kgtoGg</f>
        <v>3.1164895037817493</v>
      </c>
      <c r="BC90" s="22">
        <f>'Activity data'!BC85*CREF*NtoN2O*kgtoGg</f>
        <v>3.1304109817932568</v>
      </c>
      <c r="BD90" s="22">
        <f>'Activity data'!BD85*CREF*NtoN2O*kgtoGg</f>
        <v>3.1445858098926225</v>
      </c>
      <c r="BE90" s="22">
        <f>'Activity data'!BE85*CREF*NtoN2O*kgtoGg</f>
        <v>3.1586309685815763</v>
      </c>
      <c r="BF90" s="22">
        <f>'Activity data'!BF85*CREF*NtoN2O*kgtoGg</f>
        <v>3.1729083143974899</v>
      </c>
      <c r="BG90" s="22">
        <f>'Activity data'!BG85*CREF*NtoN2O*kgtoGg</f>
        <v>3.1876970045094017</v>
      </c>
      <c r="BH90" s="22">
        <f>'Activity data'!BH85*CREF*NtoN2O*kgtoGg</f>
        <v>3.2027466441997574</v>
      </c>
      <c r="BI90" s="22">
        <f>'Activity data'!BI85*CREF*NtoN2O*kgtoGg</f>
        <v>3.2180393028069858</v>
      </c>
      <c r="BJ90" s="22">
        <f>'Activity data'!BJ85*CREF*NtoN2O*kgtoGg</f>
        <v>3.23350834563194</v>
      </c>
      <c r="BK90" s="22">
        <f>'Activity data'!BK85*CREF*NtoN2O*kgtoGg</f>
        <v>3.2492107491634967</v>
      </c>
      <c r="BL90" s="22">
        <f>'Activity data'!BL85*CREF*NtoN2O*kgtoGg</f>
        <v>3.2654430439121147</v>
      </c>
      <c r="BM90" s="22">
        <f>'Activity data'!BM85*CREF*NtoN2O*kgtoGg</f>
        <v>3.2820426632401634</v>
      </c>
      <c r="BN90" s="22">
        <f>'Activity data'!BN85*CREF*NtoN2O*kgtoGg</f>
        <v>3.2989433868784537</v>
      </c>
      <c r="BO90" s="22">
        <f>'Activity data'!BO85*CREF*NtoN2O*kgtoGg</f>
        <v>3.3155505234920044</v>
      </c>
      <c r="BP90" s="22">
        <f>'Activity data'!BP85*CREF*NtoN2O*kgtoGg</f>
        <v>3.3324843793830943</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0.31914654247149993</v>
      </c>
      <c r="AE91" s="22">
        <f>'Activity data'!AE50*ManureNEF*NtoN2O*kgtoGg</f>
        <v>0.32129146357429217</v>
      </c>
      <c r="AF91" s="22">
        <f>'Activity data'!AF50*ManureNEF*NtoN2O*kgtoGg</f>
        <v>0.32285187607939142</v>
      </c>
      <c r="AG91" s="22">
        <f>'Activity data'!AG50*ManureNEF*NtoN2O*kgtoGg</f>
        <v>0.32377880740453419</v>
      </c>
      <c r="AH91" s="22">
        <f>'Activity data'!AH50*ManureNEF*NtoN2O*kgtoGg</f>
        <v>0.32422343380445601</v>
      </c>
      <c r="AI91" s="22">
        <f>'Activity data'!AI50*ManureNEF*NtoN2O*kgtoGg</f>
        <v>0.32535222904845545</v>
      </c>
      <c r="AJ91" s="22">
        <f>'Activity data'!AJ50*ManureNEF*NtoN2O*kgtoGg</f>
        <v>0.32635133650704273</v>
      </c>
      <c r="AK91" s="22">
        <f>'Activity data'!AK50*ManureNEF*NtoN2O*kgtoGg</f>
        <v>0.3272349767144126</v>
      </c>
      <c r="AL91" s="22">
        <f>'Activity data'!AL50*ManureNEF*NtoN2O*kgtoGg</f>
        <v>0.31696531623865254</v>
      </c>
      <c r="AM91" s="22">
        <f>'Activity data'!AM50*ManureNEF*NtoN2O*kgtoGg</f>
        <v>0.31922513820193393</v>
      </c>
      <c r="AN91" s="22">
        <f>'Activity data'!AN50*ManureNEF*NtoN2O*kgtoGg</f>
        <v>0.32141347300477219</v>
      </c>
      <c r="AO91" s="22">
        <f>'Activity data'!AO50*ManureNEF*NtoN2O*kgtoGg</f>
        <v>0.32367109994938059</v>
      </c>
      <c r="AP91" s="22">
        <f>'Activity data'!AP50*ManureNEF*NtoN2O*kgtoGg</f>
        <v>0.32587138096844026</v>
      </c>
      <c r="AQ91" s="22">
        <f>'Activity data'!AQ50*ManureNEF*NtoN2O*kgtoGg</f>
        <v>0.32821944331191522</v>
      </c>
      <c r="AR91" s="22">
        <f>'Activity data'!AR50*ManureNEF*NtoN2O*kgtoGg</f>
        <v>0.3309140527221891</v>
      </c>
      <c r="AS91" s="22">
        <f>'Activity data'!AS50*ManureNEF*NtoN2O*kgtoGg</f>
        <v>0.33360386895859029</v>
      </c>
      <c r="AT91" s="22">
        <f>'Activity data'!AT50*ManureNEF*NtoN2O*kgtoGg</f>
        <v>0.33646557514954278</v>
      </c>
      <c r="AU91" s="22">
        <f>'Activity data'!AU50*ManureNEF*NtoN2O*kgtoGg</f>
        <v>0.33945751708134181</v>
      </c>
      <c r="AV91" s="22">
        <f>'Activity data'!AV50*ManureNEF*NtoN2O*kgtoGg</f>
        <v>0.34258503188843459</v>
      </c>
      <c r="AW91" s="22">
        <f>'Activity data'!AW50*ManureNEF*NtoN2O*kgtoGg</f>
        <v>0.34627061214892318</v>
      </c>
      <c r="AX91" s="22">
        <f>'Activity data'!AX50*ManureNEF*NtoN2O*kgtoGg</f>
        <v>0.34976950219460662</v>
      </c>
      <c r="AY91" s="22">
        <f>'Activity data'!AY50*ManureNEF*NtoN2O*kgtoGg</f>
        <v>0.35371143094002749</v>
      </c>
      <c r="AZ91" s="22">
        <f>'Activity data'!AZ50*ManureNEF*NtoN2O*kgtoGg</f>
        <v>0.35796185547817394</v>
      </c>
      <c r="BA91" s="22">
        <f>'Activity data'!BA50*ManureNEF*NtoN2O*kgtoGg</f>
        <v>0.36253185779510794</v>
      </c>
      <c r="BB91" s="22">
        <f>'Activity data'!BB50*ManureNEF*NtoN2O*kgtoGg</f>
        <v>0.3671014221608403</v>
      </c>
      <c r="BC91" s="22">
        <f>'Activity data'!BC50*ManureNEF*NtoN2O*kgtoGg</f>
        <v>0.37188221596257304</v>
      </c>
      <c r="BD91" s="22">
        <f>'Activity data'!BD50*ManureNEF*NtoN2O*kgtoGg</f>
        <v>0.37674065141159419</v>
      </c>
      <c r="BE91" s="22">
        <f>'Activity data'!BE50*ManureNEF*NtoN2O*kgtoGg</f>
        <v>0.38181113991942572</v>
      </c>
      <c r="BF91" s="22">
        <f>'Activity data'!BF50*ManureNEF*NtoN2O*kgtoGg</f>
        <v>0.38721134663283197</v>
      </c>
      <c r="BG91" s="22">
        <f>'Activity data'!BG50*ManureNEF*NtoN2O*kgtoGg</f>
        <v>0.39270841731843775</v>
      </c>
      <c r="BH91" s="22">
        <f>'Activity data'!BH50*ManureNEF*NtoN2O*kgtoGg</f>
        <v>0.39845102450008746</v>
      </c>
      <c r="BI91" s="22">
        <f>'Activity data'!BI50*ManureNEF*NtoN2O*kgtoGg</f>
        <v>0.40442266797461457</v>
      </c>
      <c r="BJ91" s="22">
        <f>'Activity data'!BJ50*ManureNEF*NtoN2O*kgtoGg</f>
        <v>0.41065447247785919</v>
      </c>
      <c r="BK91" s="22">
        <f>'Activity data'!BK50*ManureNEF*NtoN2O*kgtoGg</f>
        <v>0.41729251146168028</v>
      </c>
      <c r="BL91" s="22">
        <f>'Activity data'!BL50*ManureNEF*NtoN2O*kgtoGg</f>
        <v>0.42412606950810922</v>
      </c>
      <c r="BM91" s="22">
        <f>'Activity data'!BM50*ManureNEF*NtoN2O*kgtoGg</f>
        <v>0.43129857359655521</v>
      </c>
      <c r="BN91" s="22">
        <f>'Activity data'!BN50*ManureNEF*NtoN2O*kgtoGg</f>
        <v>0.43853859677359419</v>
      </c>
      <c r="BO91" s="22">
        <f>'Activity data'!BO50*ManureNEF*NtoN2O*kgtoGg</f>
        <v>0.44614384420544734</v>
      </c>
      <c r="BP91" s="22">
        <f>'Activity data'!BP50*ManureNEF*NtoN2O*kgtoGg</f>
        <v>0.45414556488232255</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0.93317515965347919</v>
      </c>
      <c r="AE92" s="22">
        <f>'Activity data'!AE51*ManureNEF*NtoN2O*kgtoGg</f>
        <v>0.93944684624936647</v>
      </c>
      <c r="AF92" s="22">
        <f>'Activity data'!AF51*ManureNEF*NtoN2O*kgtoGg</f>
        <v>0.94400944679422871</v>
      </c>
      <c r="AG92" s="22">
        <f>'Activity data'!AG51*ManureNEF*NtoN2O*kgtoGg</f>
        <v>0.9467197668892835</v>
      </c>
      <c r="AH92" s="22">
        <f>'Activity data'!AH51*ManureNEF*NtoN2O*kgtoGg</f>
        <v>0.9480198414836063</v>
      </c>
      <c r="AI92" s="22">
        <f>'Activity data'!AI51*ManureNEF*NtoN2O*kgtoGg</f>
        <v>0.95132040577572718</v>
      </c>
      <c r="AJ92" s="22">
        <f>'Activity data'!AJ51*ManureNEF*NtoN2O*kgtoGg</f>
        <v>0.95424176677484118</v>
      </c>
      <c r="AK92" s="22">
        <f>'Activity data'!AK51*ManureNEF*NtoN2O*kgtoGg</f>
        <v>0.95682550490718232</v>
      </c>
      <c r="AL92" s="22">
        <f>'Activity data'!AL51*ManureNEF*NtoN2O*kgtoGg</f>
        <v>0.92679731791872333</v>
      </c>
      <c r="AM92" s="22">
        <f>'Activity data'!AM51*ManureNEF*NtoN2O*kgtoGg</f>
        <v>0.93340497127145194</v>
      </c>
      <c r="AN92" s="22">
        <f>'Activity data'!AN51*ManureNEF*NtoN2O*kgtoGg</f>
        <v>0.93980359825703552</v>
      </c>
      <c r="AO92" s="22">
        <f>'Activity data'!AO51*ManureNEF*NtoN2O*kgtoGg</f>
        <v>0.94640483343933768</v>
      </c>
      <c r="AP92" s="22">
        <f>'Activity data'!AP51*ManureNEF*NtoN2O*kgtoGg</f>
        <v>0.95283839081189448</v>
      </c>
      <c r="AQ92" s="22">
        <f>'Activity data'!AQ51*ManureNEF*NtoN2O*kgtoGg</f>
        <v>0.9597040564565229</v>
      </c>
      <c r="AR92" s="22">
        <f>'Activity data'!AR51*ManureNEF*NtoN2O*kgtoGg</f>
        <v>0.96758301559285975</v>
      </c>
      <c r="AS92" s="22">
        <f>'Activity data'!AS51*ManureNEF*NtoN2O*kgtoGg</f>
        <v>0.97544795962892528</v>
      </c>
      <c r="AT92" s="22">
        <f>'Activity data'!AT51*ManureNEF*NtoN2O*kgtoGg</f>
        <v>0.98381550486674341</v>
      </c>
      <c r="AU92" s="22">
        <f>'Activity data'!AU51*ManureNEF*NtoN2O*kgtoGg</f>
        <v>0.99256385560323879</v>
      </c>
      <c r="AV92" s="22">
        <f>'Activity data'!AV51*ManureNEF*NtoN2O*kgtoGg</f>
        <v>1.0017086174634997</v>
      </c>
      <c r="AW92" s="22">
        <f>'Activity data'!AW51*ManureNEF*NtoN2O*kgtoGg</f>
        <v>1.0124851463939488</v>
      </c>
      <c r="AX92" s="22">
        <f>'Activity data'!AX51*ManureNEF*NtoN2O*kgtoGg</f>
        <v>1.0227157985943631</v>
      </c>
      <c r="AY92" s="22">
        <f>'Activity data'!AY51*ManureNEF*NtoN2O*kgtoGg</f>
        <v>1.0342418830001789</v>
      </c>
      <c r="AZ92" s="22">
        <f>'Activity data'!AZ51*ManureNEF*NtoN2O*kgtoGg</f>
        <v>1.0466700000847751</v>
      </c>
      <c r="BA92" s="22">
        <f>'Activity data'!BA51*ManureNEF*NtoN2O*kgtoGg</f>
        <v>1.0600325532514054</v>
      </c>
      <c r="BB92" s="22">
        <f>'Activity data'!BB51*ManureNEF*NtoN2O*kgtoGg</f>
        <v>1.0733938258615259</v>
      </c>
      <c r="BC92" s="22">
        <f>'Activity data'!BC51*ManureNEF*NtoN2O*kgtoGg</f>
        <v>1.0873727271670315</v>
      </c>
      <c r="BD92" s="22">
        <f>'Activity data'!BD51*ManureNEF*NtoN2O*kgtoGg</f>
        <v>1.1015786503792855</v>
      </c>
      <c r="BE92" s="22">
        <f>'Activity data'!BE51*ManureNEF*NtoN2O*kgtoGg</f>
        <v>1.1164046105359406</v>
      </c>
      <c r="BF92" s="22">
        <f>'Activity data'!BF51*ManureNEF*NtoN2O*kgtoGg</f>
        <v>1.1321946570860912</v>
      </c>
      <c r="BG92" s="22">
        <f>'Activity data'!BG51*ManureNEF*NtoN2O*kgtoGg</f>
        <v>1.1482679310590493</v>
      </c>
      <c r="BH92" s="22">
        <f>'Activity data'!BH51*ManureNEF*NtoN2O*kgtoGg</f>
        <v>1.1650591465679614</v>
      </c>
      <c r="BI92" s="22">
        <f>'Activity data'!BI51*ManureNEF*NtoN2O*kgtoGg</f>
        <v>1.1825200575011674</v>
      </c>
      <c r="BJ92" s="22">
        <f>'Activity data'!BJ51*ManureNEF*NtoN2O*kgtoGg</f>
        <v>1.2007416716763042</v>
      </c>
      <c r="BK92" s="22">
        <f>'Activity data'!BK51*ManureNEF*NtoN2O*kgtoGg</f>
        <v>1.22015110359602</v>
      </c>
      <c r="BL92" s="22">
        <f>'Activity data'!BL51*ManureNEF*NtoN2O*kgtoGg</f>
        <v>1.2401322275386275</v>
      </c>
      <c r="BM92" s="22">
        <f>'Activity data'!BM51*ManureNEF*NtoN2O*kgtoGg</f>
        <v>1.2611044197987038</v>
      </c>
      <c r="BN92" s="22">
        <f>'Activity data'!BN51*ManureNEF*NtoN2O*kgtoGg</f>
        <v>1.2822740358998443</v>
      </c>
      <c r="BO92" s="22">
        <f>'Activity data'!BO51*ManureNEF*NtoN2O*kgtoGg</f>
        <v>1.3045115570444066</v>
      </c>
      <c r="BP92" s="22">
        <f>'Activity data'!BP51*ManureNEF*NtoN2O*kgtoGg</f>
        <v>1.3279083543661645</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4.9919609440228184E-2</v>
      </c>
      <c r="AE93" s="22">
        <f>'Activity data'!AE52*ManureNEF*NtoN2O*kgtoGg</f>
        <v>5.0255109310921788E-2</v>
      </c>
      <c r="AF93" s="22">
        <f>'Activity data'!AF52*ManureNEF*NtoN2O*kgtoGg</f>
        <v>5.049918271437142E-2</v>
      </c>
      <c r="AG93" s="22">
        <f>'Activity data'!AG52*ManureNEF*NtoN2O*kgtoGg</f>
        <v>5.0644169557627502E-2</v>
      </c>
      <c r="AH93" s="22">
        <f>'Activity data'!AH52*ManureNEF*NtoN2O*kgtoGg</f>
        <v>5.0713716218102112E-2</v>
      </c>
      <c r="AI93" s="22">
        <f>'Activity data'!AI52*ManureNEF*NtoN2O*kgtoGg</f>
        <v>5.0890277797876929E-2</v>
      </c>
      <c r="AJ93" s="22">
        <f>'Activity data'!AJ52*ManureNEF*NtoN2O*kgtoGg</f>
        <v>5.104655413957019E-2</v>
      </c>
      <c r="AK93" s="22">
        <f>'Activity data'!AK52*ManureNEF*NtoN2O*kgtoGg</f>
        <v>5.1184769561538987E-2</v>
      </c>
      <c r="AL93" s="22">
        <f>'Activity data'!AL52*ManureNEF*NtoN2O*kgtoGg</f>
        <v>4.9578430868148733E-2</v>
      </c>
      <c r="AM93" s="22">
        <f>'Activity data'!AM52*ManureNEF*NtoN2O*kgtoGg</f>
        <v>4.9931903066023256E-2</v>
      </c>
      <c r="AN93" s="22">
        <f>'Activity data'!AN52*ManureNEF*NtoN2O*kgtoGg</f>
        <v>5.0274193531826765E-2</v>
      </c>
      <c r="AO93" s="22">
        <f>'Activity data'!AO52*ManureNEF*NtoN2O*kgtoGg</f>
        <v>5.062732239377158E-2</v>
      </c>
      <c r="AP93" s="22">
        <f>'Activity data'!AP52*ManureNEF*NtoN2O*kgtoGg</f>
        <v>5.0971481438327158E-2</v>
      </c>
      <c r="AQ93" s="22">
        <f>'Activity data'!AQ52*ManureNEF*NtoN2O*kgtoGg</f>
        <v>5.1338755839045562E-2</v>
      </c>
      <c r="AR93" s="22">
        <f>'Activity data'!AR52*ManureNEF*NtoN2O*kgtoGg</f>
        <v>5.1760235728231102E-2</v>
      </c>
      <c r="AS93" s="22">
        <f>'Activity data'!AS52*ManureNEF*NtoN2O*kgtoGg</f>
        <v>5.2180965888574682E-2</v>
      </c>
      <c r="AT93" s="22">
        <f>'Activity data'!AT52*ManureNEF*NtoN2O*kgtoGg</f>
        <v>5.2628582379352702E-2</v>
      </c>
      <c r="AU93" s="22">
        <f>'Activity data'!AU52*ManureNEF*NtoN2O*kgtoGg</f>
        <v>5.3096569817181791E-2</v>
      </c>
      <c r="AV93" s="22">
        <f>'Activity data'!AV52*ManureNEF*NtoN2O*kgtoGg</f>
        <v>5.3585763015013638E-2</v>
      </c>
      <c r="AW93" s="22">
        <f>'Activity data'!AW52*ManureNEF*NtoN2O*kgtoGg</f>
        <v>5.4162246550568865E-2</v>
      </c>
      <c r="AX93" s="22">
        <f>'Activity data'!AX52*ManureNEF*NtoN2O*kgtoGg</f>
        <v>5.470952875893062E-2</v>
      </c>
      <c r="AY93" s="22">
        <f>'Activity data'!AY52*ManureNEF*NtoN2O*kgtoGg</f>
        <v>5.5326109286135267E-2</v>
      </c>
      <c r="AZ93" s="22">
        <f>'Activity data'!AZ52*ManureNEF*NtoN2O*kgtoGg</f>
        <v>5.5990943475646746E-2</v>
      </c>
      <c r="BA93" s="22">
        <f>'Activity data'!BA52*ManureNEF*NtoN2O*kgtoGg</f>
        <v>5.6705764726836264E-2</v>
      </c>
      <c r="BB93" s="22">
        <f>'Activity data'!BB52*ManureNEF*NtoN2O*kgtoGg</f>
        <v>5.7420517475472763E-2</v>
      </c>
      <c r="BC93" s="22">
        <f>'Activity data'!BC52*ManureNEF*NtoN2O*kgtoGg</f>
        <v>5.8168309876883727E-2</v>
      </c>
      <c r="BD93" s="22">
        <f>'Activity data'!BD52*ManureNEF*NtoN2O*kgtoGg</f>
        <v>5.8928246670268698E-2</v>
      </c>
      <c r="BE93" s="22">
        <f>'Activity data'!BE52*ManureNEF*NtoN2O*kgtoGg</f>
        <v>5.9721351944171899E-2</v>
      </c>
      <c r="BF93" s="22">
        <f>'Activity data'!BF52*ManureNEF*NtoN2O*kgtoGg</f>
        <v>6.0566030404236373E-2</v>
      </c>
      <c r="BG93" s="22">
        <f>'Activity data'!BG52*ManureNEF*NtoN2O*kgtoGg</f>
        <v>6.1425859934475698E-2</v>
      </c>
      <c r="BH93" s="22">
        <f>'Activity data'!BH52*ManureNEF*NtoN2O*kgtoGg</f>
        <v>6.2324095288857448E-2</v>
      </c>
      <c r="BI93" s="22">
        <f>'Activity data'!BI52*ManureNEF*NtoN2O*kgtoGg</f>
        <v>6.3258155572438024E-2</v>
      </c>
      <c r="BJ93" s="22">
        <f>'Activity data'!BJ52*ManureNEF*NtoN2O*kgtoGg</f>
        <v>6.4232909190323775E-2</v>
      </c>
      <c r="BK93" s="22">
        <f>'Activity data'!BK52*ManureNEF*NtoN2O*kgtoGg</f>
        <v>6.5271204360170226E-2</v>
      </c>
      <c r="BL93" s="22">
        <f>'Activity data'!BL52*ManureNEF*NtoN2O*kgtoGg</f>
        <v>6.6340081829821429E-2</v>
      </c>
      <c r="BM93" s="22">
        <f>'Activity data'!BM52*ManureNEF*NtoN2O*kgtoGg</f>
        <v>6.7461975866432017E-2</v>
      </c>
      <c r="BN93" s="22">
        <f>'Activity data'!BN52*ManureNEF*NtoN2O*kgtoGg</f>
        <v>6.8594430965387879E-2</v>
      </c>
      <c r="BO93" s="22">
        <f>'Activity data'!BO52*ManureNEF*NtoN2O*kgtoGg</f>
        <v>6.9784012962906483E-2</v>
      </c>
      <c r="BP93" s="22">
        <f>'Activity data'!BP52*ManureNEF*NtoN2O*kgtoGg</f>
        <v>7.1035609699459198E-2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0.40225666733707283</v>
      </c>
      <c r="AE94" s="22">
        <f>'Activity data'!AE53*ManureNEF*NtoN2O*kgtoGg</f>
        <v>0.40018063763989387</v>
      </c>
      <c r="AF94" s="22">
        <f>'Activity data'!AF53*ManureNEF*NtoN2O*kgtoGg</f>
        <v>0.39524575611002094</v>
      </c>
      <c r="AG94" s="22">
        <f>'Activity data'!AG53*ManureNEF*NtoN2O*kgtoGg</f>
        <v>0.38751091925649117</v>
      </c>
      <c r="AH94" s="22">
        <f>'Activity data'!AH53*ManureNEF*NtoN2O*kgtoGg</f>
        <v>0.37773191076400375</v>
      </c>
      <c r="AI94" s="22">
        <f>'Activity data'!AI53*ManureNEF*NtoN2O*kgtoGg</f>
        <v>0.37009337011489485</v>
      </c>
      <c r="AJ94" s="22">
        <f>'Activity data'!AJ53*ManureNEF*NtoN2O*kgtoGg</f>
        <v>0.36188238298832942</v>
      </c>
      <c r="AK94" s="22">
        <f>'Activity data'!AK53*ManureNEF*NtoN2O*kgtoGg</f>
        <v>0.35318349002574534</v>
      </c>
      <c r="AL94" s="22">
        <f>'Activity data'!AL53*ManureNEF*NtoN2O*kgtoGg</f>
        <v>0.30906715196507534</v>
      </c>
      <c r="AM94" s="22">
        <f>'Activity data'!AM53*ManureNEF*NtoN2O*kgtoGg</f>
        <v>0.3108983054281102</v>
      </c>
      <c r="AN94" s="22">
        <f>'Activity data'!AN53*ManureNEF*NtoN2O*kgtoGg</f>
        <v>0.31226168814441918</v>
      </c>
      <c r="AO94" s="22">
        <f>'Activity data'!AO53*ManureNEF*NtoN2O*kgtoGg</f>
        <v>0.31359773353087894</v>
      </c>
      <c r="AP94" s="22">
        <f>'Activity data'!AP53*ManureNEF*NtoN2O*kgtoGg</f>
        <v>0.31454132244727478</v>
      </c>
      <c r="AQ94" s="22">
        <f>'Activity data'!AQ53*ManureNEF*NtoN2O*kgtoGg</f>
        <v>0.31571745556909558</v>
      </c>
      <c r="AR94" s="22">
        <f>'Activity data'!AR53*ManureNEF*NtoN2O*kgtoGg</f>
        <v>0.31834046501827312</v>
      </c>
      <c r="AS94" s="22">
        <f>'Activity data'!AS53*ManureNEF*NtoN2O*kgtoGg</f>
        <v>0.32071100673401298</v>
      </c>
      <c r="AT94" s="22">
        <f>'Activity data'!AT53*ManureNEF*NtoN2O*kgtoGg</f>
        <v>0.32335103996597581</v>
      </c>
      <c r="AU94" s="22">
        <f>'Activity data'!AU53*ManureNEF*NtoN2O*kgtoGg</f>
        <v>0.32612275818007908</v>
      </c>
      <c r="AV94" s="22">
        <f>'Activity data'!AV53*ManureNEF*NtoN2O*kgtoGg</f>
        <v>0.3290412896080015</v>
      </c>
      <c r="AW94" s="22">
        <f>'Activity data'!AW53*ManureNEF*NtoN2O*kgtoGg</f>
        <v>0.33091470630211572</v>
      </c>
      <c r="AX94" s="22">
        <f>'Activity data'!AX53*ManureNEF*NtoN2O*kgtoGg</f>
        <v>0.33190669063946926</v>
      </c>
      <c r="AY94" s="22">
        <f>'Activity data'!AY53*ManureNEF*NtoN2O*kgtoGg</f>
        <v>0.3336767056718864</v>
      </c>
      <c r="AZ94" s="22">
        <f>'Activity data'!AZ53*ManureNEF*NtoN2O*kgtoGg</f>
        <v>0.33581183215281973</v>
      </c>
      <c r="BA94" s="22">
        <f>'Activity data'!BA53*ManureNEF*NtoN2O*kgtoGg</f>
        <v>0.33830746982126136</v>
      </c>
      <c r="BB94" s="22">
        <f>'Activity data'!BB53*ManureNEF*NtoN2O*kgtoGg</f>
        <v>0.34075470538665753</v>
      </c>
      <c r="BC94" s="22">
        <f>'Activity data'!BC53*ManureNEF*NtoN2O*kgtoGg</f>
        <v>0.34324411866441201</v>
      </c>
      <c r="BD94" s="22">
        <f>'Activity data'!BD53*ManureNEF*NtoN2O*kgtoGg</f>
        <v>0.34544014522114425</v>
      </c>
      <c r="BE94" s="22">
        <f>'Activity data'!BE53*ManureNEF*NtoN2O*kgtoGg</f>
        <v>0.34764751742509098</v>
      </c>
      <c r="BF94" s="22">
        <f>'Activity data'!BF53*ManureNEF*NtoN2O*kgtoGg</f>
        <v>0.35009546211471054</v>
      </c>
      <c r="BG94" s="22">
        <f>'Activity data'!BG53*ManureNEF*NtoN2O*kgtoGg</f>
        <v>0.35437307078602065</v>
      </c>
      <c r="BH94" s="22">
        <f>'Activity data'!BH53*ManureNEF*NtoN2O*kgtoGg</f>
        <v>0.35874529533111915</v>
      </c>
      <c r="BI94" s="22">
        <f>'Activity data'!BI53*ManureNEF*NtoN2O*kgtoGg</f>
        <v>0.36315237568263448</v>
      </c>
      <c r="BJ94" s="22">
        <f>'Activity data'!BJ53*ManureNEF*NtoN2O*kgtoGg</f>
        <v>0.36764018528051912</v>
      </c>
      <c r="BK94" s="22">
        <f>'Activity data'!BK53*ManureNEF*NtoN2O*kgtoGg</f>
        <v>0.37246076892969671</v>
      </c>
      <c r="BL94" s="22">
        <f>'Activity data'!BL53*ManureNEF*NtoN2O*kgtoGg</f>
        <v>0.37748573673210256</v>
      </c>
      <c r="BM94" s="22">
        <f>'Activity data'!BM53*ManureNEF*NtoN2O*kgtoGg</f>
        <v>0.38264330515328471</v>
      </c>
      <c r="BN94" s="22">
        <f>'Activity data'!BN53*ManureNEF*NtoN2O*kgtoGg</f>
        <v>0.38741257292044723</v>
      </c>
      <c r="BO94" s="22">
        <f>'Activity data'!BO53*ManureNEF*NtoN2O*kgtoGg</f>
        <v>0.3923274632997954</v>
      </c>
      <c r="BP94" s="22">
        <f>'Activity data'!BP53*ManureNEF*NtoN2O*kgtoGg</f>
        <v>0.39740134575037916</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2.6753087844703227</v>
      </c>
      <c r="AE95" s="22">
        <f>'Activity data'!AE54*ManureNEF*NtoN2O*kgtoGg</f>
        <v>2.6615016286500062</v>
      </c>
      <c r="AF95" s="22">
        <f>'Activity data'!AF54*ManureNEF*NtoN2O*kgtoGg</f>
        <v>2.6286809621969485</v>
      </c>
      <c r="AG95" s="22">
        <f>'Activity data'!AG54*ManureNEF*NtoN2O*kgtoGg</f>
        <v>2.5772384911058386</v>
      </c>
      <c r="AH95" s="22">
        <f>'Activity data'!AH54*ManureNEF*NtoN2O*kgtoGg</f>
        <v>2.5122007441952605</v>
      </c>
      <c r="AI95" s="22">
        <f>'Activity data'!AI54*ManureNEF*NtoN2O*kgtoGg</f>
        <v>2.4613987151465517</v>
      </c>
      <c r="AJ95" s="22">
        <f>'Activity data'!AJ54*ManureNEF*NtoN2O*kgtoGg</f>
        <v>2.406789487326181</v>
      </c>
      <c r="AK95" s="22">
        <f>'Activity data'!AK54*ManureNEF*NtoN2O*kgtoGg</f>
        <v>2.3489353194586102</v>
      </c>
      <c r="AL95" s="22">
        <f>'Activity data'!AL54*ManureNEF*NtoN2O*kgtoGg</f>
        <v>2.0555285562253411</v>
      </c>
      <c r="AM95" s="22">
        <f>'Activity data'!AM54*ManureNEF*NtoN2O*kgtoGg</f>
        <v>2.0677071012766901</v>
      </c>
      <c r="AN95" s="22">
        <f>'Activity data'!AN54*ManureNEF*NtoN2O*kgtoGg</f>
        <v>2.0767746197386781</v>
      </c>
      <c r="AO95" s="22">
        <f>'Activity data'!AO54*ManureNEF*NtoN2O*kgtoGg</f>
        <v>2.0856603244368968</v>
      </c>
      <c r="AP95" s="22">
        <f>'Activity data'!AP54*ManureNEF*NtoN2O*kgtoGg</f>
        <v>2.0919358990188521</v>
      </c>
      <c r="AQ95" s="22">
        <f>'Activity data'!AQ54*ManureNEF*NtoN2O*kgtoGg</f>
        <v>2.0997580671219773</v>
      </c>
      <c r="AR95" s="22">
        <f>'Activity data'!AR54*ManureNEF*NtoN2O*kgtoGg</f>
        <v>2.1172030488735252</v>
      </c>
      <c r="AS95" s="22">
        <f>'Activity data'!AS54*ManureNEF*NtoN2O*kgtoGg</f>
        <v>2.1329689306873809</v>
      </c>
      <c r="AT95" s="22">
        <f>'Activity data'!AT54*ManureNEF*NtoN2O*kgtoGg</f>
        <v>2.1505271333730449</v>
      </c>
      <c r="AU95" s="22">
        <f>'Activity data'!AU54*ManureNEF*NtoN2O*kgtoGg</f>
        <v>2.1689611400368873</v>
      </c>
      <c r="AV95" s="22">
        <f>'Activity data'!AV54*ManureNEF*NtoN2O*kgtoGg</f>
        <v>2.188371564775307</v>
      </c>
      <c r="AW95" s="22">
        <f>'Activity data'!AW54*ManureNEF*NtoN2O*kgtoGg</f>
        <v>2.2008311920374637</v>
      </c>
      <c r="AX95" s="22">
        <f>'Activity data'!AX54*ManureNEF*NtoN2O*kgtoGg</f>
        <v>2.2074286324959331</v>
      </c>
      <c r="AY95" s="22">
        <f>'Activity data'!AY54*ManureNEF*NtoN2O*kgtoGg</f>
        <v>2.21920056109122</v>
      </c>
      <c r="AZ95" s="22">
        <f>'Activity data'!AZ54*ManureNEF*NtoN2O*kgtoGg</f>
        <v>2.2334007548834323</v>
      </c>
      <c r="BA95" s="22">
        <f>'Activity data'!BA54*ManureNEF*NtoN2O*kgtoGg</f>
        <v>2.2499986186837662</v>
      </c>
      <c r="BB95" s="22">
        <f>'Activity data'!BB54*ManureNEF*NtoN2O*kgtoGg</f>
        <v>2.2662745721666866</v>
      </c>
      <c r="BC95" s="22">
        <f>'Activity data'!BC54*ManureNEF*NtoN2O*kgtoGg</f>
        <v>2.2828310390967248</v>
      </c>
      <c r="BD95" s="22">
        <f>'Activity data'!BD54*ManureNEF*NtoN2O*kgtoGg</f>
        <v>2.2974362641065387</v>
      </c>
      <c r="BE95" s="22">
        <f>'Activity data'!BE54*ManureNEF*NtoN2O*kgtoGg</f>
        <v>2.3121169461867344</v>
      </c>
      <c r="BF95" s="22">
        <f>'Activity data'!BF54*ManureNEF*NtoN2O*kgtoGg</f>
        <v>2.3283976158780297</v>
      </c>
      <c r="BG95" s="22">
        <f>'Activity data'!BG54*ManureNEF*NtoN2O*kgtoGg</f>
        <v>2.3568469244516854</v>
      </c>
      <c r="BH95" s="22">
        <f>'Activity data'!BH54*ManureNEF*NtoN2O*kgtoGg</f>
        <v>2.3859254996077239</v>
      </c>
      <c r="BI95" s="22">
        <f>'Activity data'!BI54*ManureNEF*NtoN2O*kgtoGg</f>
        <v>2.4152358920403145</v>
      </c>
      <c r="BJ95" s="22">
        <f>'Activity data'!BJ54*ManureNEF*NtoN2O*kgtoGg</f>
        <v>2.4450831945592069</v>
      </c>
      <c r="BK95" s="22">
        <f>'Activity data'!BK54*ManureNEF*NtoN2O*kgtoGg</f>
        <v>2.4771436943100085</v>
      </c>
      <c r="BL95" s="22">
        <f>'Activity data'!BL54*ManureNEF*NtoN2O*kgtoGg</f>
        <v>2.5105635020970398</v>
      </c>
      <c r="BM95" s="22">
        <f>'Activity data'!BM54*ManureNEF*NtoN2O*kgtoGg</f>
        <v>2.5448652035331865</v>
      </c>
      <c r="BN95" s="22">
        <f>'Activity data'!BN54*ManureNEF*NtoN2O*kgtoGg</f>
        <v>2.5765844141492518</v>
      </c>
      <c r="BO95" s="22">
        <f>'Activity data'!BO54*ManureNEF*NtoN2O*kgtoGg</f>
        <v>2.6092721244453263</v>
      </c>
      <c r="BP95" s="22">
        <f>'Activity data'!BP54*ManureNEF*NtoN2O*kgtoGg</f>
        <v>2.6430172513596362</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0.34477693806371285</v>
      </c>
      <c r="AE96" s="22">
        <f>'Activity data'!AE55*ManureNEF*NtoN2O*kgtoGg</f>
        <v>0.3576115747783859</v>
      </c>
      <c r="AF96" s="22">
        <f>'Activity data'!AF55*ManureNEF*NtoN2O*kgtoGg</f>
        <v>0.36804837084413333</v>
      </c>
      <c r="AG96" s="22">
        <f>'Activity data'!AG55*ManureNEF*NtoN2O*kgtoGg</f>
        <v>0.37584258979556628</v>
      </c>
      <c r="AH96" s="22">
        <f>'Activity data'!AH55*ManureNEF*NtoN2O*kgtoGg</f>
        <v>0.38144109967357837</v>
      </c>
      <c r="AI96" s="22">
        <f>'Activity data'!AI55*ManureNEF*NtoN2O*kgtoGg</f>
        <v>0.38899616040809004</v>
      </c>
      <c r="AJ96" s="22">
        <f>'Activity data'!AJ55*ManureNEF*NtoN2O*kgtoGg</f>
        <v>0.39581093397571365</v>
      </c>
      <c r="AK96" s="22">
        <f>'Activity data'!AK55*ManureNEF*NtoN2O*kgtoGg</f>
        <v>0.40190947162127921</v>
      </c>
      <c r="AL96" s="22">
        <f>'Activity data'!AL55*ManureNEF*NtoN2O*kgtoGg</f>
        <v>0.36587459019184448</v>
      </c>
      <c r="AM96" s="22">
        <f>'Activity data'!AM55*ManureNEF*NtoN2O*kgtoGg</f>
        <v>0.37686224101677152</v>
      </c>
      <c r="AN96" s="22">
        <f>'Activity data'!AN55*ManureNEF*NtoN2O*kgtoGg</f>
        <v>0.38746132138783701</v>
      </c>
      <c r="AO96" s="22">
        <f>'Activity data'!AO55*ManureNEF*NtoN2O*kgtoGg</f>
        <v>0.39819938324443455</v>
      </c>
      <c r="AP96" s="22">
        <f>'Activity data'!AP55*ManureNEF*NtoN2O*kgtoGg</f>
        <v>0.40860804501374492</v>
      </c>
      <c r="AQ96" s="22">
        <f>'Activity data'!AQ55*ManureNEF*NtoN2O*kgtoGg</f>
        <v>0.41949102796360471</v>
      </c>
      <c r="AR96" s="22">
        <f>'Activity data'!AR55*ManureNEF*NtoN2O*kgtoGg</f>
        <v>0.43252682418372207</v>
      </c>
      <c r="AS96" s="22">
        <f>'Activity data'!AS55*ManureNEF*NtoN2O*kgtoGg</f>
        <v>0.44549468018033539</v>
      </c>
      <c r="AT96" s="22">
        <f>'Activity data'!AT55*ManureNEF*NtoN2O*kgtoGg</f>
        <v>0.45912201629735316</v>
      </c>
      <c r="AU96" s="22">
        <f>'Activity data'!AU55*ManureNEF*NtoN2O*kgtoGg</f>
        <v>0.47324354469176755</v>
      </c>
      <c r="AV96" s="22">
        <f>'Activity data'!AV55*ManureNEF*NtoN2O*kgtoGg</f>
        <v>0.48790415578733165</v>
      </c>
      <c r="AW96" s="22">
        <f>'Activity data'!AW55*ManureNEF*NtoN2O*kgtoGg</f>
        <v>0.50689806080885513</v>
      </c>
      <c r="AX96" s="22">
        <f>'Activity data'!AX55*ManureNEF*NtoN2O*kgtoGg</f>
        <v>0.52525252355066843</v>
      </c>
      <c r="AY96" s="22">
        <f>'Activity data'!AY55*ManureNEF*NtoN2O*kgtoGg</f>
        <v>0.54558404798339233</v>
      </c>
      <c r="AZ96" s="22">
        <f>'Activity data'!AZ55*ManureNEF*NtoN2O*kgtoGg</f>
        <v>0.56736202142119208</v>
      </c>
      <c r="BA96" s="22">
        <f>'Activity data'!BA55*ManureNEF*NtoN2O*kgtoGg</f>
        <v>0.59068772295579908</v>
      </c>
      <c r="BB96" s="22">
        <f>'Activity data'!BB55*ManureNEF*NtoN2O*kgtoGg</f>
        <v>0.61493984161577542</v>
      </c>
      <c r="BC96" s="22">
        <f>'Activity data'!BC55*ManureNEF*NtoN2O*kgtoGg</f>
        <v>0.64033813434731301</v>
      </c>
      <c r="BD96" s="22">
        <f>'Activity data'!BD55*ManureNEF*NtoN2O*kgtoGg</f>
        <v>0.6663071509282813</v>
      </c>
      <c r="BE96" s="22">
        <f>'Activity data'!BE55*ManureNEF*NtoN2O*kgtoGg</f>
        <v>0.69346584135262701</v>
      </c>
      <c r="BF96" s="22">
        <f>'Activity data'!BF55*ManureNEF*NtoN2O*kgtoGg</f>
        <v>0.72236166514767131</v>
      </c>
      <c r="BG96" s="22">
        <f>'Activity data'!BG55*ManureNEF*NtoN2O*kgtoGg</f>
        <v>0.75174034693498581</v>
      </c>
      <c r="BH96" s="22">
        <f>'Activity data'!BH55*ManureNEF*NtoN2O*kgtoGg</f>
        <v>0.78248086024420438</v>
      </c>
      <c r="BI96" s="22">
        <f>'Activity data'!BI55*ManureNEF*NtoN2O*kgtoGg</f>
        <v>0.81452336084305665</v>
      </c>
      <c r="BJ96" s="22">
        <f>'Activity data'!BJ55*ManureNEF*NtoN2O*kgtoGg</f>
        <v>0.84804118196854539</v>
      </c>
      <c r="BK96" s="22">
        <f>'Activity data'!BK55*ManureNEF*NtoN2O*kgtoGg</f>
        <v>0.8837133103338829</v>
      </c>
      <c r="BL96" s="22">
        <f>'Activity data'!BL55*ManureNEF*NtoN2O*kgtoGg</f>
        <v>0.92136425506524366</v>
      </c>
      <c r="BM96" s="22">
        <f>'Activity data'!BM55*ManureNEF*NtoN2O*kgtoGg</f>
        <v>0.96093385391690356</v>
      </c>
      <c r="BN96" s="22">
        <f>'Activity data'!BN55*ManureNEF*NtoN2O*kgtoGg</f>
        <v>1.0011886229813489</v>
      </c>
      <c r="BO96" s="22">
        <f>'Activity data'!BO55*ManureNEF*NtoN2O*kgtoGg</f>
        <v>1.0435511704905345</v>
      </c>
      <c r="BP96" s="22">
        <f>'Activity data'!BP55*ManureNEF*NtoN2O*kgtoGg</f>
        <v>1.0881860292353365</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5.8357633938764621E-2</v>
      </c>
      <c r="AE97" s="22">
        <f>'Activity data'!AE56*ManureNEF*NtoN2O*kgtoGg</f>
        <v>5.8390025058320076E-2</v>
      </c>
      <c r="AF97" s="22">
        <f>'Activity data'!AF56*ManureNEF*NtoN2O*kgtoGg</f>
        <v>5.8462004436123642E-2</v>
      </c>
      <c r="AG97" s="22">
        <f>'Activity data'!AG56*ManureNEF*NtoN2O*kgtoGg</f>
        <v>5.8570881004461645E-2</v>
      </c>
      <c r="AH97" s="22">
        <f>'Activity data'!AH56*ManureNEF*NtoN2O*kgtoGg</f>
        <v>5.871573850098228E-2</v>
      </c>
      <c r="AI97" s="22">
        <f>'Activity data'!AI56*ManureNEF*NtoN2O*kgtoGg</f>
        <v>5.8897846082753419E-2</v>
      </c>
      <c r="AJ97" s="22">
        <f>'Activity data'!AJ56*ManureNEF*NtoN2O*kgtoGg</f>
        <v>5.9099545516181531E-2</v>
      </c>
      <c r="AK97" s="22">
        <f>'Activity data'!AK56*ManureNEF*NtoN2O*kgtoGg</f>
        <v>5.9321360473520865E-2</v>
      </c>
      <c r="AL97" s="22">
        <f>'Activity data'!AL56*ManureNEF*NtoN2O*kgtoGg</f>
        <v>5.9527870081979579E-2</v>
      </c>
      <c r="AM97" s="22">
        <f>'Activity data'!AM56*ManureNEF*NtoN2O*kgtoGg</f>
        <v>5.9613360247240538E-2</v>
      </c>
      <c r="AN97" s="22">
        <f>'Activity data'!AN56*ManureNEF*NtoN2O*kgtoGg</f>
        <v>5.9712621270176659E-2</v>
      </c>
      <c r="AO97" s="22">
        <f>'Activity data'!AO56*ManureNEF*NtoN2O*kgtoGg</f>
        <v>5.9826434595480628E-2</v>
      </c>
      <c r="AP97" s="22">
        <f>'Activity data'!AP56*ManureNEF*NtoN2O*kgtoGg</f>
        <v>5.9952934468176546E-2</v>
      </c>
      <c r="AQ97" s="22">
        <f>'Activity data'!AQ56*ManureNEF*NtoN2O*kgtoGg</f>
        <v>6.0092014374962845E-2</v>
      </c>
      <c r="AR97" s="22">
        <f>'Activity data'!AR56*ManureNEF*NtoN2O*kgtoGg</f>
        <v>6.0177869433201928E-2</v>
      </c>
      <c r="AS97" s="22">
        <f>'Activity data'!AS56*ManureNEF*NtoN2O*kgtoGg</f>
        <v>6.0274623051103177E-2</v>
      </c>
      <c r="AT97" s="22">
        <f>'Activity data'!AT56*ManureNEF*NtoN2O*kgtoGg</f>
        <v>6.0381021057814115E-2</v>
      </c>
      <c r="AU97" s="22">
        <f>'Activity data'!AU56*ManureNEF*NtoN2O*kgtoGg</f>
        <v>6.0497680808147436E-2</v>
      </c>
      <c r="AV97" s="22">
        <f>'Activity data'!AV56*ManureNEF*NtoN2O*kgtoGg</f>
        <v>6.062354471275172E-2</v>
      </c>
      <c r="AW97" s="22">
        <f>'Activity data'!AW56*ManureNEF*NtoN2O*kgtoGg</f>
        <v>6.0706931319171167E-2</v>
      </c>
      <c r="AX97" s="22">
        <f>'Activity data'!AX56*ManureNEF*NtoN2O*kgtoGg</f>
        <v>6.0797603236449782E-2</v>
      </c>
      <c r="AY97" s="22">
        <f>'Activity data'!AY56*ManureNEF*NtoN2O*kgtoGg</f>
        <v>6.0896540197967634E-2</v>
      </c>
      <c r="AZ97" s="22">
        <f>'Activity data'!AZ56*ManureNEF*NtoN2O*kgtoGg</f>
        <v>6.100421629074633E-2</v>
      </c>
      <c r="BA97" s="22">
        <f>'Activity data'!BA56*ManureNEF*NtoN2O*kgtoGg</f>
        <v>6.1119156520772752E-2</v>
      </c>
      <c r="BB97" s="22">
        <f>'Activity data'!BB56*ManureNEF*NtoN2O*kgtoGg</f>
        <v>6.1191035495596208E-2</v>
      </c>
      <c r="BC97" s="22">
        <f>'Activity data'!BC56*ManureNEF*NtoN2O*kgtoGg</f>
        <v>6.1269122016277919E-2</v>
      </c>
      <c r="BD97" s="22">
        <f>'Activity data'!BD56*ManureNEF*NtoN2O*kgtoGg</f>
        <v>6.1353955361480847E-2</v>
      </c>
      <c r="BE97" s="22">
        <f>'Activity data'!BE56*ManureNEF*NtoN2O*kgtoGg</f>
        <v>6.1444533027270196E-2</v>
      </c>
      <c r="BF97" s="22">
        <f>'Activity data'!BF56*ManureNEF*NtoN2O*kgtoGg</f>
        <v>6.1541013215653979E-2</v>
      </c>
      <c r="BG97" s="22">
        <f>'Activity data'!BG56*ManureNEF*NtoN2O*kgtoGg</f>
        <v>6.1597283126960369E-2</v>
      </c>
      <c r="BH97" s="22">
        <f>'Activity data'!BH56*ManureNEF*NtoN2O*kgtoGg</f>
        <v>6.1658570394696514E-2</v>
      </c>
      <c r="BI97" s="22">
        <f>'Activity data'!BI56*ManureNEF*NtoN2O*kgtoGg</f>
        <v>6.1725237789924378E-2</v>
      </c>
      <c r="BJ97" s="22">
        <f>'Activity data'!BJ56*ManureNEF*NtoN2O*kgtoGg</f>
        <v>6.1796635718825932E-2</v>
      </c>
      <c r="BK97" s="22">
        <f>'Activity data'!BK56*ManureNEF*NtoN2O*kgtoGg</f>
        <v>6.1874222924875669E-2</v>
      </c>
      <c r="BL97" s="22">
        <f>'Activity data'!BL56*ManureNEF*NtoN2O*kgtoGg</f>
        <v>6.1908733638457267E-2</v>
      </c>
      <c r="BM97" s="22">
        <f>'Activity data'!BM56*ManureNEF*NtoN2O*kgtoGg</f>
        <v>6.194867849285194E-2</v>
      </c>
      <c r="BN97" s="22">
        <f>'Activity data'!BN56*ManureNEF*NtoN2O*kgtoGg</f>
        <v>6.1992513332336498E-2</v>
      </c>
      <c r="BO97" s="22">
        <f>'Activity data'!BO56*ManureNEF*NtoN2O*kgtoGg</f>
        <v>6.2040457826114191E-2</v>
      </c>
      <c r="BP97" s="22">
        <f>'Activity data'!BP56*ManureNEF*NtoN2O*kgtoGg</f>
        <v>6.2093635913566134E-2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4.7495181404220786E-2</v>
      </c>
      <c r="AE98" s="22">
        <f>'Activity data'!AE57*ManureNEF*NtoN2O*kgtoGg</f>
        <v>4.7521543372575872E-2</v>
      </c>
      <c r="AF98" s="22">
        <f>'Activity data'!AF57*ManureNEF*NtoN2O*kgtoGg</f>
        <v>4.7580124801866366E-2</v>
      </c>
      <c r="AG98" s="22">
        <f>'Activity data'!AG57*ManureNEF*NtoN2O*kgtoGg</f>
        <v>4.7668735528773293E-2</v>
      </c>
      <c r="AH98" s="22">
        <f>'Activity data'!AH57*ManureNEF*NtoN2O*kgtoGg</f>
        <v>4.7786629840290917E-2</v>
      </c>
      <c r="AI98" s="22">
        <f>'Activity data'!AI57*ManureNEF*NtoN2O*kgtoGg</f>
        <v>4.7934840657754496E-2</v>
      </c>
      <c r="AJ98" s="22">
        <f>'Activity data'!AJ57*ManureNEF*NtoN2O*kgtoGg</f>
        <v>4.8098996579323365E-2</v>
      </c>
      <c r="AK98" s="22">
        <f>'Activity data'!AK57*ManureNEF*NtoN2O*kgtoGg</f>
        <v>4.8279523803029106E-2</v>
      </c>
      <c r="AL98" s="22">
        <f>'Activity data'!AL57*ManureNEF*NtoN2O*kgtoGg</f>
        <v>4.8447594553220126E-2</v>
      </c>
      <c r="AM98" s="22">
        <f>'Activity data'!AM57*ManureNEF*NtoN2O*kgtoGg</f>
        <v>4.8517171926963677E-2</v>
      </c>
      <c r="AN98" s="22">
        <f>'Activity data'!AN57*ManureNEF*NtoN2O*kgtoGg</f>
        <v>4.8597956906965882E-2</v>
      </c>
      <c r="AO98" s="22">
        <f>'Activity data'!AO57*ManureNEF*NtoN2O*kgtoGg</f>
        <v>4.8690585482983918E-2</v>
      </c>
      <c r="AP98" s="22">
        <f>'Activity data'!AP57*ManureNEF*NtoN2O*kgtoGg</f>
        <v>4.8793539184081663E-2</v>
      </c>
      <c r="AQ98" s="22">
        <f>'Activity data'!AQ57*ManureNEF*NtoN2O*kgtoGg</f>
        <v>4.8906731322910124E-2</v>
      </c>
      <c r="AR98" s="22">
        <f>'Activity data'!AR57*ManureNEF*NtoN2O*kgtoGg</f>
        <v>4.8976605669937529E-2</v>
      </c>
      <c r="AS98" s="22">
        <f>'Activity data'!AS57*ManureNEF*NtoN2O*kgtoGg</f>
        <v>4.9055349963075895E-2</v>
      </c>
      <c r="AT98" s="22">
        <f>'Activity data'!AT57*ManureNEF*NtoN2O*kgtoGg</f>
        <v>4.9141943477732181E-2</v>
      </c>
      <c r="AU98" s="22">
        <f>'Activity data'!AU57*ManureNEF*NtoN2O*kgtoGg</f>
        <v>4.9236888656806206E-2</v>
      </c>
      <c r="AV98" s="22">
        <f>'Activity data'!AV57*ManureNEF*NtoN2O*kgtoGg</f>
        <v>4.9339324766325257E-2</v>
      </c>
      <c r="AW98" s="22">
        <f>'Activity data'!AW57*ManureNEF*NtoN2O*kgtoGg</f>
        <v>4.9407190129111031E-2</v>
      </c>
      <c r="AX98" s="22">
        <f>'Activity data'!AX57*ManureNEF*NtoN2O*kgtoGg</f>
        <v>4.948098474463529E-2</v>
      </c>
      <c r="AY98" s="22">
        <f>'Activity data'!AY57*ManureNEF*NtoN2O*kgtoGg</f>
        <v>4.9561505982693078E-2</v>
      </c>
      <c r="AZ98" s="22">
        <f>'Activity data'!AZ57*ManureNEF*NtoN2O*kgtoGg</f>
        <v>4.9649139685676802E-2</v>
      </c>
      <c r="BA98" s="22">
        <f>'Activity data'!BA57*ManureNEF*NtoN2O*kgtoGg</f>
        <v>4.9742685408957425E-2</v>
      </c>
      <c r="BB98" s="22">
        <f>'Activity data'!BB57*ManureNEF*NtoN2O*kgtoGg</f>
        <v>4.9801185123869975E-2</v>
      </c>
      <c r="BC98" s="22">
        <f>'Activity data'!BC57*ManureNEF*NtoN2O*kgtoGg</f>
        <v>4.9864736937312151E-2</v>
      </c>
      <c r="BD98" s="22">
        <f>'Activity data'!BD57*ManureNEF*NtoN2O*kgtoGg</f>
        <v>4.9933779748810775E-2</v>
      </c>
      <c r="BE98" s="22">
        <f>'Activity data'!BE57*ManureNEF*NtoN2O*kgtoGg</f>
        <v>5.0007497656434481E-2</v>
      </c>
      <c r="BF98" s="22">
        <f>'Activity data'!BF57*ManureNEF*NtoN2O*kgtoGg</f>
        <v>5.0086019415113224E-2</v>
      </c>
      <c r="BG98" s="22">
        <f>'Activity data'!BG57*ManureNEF*NtoN2O*kgtoGg</f>
        <v>5.013181547408127E-2</v>
      </c>
      <c r="BH98" s="22">
        <f>'Activity data'!BH57*ManureNEF*NtoN2O*kgtoGg</f>
        <v>5.0181694979167996E-2</v>
      </c>
      <c r="BI98" s="22">
        <f>'Activity data'!BI57*ManureNEF*NtoN2O*kgtoGg</f>
        <v>5.0235953176705886E-2</v>
      </c>
      <c r="BJ98" s="22">
        <f>'Activity data'!BJ57*ManureNEF*NtoN2O*kgtoGg</f>
        <v>5.029406138562717E-2</v>
      </c>
      <c r="BK98" s="22">
        <f>'Activity data'!BK57*ManureNEF*NtoN2O*kgtoGg</f>
        <v>5.035720682483133E-2</v>
      </c>
      <c r="BL98" s="22">
        <f>'Activity data'!BL57*ManureNEF*NtoN2O*kgtoGg</f>
        <v>5.0385293854604808E-2</v>
      </c>
      <c r="BM98" s="22">
        <f>'Activity data'!BM57*ManureNEF*NtoN2O*kgtoGg</f>
        <v>5.0417803536330949E-2</v>
      </c>
      <c r="BN98" s="22">
        <f>'Activity data'!BN57*ManureNEF*NtoN2O*kgtoGg</f>
        <v>5.0453479137149995E-2</v>
      </c>
      <c r="BO98" s="22">
        <f>'Activity data'!BO57*ManureNEF*NtoN2O*kgtoGg</f>
        <v>5.0492499437933512E-2</v>
      </c>
      <c r="BP98" s="22">
        <f>'Activity data'!BP57*ManureNEF*NtoN2O*kgtoGg</f>
        <v>5.0535779172559317E-2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7.2136709215247482E-3</v>
      </c>
      <c r="AE99" s="22">
        <f>'Activity data'!AE58*ManureNEF*NtoN2O*kgtoGg</f>
        <v>7.232589103867427E-3</v>
      </c>
      <c r="AF99" s="22">
        <f>'Activity data'!AF58*ManureNEF*NtoN2O*kgtoGg</f>
        <v>7.2577831680877948E-3</v>
      </c>
      <c r="AG99" s="22">
        <f>'Activity data'!AG58*ManureNEF*NtoN2O*kgtoGg</f>
        <v>7.2888410577694775E-3</v>
      </c>
      <c r="AH99" s="22">
        <f>'Activity data'!AH58*ManureNEF*NtoN2O*kgtoGg</f>
        <v>7.3256750689968475E-3</v>
      </c>
      <c r="AI99" s="22">
        <f>'Activity data'!AI58*ManureNEF*NtoN2O*kgtoGg</f>
        <v>7.368601431214615E-3</v>
      </c>
      <c r="AJ99" s="22">
        <f>'Activity data'!AJ58*ManureNEF*NtoN2O*kgtoGg</f>
        <v>7.4142707426192505E-3</v>
      </c>
      <c r="AK99" s="22">
        <f>'Activity data'!AK58*ManureNEF*NtoN2O*kgtoGg</f>
        <v>7.4628518814649084E-3</v>
      </c>
      <c r="AL99" s="22">
        <f>'Activity data'!AL58*ManureNEF*NtoN2O*kgtoGg</f>
        <v>7.507612836976262E-3</v>
      </c>
      <c r="AM99" s="22">
        <f>'Activity data'!AM58*ManureNEF*NtoN2O*kgtoGg</f>
        <v>7.5284473596339873E-3</v>
      </c>
      <c r="AN99" s="22">
        <f>'Activity data'!AN58*ManureNEF*NtoN2O*kgtoGg</f>
        <v>7.5512936971464228E-3</v>
      </c>
      <c r="AO99" s="22">
        <f>'Activity data'!AO58*ManureNEF*NtoN2O*kgtoGg</f>
        <v>7.5763337437479445E-3</v>
      </c>
      <c r="AP99" s="22">
        <f>'Activity data'!AP58*ManureNEF*NtoN2O*kgtoGg</f>
        <v>7.6032404208463524E-3</v>
      </c>
      <c r="AQ99" s="22">
        <f>'Activity data'!AQ58*ManureNEF*NtoN2O*kgtoGg</f>
        <v>7.6320185418881992E-3</v>
      </c>
      <c r="AR99" s="22">
        <f>'Activity data'!AR58*ManureNEF*NtoN2O*kgtoGg</f>
        <v>7.6502627765817396E-3</v>
      </c>
      <c r="AS99" s="22">
        <f>'Activity data'!AS58*ManureNEF*NtoN2O*kgtoGg</f>
        <v>7.6701566881287467E-3</v>
      </c>
      <c r="AT99" s="22">
        <f>'Activity data'!AT58*ManureNEF*NtoN2O*kgtoGg</f>
        <v>7.6914798524458919E-3</v>
      </c>
      <c r="AU99" s="22">
        <f>'Activity data'!AU58*ManureNEF*NtoN2O*kgtoGg</f>
        <v>7.7143626236453548E-3</v>
      </c>
      <c r="AV99" s="22">
        <f>'Activity data'!AV58*ManureNEF*NtoN2O*kgtoGg</f>
        <v>7.7386187401855917E-3</v>
      </c>
      <c r="AW99" s="22">
        <f>'Activity data'!AW58*ManureNEF*NtoN2O*kgtoGg</f>
        <v>7.7546046090954147E-3</v>
      </c>
      <c r="AX99" s="22">
        <f>'Activity data'!AX58*ManureNEF*NtoN2O*kgtoGg</f>
        <v>7.7716661359843869E-3</v>
      </c>
      <c r="AY99" s="22">
        <f>'Activity data'!AY58*ManureNEF*NtoN2O*kgtoGg</f>
        <v>7.7899947953487267E-3</v>
      </c>
      <c r="AZ99" s="22">
        <f>'Activity data'!AZ58*ManureNEF*NtoN2O*kgtoGg</f>
        <v>7.8096855090609386E-3</v>
      </c>
      <c r="BA99" s="22">
        <f>'Activity data'!BA58*ManureNEF*NtoN2O*kgtoGg</f>
        <v>7.830470247402058E-3</v>
      </c>
      <c r="BB99" s="22">
        <f>'Activity data'!BB58*ManureNEF*NtoN2O*kgtoGg</f>
        <v>7.8430456580808397E-3</v>
      </c>
      <c r="BC99" s="22">
        <f>'Activity data'!BC58*ManureNEF*NtoN2O*kgtoGg</f>
        <v>7.8565660275438098E-3</v>
      </c>
      <c r="BD99" s="22">
        <f>'Activity data'!BD58*ManureNEF*NtoN2O*kgtoGg</f>
        <v>7.871135348723815E-3</v>
      </c>
      <c r="BE99" s="22">
        <f>'Activity data'!BE58*ManureNEF*NtoN2O*kgtoGg</f>
        <v>7.8865726137306875E-3</v>
      </c>
      <c r="BF99" s="22">
        <f>'Activity data'!BF58*ManureNEF*NtoN2O*kgtoGg</f>
        <v>7.9029107176832158E-3</v>
      </c>
      <c r="BG99" s="22">
        <f>'Activity data'!BG58*ManureNEF*NtoN2O*kgtoGg</f>
        <v>7.9116999626990918E-3</v>
      </c>
      <c r="BH99" s="22">
        <f>'Activity data'!BH58*ManureNEF*NtoN2O*kgtoGg</f>
        <v>7.9212633587179056E-3</v>
      </c>
      <c r="BI99" s="22">
        <f>'Activity data'!BI58*ManureNEF*NtoN2O*kgtoGg</f>
        <v>7.9316696140286757E-3</v>
      </c>
      <c r="BJ99" s="22">
        <f>'Activity data'!BJ58*ManureNEF*NtoN2O*kgtoGg</f>
        <v>7.9428019971591445E-3</v>
      </c>
      <c r="BK99" s="22">
        <f>'Activity data'!BK58*ManureNEF*NtoN2O*kgtoGg</f>
        <v>7.9549280889095603E-3</v>
      </c>
      <c r="BL99" s="22">
        <f>'Activity data'!BL58*ManureNEF*NtoN2O*kgtoGg</f>
        <v>7.9590938097851265E-3</v>
      </c>
      <c r="BM99" s="22">
        <f>'Activity data'!BM58*ManureNEF*NtoN2O*kgtoGg</f>
        <v>7.9641459896696073E-3</v>
      </c>
      <c r="BN99" s="22">
        <f>'Activity data'!BN58*ManureNEF*NtoN2O*kgtoGg</f>
        <v>7.9698048699515366E-3</v>
      </c>
      <c r="BO99" s="22">
        <f>'Activity data'!BO58*ManureNEF*NtoN2O*kgtoGg</f>
        <v>7.9761113301384991E-3</v>
      </c>
      <c r="BP99" s="22">
        <f>'Activity data'!BP58*ManureNEF*NtoN2O*kgtoGg</f>
        <v>7.9832691013663436E-3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8.7040581808052825E-2</v>
      </c>
      <c r="AE100" s="22">
        <f>'Activity data'!AE59*ManureNEF*NtoN2O*kgtoGg</f>
        <v>8.7268849719878999E-2</v>
      </c>
      <c r="AF100" s="22">
        <f>'Activity data'!AF59*ManureNEF*NtoN2O*kgtoGg</f>
        <v>8.7572842795208619E-2</v>
      </c>
      <c r="AG100" s="22">
        <f>'Activity data'!AG59*ManureNEF*NtoN2O*kgtoGg</f>
        <v>8.7947589136846929E-2</v>
      </c>
      <c r="AH100" s="22">
        <f>'Activity data'!AH59*ManureNEF*NtoN2O*kgtoGg</f>
        <v>8.8392030504138616E-2</v>
      </c>
      <c r="AI100" s="22">
        <f>'Activity data'!AI59*ManureNEF*NtoN2O*kgtoGg</f>
        <v>8.8909982540346544E-2</v>
      </c>
      <c r="AJ100" s="22">
        <f>'Activity data'!AJ59*ManureNEF*NtoN2O*kgtoGg</f>
        <v>8.9461031164365587E-2</v>
      </c>
      <c r="AK100" s="22">
        <f>'Activity data'!AK59*ManureNEF*NtoN2O*kgtoGg</f>
        <v>9.0047214071241263E-2</v>
      </c>
      <c r="AL100" s="22">
        <f>'Activity data'!AL59*ManureNEF*NtoN2O*kgtoGg</f>
        <v>9.058730241909857E-2</v>
      </c>
      <c r="AM100" s="22">
        <f>'Activity data'!AM59*ManureNEF*NtoN2O*kgtoGg</f>
        <v>9.0838693006990573E-2</v>
      </c>
      <c r="AN100" s="22">
        <f>'Activity data'!AN59*ManureNEF*NtoN2O*kgtoGg</f>
        <v>9.1114358272414833E-2</v>
      </c>
      <c r="AO100" s="22">
        <f>'Activity data'!AO59*ManureNEF*NtoN2O*kgtoGg</f>
        <v>9.1416492962007309E-2</v>
      </c>
      <c r="AP100" s="22">
        <f>'Activity data'!AP59*ManureNEF*NtoN2O*kgtoGg</f>
        <v>9.1741150526047116E-2</v>
      </c>
      <c r="AQ100" s="22">
        <f>'Activity data'!AQ59*ManureNEF*NtoN2O*kgtoGg</f>
        <v>9.2088389043866181E-2</v>
      </c>
      <c r="AR100" s="22">
        <f>'Activity data'!AR59*ManureNEF*NtoN2O*kgtoGg</f>
        <v>9.2308525063327526E-2</v>
      </c>
      <c r="AS100" s="22">
        <f>'Activity data'!AS59*ManureNEF*NtoN2O*kgtoGg</f>
        <v>9.2548566181688316E-2</v>
      </c>
      <c r="AT100" s="22">
        <f>'Activity data'!AT59*ManureNEF*NtoN2O*kgtoGg</f>
        <v>9.280585274886663E-2</v>
      </c>
      <c r="AU100" s="22">
        <f>'Activity data'!AU59*ManureNEF*NtoN2O*kgtoGg</f>
        <v>9.308195762532262E-2</v>
      </c>
      <c r="AV100" s="22">
        <f>'Activity data'!AV59*ManureNEF*NtoN2O*kgtoGg</f>
        <v>9.3374633368232665E-2</v>
      </c>
      <c r="AW100" s="22">
        <f>'Activity data'!AW59*ManureNEF*NtoN2O*kgtoGg</f>
        <v>9.3567519812008018E-2</v>
      </c>
      <c r="AX100" s="22">
        <f>'Activity data'!AX59*ManureNEF*NtoN2O*kgtoGg</f>
        <v>9.3773385208850354E-2</v>
      </c>
      <c r="AY100" s="22">
        <f>'Activity data'!AY59*ManureNEF*NtoN2O*kgtoGg</f>
        <v>9.399453990140412E-2</v>
      </c>
      <c r="AZ100" s="22">
        <f>'Activity data'!AZ59*ManureNEF*NtoN2O*kgtoGg</f>
        <v>9.4232129222620947E-2</v>
      </c>
      <c r="BA100" s="22">
        <f>'Activity data'!BA59*ManureNEF*NtoN2O*kgtoGg</f>
        <v>9.448291910999175E-2</v>
      </c>
      <c r="BB100" s="22">
        <f>'Activity data'!BB59*ManureNEF*NtoN2O*kgtoGg</f>
        <v>9.4634654762181025E-2</v>
      </c>
      <c r="BC100" s="22">
        <f>'Activity data'!BC59*ManureNEF*NtoN2O*kgtoGg</f>
        <v>9.4797792343187845E-2</v>
      </c>
      <c r="BD100" s="22">
        <f>'Activity data'!BD59*ManureNEF*NtoN2O*kgtoGg</f>
        <v>9.497358663791676E-2</v>
      </c>
      <c r="BE100" s="22">
        <f>'Activity data'!BE59*ManureNEF*NtoN2O*kgtoGg</f>
        <v>9.5159853594413757E-2</v>
      </c>
      <c r="BF100" s="22">
        <f>'Activity data'!BF59*ManureNEF*NtoN2O*kgtoGg</f>
        <v>9.5356990127135971E-2</v>
      </c>
      <c r="BG100" s="22">
        <f>'Activity data'!BG59*ManureNEF*NtoN2O*kgtoGg</f>
        <v>9.5463041679550553E-2</v>
      </c>
      <c r="BH100" s="22">
        <f>'Activity data'!BH59*ManureNEF*NtoN2O*kgtoGg</f>
        <v>9.557843418394861E-2</v>
      </c>
      <c r="BI100" s="22">
        <f>'Activity data'!BI59*ManureNEF*NtoN2O*kgtoGg</f>
        <v>9.5703996678626585E-2</v>
      </c>
      <c r="BJ100" s="22">
        <f>'Activity data'!BJ59*ManureNEF*NtoN2O*kgtoGg</f>
        <v>9.5838320674706726E-2</v>
      </c>
      <c r="BK100" s="22">
        <f>'Activity data'!BK59*ManureNEF*NtoN2O*kgtoGg</f>
        <v>9.5984634818018222E-2</v>
      </c>
      <c r="BL100" s="22">
        <f>'Activity data'!BL59*ManureNEF*NtoN2O*kgtoGg</f>
        <v>9.6034898653533277E-2</v>
      </c>
      <c r="BM100" s="22">
        <f>'Activity data'!BM59*ManureNEF*NtoN2O*kgtoGg</f>
        <v>9.6095858556102698E-2</v>
      </c>
      <c r="BN100" s="22">
        <f>'Activity data'!BN59*ManureNEF*NtoN2O*kgtoGg</f>
        <v>9.6164138941703808E-2</v>
      </c>
      <c r="BO100" s="22">
        <f>'Activity data'!BO59*ManureNEF*NtoN2O*kgtoGg</f>
        <v>9.6240233064903244E-2</v>
      </c>
      <c r="BP100" s="22">
        <f>'Activity data'!BP59*ManureNEF*NtoN2O*kgtoGg</f>
        <v>9.6326599157687084E-2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0.12524716250699638</v>
      </c>
      <c r="AE103" s="22">
        <f>'Activity data'!AE62*ManureNEF*NtoN2O*kgtoGg</f>
        <v>0.12503598848364689</v>
      </c>
      <c r="AF103" s="22">
        <f>'Activity data'!AF62*ManureNEF*NtoN2O*kgtoGg</f>
        <v>0.12395773179829213</v>
      </c>
      <c r="AG103" s="22">
        <f>'Activity data'!AG62*ManureNEF*NtoN2O*kgtoGg</f>
        <v>0.12200980695565833</v>
      </c>
      <c r="AH103" s="22">
        <f>'Activity data'!AH62*ManureNEF*NtoN2O*kgtoGg</f>
        <v>0.11941662668654585</v>
      </c>
      <c r="AI103" s="22">
        <f>'Activity data'!AI62*ManureNEF*NtoN2O*kgtoGg</f>
        <v>0.11754520113695645</v>
      </c>
      <c r="AJ103" s="22">
        <f>'Activity data'!AJ62*ManureNEF*NtoN2O*kgtoGg</f>
        <v>0.11551281711151795</v>
      </c>
      <c r="AK103" s="22">
        <f>'Activity data'!AK62*ManureNEF*NtoN2O*kgtoGg</f>
        <v>0.11333832739125856</v>
      </c>
      <c r="AL103" s="22">
        <f>'Activity data'!AL62*ManureNEF*NtoN2O*kgtoGg</f>
        <v>9.9134756360476556E-2</v>
      </c>
      <c r="AM103" s="22">
        <f>'Activity data'!AM62*ManureNEF*NtoN2O*kgtoGg</f>
        <v>9.9370779011388494E-2</v>
      </c>
      <c r="AN103" s="22">
        <f>'Activity data'!AN62*ManureNEF*NtoN2O*kgtoGg</f>
        <v>9.9463604591458615E-2</v>
      </c>
      <c r="AO103" s="22">
        <f>'Activity data'!AO62*ManureNEF*NtoN2O*kgtoGg</f>
        <v>9.9561297714859304E-2</v>
      </c>
      <c r="AP103" s="22">
        <f>'Activity data'!AP62*ManureNEF*NtoN2O*kgtoGg</f>
        <v>9.954031534607706E-2</v>
      </c>
      <c r="AQ103" s="22">
        <f>'Activity data'!AQ62*ManureNEF*NtoN2O*kgtoGg</f>
        <v>9.9611196008968186E-2</v>
      </c>
      <c r="AR103" s="22">
        <f>'Activity data'!AR62*ManureNEF*NtoN2O*kgtoGg</f>
        <v>0.1002234909964333</v>
      </c>
      <c r="AS103" s="22">
        <f>'Activity data'!AS62*ManureNEF*NtoN2O*kgtoGg</f>
        <v>0.10076016033795347</v>
      </c>
      <c r="AT103" s="22">
        <f>'Activity data'!AT62*ManureNEF*NtoN2O*kgtoGg</f>
        <v>0.10139707072313685</v>
      </c>
      <c r="AU103" s="22">
        <f>'Activity data'!AU62*ManureNEF*NtoN2O*kgtoGg</f>
        <v>0.102086541970654</v>
      </c>
      <c r="AV103" s="22">
        <f>'Activity data'!AV62*ManureNEF*NtoN2O*kgtoGg</f>
        <v>0.10283353969048287</v>
      </c>
      <c r="AW103" s="22">
        <f>'Activity data'!AW62*ManureNEF*NtoN2O*kgtoGg</f>
        <v>0.10420761977136372</v>
      </c>
      <c r="AX103" s="22">
        <f>'Activity data'!AX62*ManureNEF*NtoN2O*kgtoGg</f>
        <v>0.10533097824192222</v>
      </c>
      <c r="AY103" s="22">
        <f>'Activity data'!AY62*ManureNEF*NtoN2O*kgtoGg</f>
        <v>0.10676694856971226</v>
      </c>
      <c r="AZ103" s="22">
        <f>'Activity data'!AZ62*ManureNEF*NtoN2O*kgtoGg</f>
        <v>0.10838073362130468</v>
      </c>
      <c r="BA103" s="22">
        <f>'Activity data'!BA62*ManureNEF*NtoN2O*kgtoGg</f>
        <v>0.11017696213928027</v>
      </c>
      <c r="BB103" s="22">
        <f>'Activity data'!BB62*ManureNEF*NtoN2O*kgtoGg</f>
        <v>0.1120449477316513</v>
      </c>
      <c r="BC103" s="22">
        <f>'Activity data'!BC62*ManureNEF*NtoN2O*kgtoGg</f>
        <v>0.11399177973840539</v>
      </c>
      <c r="BD103" s="22">
        <f>'Activity data'!BD62*ManureNEF*NtoN2O*kgtoGg</f>
        <v>0.115900569683878</v>
      </c>
      <c r="BE103" s="22">
        <f>'Activity data'!BE62*ManureNEF*NtoN2O*kgtoGg</f>
        <v>0.11788252111617797</v>
      </c>
      <c r="BF103" s="22">
        <f>'Activity data'!BF62*ManureNEF*NtoN2O*kgtoGg</f>
        <v>0.12002510588623257</v>
      </c>
      <c r="BG103" s="22">
        <f>'Activity data'!BG62*ManureNEF*NtoN2O*kgtoGg</f>
        <v>0.12228084127216719</v>
      </c>
      <c r="BH103" s="22">
        <f>'Activity data'!BH62*ManureNEF*NtoN2O*kgtoGg</f>
        <v>0.12461738537312156</v>
      </c>
      <c r="BI103" s="22">
        <f>'Activity data'!BI62*ManureNEF*NtoN2O*kgtoGg</f>
        <v>0.12701486869213316</v>
      </c>
      <c r="BJ103" s="22">
        <f>'Activity data'!BJ62*ManureNEF*NtoN2O*kgtoGg</f>
        <v>0.12949305240461356</v>
      </c>
      <c r="BK103" s="22">
        <f>'Activity data'!BK62*ManureNEF*NtoN2O*kgtoGg</f>
        <v>0.13214876922058116</v>
      </c>
      <c r="BL103" s="22">
        <f>'Activity data'!BL62*ManureNEF*NtoN2O*kgtoGg</f>
        <v>0.13496123551952718</v>
      </c>
      <c r="BM103" s="22">
        <f>'Activity data'!BM62*ManureNEF*NtoN2O*kgtoGg</f>
        <v>0.13788400145478752</v>
      </c>
      <c r="BN103" s="22">
        <f>'Activity data'!BN62*ManureNEF*NtoN2O*kgtoGg</f>
        <v>0.1407220679721726</v>
      </c>
      <c r="BO103" s="22">
        <f>'Activity data'!BO62*ManureNEF*NtoN2O*kgtoGg</f>
        <v>0.14368148297885777</v>
      </c>
      <c r="BP103" s="22">
        <f>'Activity data'!BP62*ManureNEF*NtoN2O*kgtoGg</f>
        <v>0.14677143564251122</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3.1775683413827915E-2</v>
      </c>
      <c r="AE104" s="22">
        <f>'Activity data'!AE63*ManureNEF*NtoN2O*kgtoGg</f>
        <v>3.1722107757686371E-2</v>
      </c>
      <c r="AF104" s="22">
        <f>'Activity data'!AF63*ManureNEF*NtoN2O*kgtoGg</f>
        <v>3.1448549919034639E-2</v>
      </c>
      <c r="AG104" s="22">
        <f>'Activity data'!AG63*ManureNEF*NtoN2O*kgtoGg</f>
        <v>3.0954353947848436E-2</v>
      </c>
      <c r="AH104" s="22">
        <f>'Activity data'!AH63*ManureNEF*NtoN2O*kgtoGg</f>
        <v>3.029645421090468E-2</v>
      </c>
      <c r="AI104" s="22">
        <f>'Activity data'!AI63*ManureNEF*NtoN2O*kgtoGg</f>
        <v>2.9821666402494416E-2</v>
      </c>
      <c r="AJ104" s="22">
        <f>'Activity data'!AJ63*ManureNEF*NtoN2O*kgtoGg</f>
        <v>2.9306042814103362E-2</v>
      </c>
      <c r="AK104" s="22">
        <f>'Activity data'!AK63*ManureNEF*NtoN2O*kgtoGg</f>
        <v>2.8754366468272161E-2</v>
      </c>
      <c r="AL104" s="22">
        <f>'Activity data'!AL63*ManureNEF*NtoN2O*kgtoGg</f>
        <v>2.5150866258079906E-2</v>
      </c>
      <c r="AM104" s="22">
        <f>'Activity data'!AM63*ManureNEF*NtoN2O*kgtoGg</f>
        <v>2.5210746105924369E-2</v>
      </c>
      <c r="AN104" s="22">
        <f>'Activity data'!AN63*ManureNEF*NtoN2O*kgtoGg</f>
        <v>2.5234296310064509E-2</v>
      </c>
      <c r="AO104" s="22">
        <f>'Activity data'!AO63*ManureNEF*NtoN2O*kgtoGg</f>
        <v>2.5259081428535477E-2</v>
      </c>
      <c r="AP104" s="22">
        <f>'Activity data'!AP63*ManureNEF*NtoN2O*kgtoGg</f>
        <v>2.525375812144931E-2</v>
      </c>
      <c r="AQ104" s="22">
        <f>'Activity data'!AQ63*ManureNEF*NtoN2O*kgtoGg</f>
        <v>2.52717408162993E-2</v>
      </c>
      <c r="AR104" s="22">
        <f>'Activity data'!AR63*ManureNEF*NtoN2O*kgtoGg</f>
        <v>2.542708239281188E-2</v>
      </c>
      <c r="AS104" s="22">
        <f>'Activity data'!AS63*ManureNEF*NtoN2O*kgtoGg</f>
        <v>2.5563237454153891E-2</v>
      </c>
      <c r="AT104" s="22">
        <f>'Activity data'!AT63*ManureNEF*NtoN2O*kgtoGg</f>
        <v>2.5724824051067297E-2</v>
      </c>
      <c r="AU104" s="22">
        <f>'Activity data'!AU63*ManureNEF*NtoN2O*kgtoGg</f>
        <v>2.5899745539470821E-2</v>
      </c>
      <c r="AV104" s="22">
        <f>'Activity data'!AV63*ManureNEF*NtoN2O*kgtoGg</f>
        <v>2.6089261713578216E-2</v>
      </c>
      <c r="AW104" s="22">
        <f>'Activity data'!AW63*ManureNEF*NtoN2O*kgtoGg</f>
        <v>2.6437871077346266E-2</v>
      </c>
      <c r="AX104" s="22">
        <f>'Activity data'!AX63*ManureNEF*NtoN2O*kgtoGg</f>
        <v>2.6722871411135985E-2</v>
      </c>
      <c r="AY104" s="22">
        <f>'Activity data'!AY63*ManureNEF*NtoN2O*kgtoGg</f>
        <v>2.7087182566887375E-2</v>
      </c>
      <c r="AZ104" s="22">
        <f>'Activity data'!AZ63*ManureNEF*NtoN2O*kgtoGg</f>
        <v>2.7496605997094855E-2</v>
      </c>
      <c r="BA104" s="22">
        <f>'Activity data'!BA63*ManureNEF*NtoN2O*kgtoGg</f>
        <v>2.7952316031427126E-2</v>
      </c>
      <c r="BB104" s="22">
        <f>'Activity data'!BB63*ManureNEF*NtoN2O*kgtoGg</f>
        <v>2.8426231109554806E-2</v>
      </c>
      <c r="BC104" s="22">
        <f>'Activity data'!BC63*ManureNEF*NtoN2O*kgtoGg</f>
        <v>2.8920149824105089E-2</v>
      </c>
      <c r="BD104" s="22">
        <f>'Activity data'!BD63*ManureNEF*NtoN2O*kgtoGg</f>
        <v>2.9404417122435675E-2</v>
      </c>
      <c r="BE104" s="22">
        <f>'Activity data'!BE63*ManureNEF*NtoN2O*kgtoGg</f>
        <v>2.9907245769358749E-2</v>
      </c>
      <c r="BF104" s="22">
        <f>'Activity data'!BF63*ManureNEF*NtoN2O*kgtoGg</f>
        <v>3.045082770748642E-2</v>
      </c>
      <c r="BG104" s="22">
        <f>'Activity data'!BG63*ManureNEF*NtoN2O*kgtoGg</f>
        <v>3.1023116388955125E-2</v>
      </c>
      <c r="BH104" s="22">
        <f>'Activity data'!BH63*ManureNEF*NtoN2O*kgtoGg</f>
        <v>3.161590655001148E-2</v>
      </c>
      <c r="BI104" s="22">
        <f>'Activity data'!BI63*ManureNEF*NtoN2O*kgtoGg</f>
        <v>3.2224157223399712E-2</v>
      </c>
      <c r="BJ104" s="22">
        <f>'Activity data'!BJ63*ManureNEF*NtoN2O*kgtoGg</f>
        <v>3.2852881894784455E-2</v>
      </c>
      <c r="BK104" s="22">
        <f>'Activity data'!BK63*ManureNEF*NtoN2O*kgtoGg</f>
        <v>3.3526647392475885E-2</v>
      </c>
      <c r="BL104" s="22">
        <f>'Activity data'!BL63*ManureNEF*NtoN2O*kgtoGg</f>
        <v>3.4240180832583782E-2</v>
      </c>
      <c r="BM104" s="22">
        <f>'Activity data'!BM63*ManureNEF*NtoN2O*kgtoGg</f>
        <v>3.4981697711629747E-2</v>
      </c>
      <c r="BN104" s="22">
        <f>'Activity data'!BN63*ManureNEF*NtoN2O*kgtoGg</f>
        <v>3.5701726024916093E-2</v>
      </c>
      <c r="BO104" s="22">
        <f>'Activity data'!BO63*ManureNEF*NtoN2O*kgtoGg</f>
        <v>3.6452540913335676E-2</v>
      </c>
      <c r="BP104" s="22">
        <f>'Activity data'!BP63*ManureNEF*NtoN2O*kgtoGg</f>
        <v>3.7236473703816914E-2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0.15756900151522829</v>
      </c>
      <c r="AE105" s="22">
        <f>'Activity data'!AE64*ManureNEF*NtoN2O*kgtoGg</f>
        <v>0.16111061030444371</v>
      </c>
      <c r="AF105" s="22">
        <f>'Activity data'!AF64*ManureNEF*NtoN2O*kgtoGg</f>
        <v>0.16403202285572696</v>
      </c>
      <c r="AG105" s="22">
        <f>'Activity data'!AG64*ManureNEF*NtoN2O*kgtoGg</f>
        <v>0.16628570497585318</v>
      </c>
      <c r="AH105" s="22">
        <f>'Activity data'!AH64*ManureNEF*NtoN2O*kgtoGg</f>
        <v>0.16800131654832789</v>
      </c>
      <c r="AI105" s="22">
        <f>'Activity data'!AI64*ManureNEF*NtoN2O*kgtoGg</f>
        <v>0.1702326213857468</v>
      </c>
      <c r="AJ105" s="22">
        <f>'Activity data'!AJ64*ManureNEF*NtoN2O*kgtoGg</f>
        <v>0.17227565602534195</v>
      </c>
      <c r="AK105" s="22">
        <f>'Activity data'!AK64*ManureNEF*NtoN2O*kgtoGg</f>
        <v>0.17414378933929578</v>
      </c>
      <c r="AL105" s="22">
        <f>'Activity data'!AL64*ManureNEF*NtoN2O*kgtoGg</f>
        <v>0.16565767030810227</v>
      </c>
      <c r="AM105" s="22">
        <f>'Activity data'!AM64*ManureNEF*NtoN2O*kgtoGg</f>
        <v>0.16886731261311688</v>
      </c>
      <c r="AN105" s="22">
        <f>'Activity data'!AN64*ManureNEF*NtoN2O*kgtoGg</f>
        <v>0.17197644323420075</v>
      </c>
      <c r="AO105" s="22">
        <f>'Activity data'!AO64*ManureNEF*NtoN2O*kgtoGg</f>
        <v>0.17511681099958076</v>
      </c>
      <c r="AP105" s="22">
        <f>'Activity data'!AP64*ManureNEF*NtoN2O*kgtoGg</f>
        <v>0.17817320755540747</v>
      </c>
      <c r="AQ105" s="22">
        <f>'Activity data'!AQ64*ManureNEF*NtoN2O*kgtoGg</f>
        <v>0.18134137460085215</v>
      </c>
      <c r="AR105" s="22">
        <f>'Activity data'!AR64*ManureNEF*NtoN2O*kgtoGg</f>
        <v>0.18491089184052673</v>
      </c>
      <c r="AS105" s="22">
        <f>'Activity data'!AS64*ManureNEF*NtoN2O*kgtoGg</f>
        <v>0.18845644939286549</v>
      </c>
      <c r="AT105" s="22">
        <f>'Activity data'!AT64*ManureNEF*NtoN2O*kgtoGg</f>
        <v>0.19215119414604792</v>
      </c>
      <c r="AU105" s="22">
        <f>'Activity data'!AU64*ManureNEF*NtoN2O*kgtoGg</f>
        <v>0.19595652230427185</v>
      </c>
      <c r="AV105" s="22">
        <f>'Activity data'!AV64*ManureNEF*NtoN2O*kgtoGg</f>
        <v>0.19988127635672531</v>
      </c>
      <c r="AW105" s="22">
        <f>'Activity data'!AW64*ManureNEF*NtoN2O*kgtoGg</f>
        <v>0.20441900205352745</v>
      </c>
      <c r="AX105" s="22">
        <f>'Activity data'!AX64*ManureNEF*NtoN2O*kgtoGg</f>
        <v>0.20877001268829232</v>
      </c>
      <c r="AY105" s="22">
        <f>'Activity data'!AY64*ManureNEF*NtoN2O*kgtoGg</f>
        <v>0.21355302294666345</v>
      </c>
      <c r="AZ105" s="22">
        <f>'Activity data'!AZ64*ManureNEF*NtoN2O*kgtoGg</f>
        <v>0.21863920114224705</v>
      </c>
      <c r="BA105" s="22">
        <f>'Activity data'!BA64*ManureNEF*NtoN2O*kgtoGg</f>
        <v>0.22404542786172188</v>
      </c>
      <c r="BB105" s="22">
        <f>'Activity data'!BB64*ManureNEF*NtoN2O*kgtoGg</f>
        <v>0.22953221258118797</v>
      </c>
      <c r="BC105" s="22">
        <f>'Activity data'!BC64*ManureNEF*NtoN2O*kgtoGg</f>
        <v>0.23523711582342327</v>
      </c>
      <c r="BD105" s="22">
        <f>'Activity data'!BD64*ManureNEF*NtoN2O*kgtoGg</f>
        <v>0.24102685083916342</v>
      </c>
      <c r="BE105" s="22">
        <f>'Activity data'!BE64*ManureNEF*NtoN2O*kgtoGg</f>
        <v>0.24703955191984472</v>
      </c>
      <c r="BF105" s="22">
        <f>'Activity data'!BF64*ManureNEF*NtoN2O*kgtoGg</f>
        <v>0.25339649523269142</v>
      </c>
      <c r="BG105" s="22">
        <f>'Activity data'!BG64*ManureNEF*NtoN2O*kgtoGg</f>
        <v>0.25993565946233049</v>
      </c>
      <c r="BH105" s="22">
        <f>'Activity data'!BH64*ManureNEF*NtoN2O*kgtoGg</f>
        <v>0.26673969037475287</v>
      </c>
      <c r="BI105" s="22">
        <f>'Activity data'!BI64*ManureNEF*NtoN2O*kgtoGg</f>
        <v>0.27379331401094076</v>
      </c>
      <c r="BJ105" s="22">
        <f>'Activity data'!BJ64*ManureNEF*NtoN2O*kgtoGg</f>
        <v>0.28113156427877833</v>
      </c>
      <c r="BK105" s="22">
        <f>'Activity data'!BK64*ManureNEF*NtoN2O*kgtoGg</f>
        <v>0.28890519408669374</v>
      </c>
      <c r="BL105" s="22">
        <f>'Activity data'!BL64*ManureNEF*NtoN2O*kgtoGg</f>
        <v>0.29697776874098408</v>
      </c>
      <c r="BM105" s="22">
        <f>'Activity data'!BM64*ManureNEF*NtoN2O*kgtoGg</f>
        <v>0.30542326873991188</v>
      </c>
      <c r="BN105" s="22">
        <f>'Activity data'!BN64*ManureNEF*NtoN2O*kgtoGg</f>
        <v>0.31396406031892099</v>
      </c>
      <c r="BO105" s="22">
        <f>'Activity data'!BO64*ManureNEF*NtoN2O*kgtoGg</f>
        <v>0.32291118218532461</v>
      </c>
      <c r="BP105" s="22">
        <f>'Activity data'!BP64*ManureNEF*NtoN2O*kgtoGg</f>
        <v>0.33229854786867763</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0.7921486228851401</v>
      </c>
      <c r="AE106" s="22">
        <f>'Activity data'!AE65*ManureNEF*NtoN2O*kgtoGg</f>
        <v>0.80675310514953724</v>
      </c>
      <c r="AF106" s="22">
        <f>'Activity data'!AF65*ManureNEF*NtoN2O*kgtoGg</f>
        <v>0.81274702113952768</v>
      </c>
      <c r="AG106" s="22">
        <f>'Activity data'!AG65*ManureNEF*NtoN2O*kgtoGg</f>
        <v>0.80980020341925807</v>
      </c>
      <c r="AH106" s="22">
        <f>'Activity data'!AH65*ManureNEF*NtoN2O*kgtoGg</f>
        <v>0.79975171549788193</v>
      </c>
      <c r="AI106" s="22">
        <f>'Activity data'!AI65*ManureNEF*NtoN2O*kgtoGg</f>
        <v>0.79571860252308924</v>
      </c>
      <c r="AJ106" s="22">
        <f>'Activity data'!AJ65*ManureNEF*NtoN2O*kgtoGg</f>
        <v>0.7894365765045237</v>
      </c>
      <c r="AK106" s="22">
        <f>'Activity data'!AK65*ManureNEF*NtoN2O*kgtoGg</f>
        <v>0.78103856762101609</v>
      </c>
      <c r="AL106" s="22">
        <f>'Activity data'!AL65*ManureNEF*NtoN2O*kgtoGg</f>
        <v>0.64961893611566413</v>
      </c>
      <c r="AM106" s="22">
        <f>'Activity data'!AM65*ManureNEF*NtoN2O*kgtoGg</f>
        <v>0.6647837292462756</v>
      </c>
      <c r="AN106" s="22">
        <f>'Activity data'!AN65*ManureNEF*NtoN2O*kgtoGg</f>
        <v>0.67846977181247825</v>
      </c>
      <c r="AO106" s="22">
        <f>'Activity data'!AO65*ManureNEF*NtoN2O*kgtoGg</f>
        <v>0.69219156345377197</v>
      </c>
      <c r="AP106" s="22">
        <f>'Activity data'!AP65*ManureNEF*NtoN2O*kgtoGg</f>
        <v>0.70465068820361976</v>
      </c>
      <c r="AQ106" s="22">
        <f>'Activity data'!AQ65*ManureNEF*NtoN2O*kgtoGg</f>
        <v>0.7181015132804438</v>
      </c>
      <c r="AR106" s="22">
        <f>'Activity data'!AR65*ManureNEF*NtoN2O*kgtoGg</f>
        <v>0.7381904885374827</v>
      </c>
      <c r="AS106" s="22">
        <f>'Activity data'!AS65*ManureNEF*NtoN2O*kgtoGg</f>
        <v>0.75763690449444066</v>
      </c>
      <c r="AT106" s="22">
        <f>'Activity data'!AT65*ManureNEF*NtoN2O*kgtoGg</f>
        <v>0.77842296413597889</v>
      </c>
      <c r="AU106" s="22">
        <f>'Activity data'!AU65*ManureNEF*NtoN2O*kgtoGg</f>
        <v>0.80005035157524174</v>
      </c>
      <c r="AV106" s="22">
        <f>'Activity data'!AV65*ManureNEF*NtoN2O*kgtoGg</f>
        <v>0.82262141086264118</v>
      </c>
      <c r="AW106" s="22">
        <f>'Activity data'!AW65*ManureNEF*NtoN2O*kgtoGg</f>
        <v>0.85336889640585922</v>
      </c>
      <c r="AX106" s="22">
        <f>'Activity data'!AX65*ManureNEF*NtoN2O*kgtoGg</f>
        <v>0.88164829361590558</v>
      </c>
      <c r="AY106" s="22">
        <f>'Activity data'!AY65*ManureNEF*NtoN2O*kgtoGg</f>
        <v>0.91415165678928834</v>
      </c>
      <c r="AZ106" s="22">
        <f>'Activity data'!AZ65*ManureNEF*NtoN2O*kgtoGg</f>
        <v>0.94938555248251089</v>
      </c>
      <c r="BA106" s="22">
        <f>'Activity data'!BA65*ManureNEF*NtoN2O*kgtoGg</f>
        <v>0.98752115835369447</v>
      </c>
      <c r="BB106" s="22">
        <f>'Activity data'!BB65*ManureNEF*NtoN2O*kgtoGg</f>
        <v>1.0277486246733198</v>
      </c>
      <c r="BC106" s="22">
        <f>'Activity data'!BC65*ManureNEF*NtoN2O*kgtoGg</f>
        <v>1.0697468787881317</v>
      </c>
      <c r="BD106" s="22">
        <f>'Activity data'!BD65*ManureNEF*NtoN2O*kgtoGg</f>
        <v>1.1120674651300892</v>
      </c>
      <c r="BE106" s="22">
        <f>'Activity data'!BE65*ManureNEF*NtoN2O*kgtoGg</f>
        <v>1.1561721795668896</v>
      </c>
      <c r="BF106" s="22">
        <f>'Activity data'!BF65*ManureNEF*NtoN2O*kgtoGg</f>
        <v>1.2032731789946829</v>
      </c>
      <c r="BG106" s="22">
        <f>'Activity data'!BG65*ManureNEF*NtoN2O*kgtoGg</f>
        <v>1.2532708651037443</v>
      </c>
      <c r="BH106" s="22">
        <f>'Activity data'!BH65*ManureNEF*NtoN2O*kgtoGg</f>
        <v>1.3053905774711791</v>
      </c>
      <c r="BI106" s="22">
        <f>'Activity data'!BI65*ManureNEF*NtoN2O*kgtoGg</f>
        <v>1.3594278959598058</v>
      </c>
      <c r="BJ106" s="22">
        <f>'Activity data'!BJ65*ManureNEF*NtoN2O*kgtoGg</f>
        <v>1.4157262927691088</v>
      </c>
      <c r="BK106" s="22">
        <f>'Activity data'!BK65*ManureNEF*NtoN2O*kgtoGg</f>
        <v>1.4757096441190845</v>
      </c>
      <c r="BL106" s="22">
        <f>'Activity data'!BL65*ManureNEF*NtoN2O*kgtoGg</f>
        <v>1.5396665681292467</v>
      </c>
      <c r="BM106" s="22">
        <f>'Activity data'!BM65*ManureNEF*NtoN2O*kgtoGg</f>
        <v>1.6066042373989209</v>
      </c>
      <c r="BN106" s="22">
        <f>'Activity data'!BN65*ManureNEF*NtoN2O*kgtoGg</f>
        <v>1.6737908202458867</v>
      </c>
      <c r="BO106" s="22">
        <f>'Activity data'!BO65*ManureNEF*NtoN2O*kgtoGg</f>
        <v>1.744269754868971</v>
      </c>
      <c r="BP106" s="22">
        <f>'Activity data'!BP65*ManureNEF*NtoN2O*kgtoGg</f>
        <v>1.8182844051353069</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1.0788152134722304</v>
      </c>
      <c r="AE108" s="22">
        <f>'Activity data'!AE67*UDCPPEF*NtoN2O*kgtoGg</f>
        <v>1.0860657182073599</v>
      </c>
      <c r="AF108" s="22">
        <f>'Activity data'!AF67*UDCPPEF*NtoN2O*kgtoGg</f>
        <v>1.0913404009181833</v>
      </c>
      <c r="AG108" s="22">
        <f>'Activity data'!AG67*UDCPPEF*NtoN2O*kgtoGg</f>
        <v>1.0944737189471485</v>
      </c>
      <c r="AH108" s="22">
        <f>'Activity data'!AH67*UDCPPEF*NtoN2O*kgtoGg</f>
        <v>1.0959766953567704</v>
      </c>
      <c r="AI108" s="22">
        <f>'Activity data'!AI67*UDCPPEF*NtoN2O*kgtoGg</f>
        <v>1.0997923766193378</v>
      </c>
      <c r="AJ108" s="22">
        <f>'Activity data'!AJ67*UDCPPEF*NtoN2O*kgtoGg</f>
        <v>1.1031696725720705</v>
      </c>
      <c r="AK108" s="22">
        <f>'Activity data'!AK67*UDCPPEF*NtoN2O*kgtoGg</f>
        <v>1.1061566530718872</v>
      </c>
      <c r="AL108" s="22">
        <f>'Activity data'!AL67*UDCPPEF*NtoN2O*kgtoGg</f>
        <v>1.0714419860332063</v>
      </c>
      <c r="AM108" s="22">
        <f>'Activity data'!AM67*UDCPPEF*NtoN2O*kgtoGg</f>
        <v>1.0790808916432968</v>
      </c>
      <c r="AN108" s="22">
        <f>'Activity data'!AN67*UDCPPEF*NtoN2O*kgtoGg</f>
        <v>1.0864781482740296</v>
      </c>
      <c r="AO108" s="22">
        <f>'Activity data'!AO67*UDCPPEF*NtoN2O*kgtoGg</f>
        <v>1.0941096340339165</v>
      </c>
      <c r="AP108" s="22">
        <f>'Activity data'!AP67*UDCPPEF*NtoN2O*kgtoGg</f>
        <v>1.1015472726149069</v>
      </c>
      <c r="AQ108" s="22">
        <f>'Activity data'!AQ67*UDCPPEF*NtoN2O*kgtoGg</f>
        <v>1.1094844583312402</v>
      </c>
      <c r="AR108" s="22">
        <f>'Activity data'!AR67*UDCPPEF*NtoN2O*kgtoGg</f>
        <v>1.1185930816102425</v>
      </c>
      <c r="AS108" s="22">
        <f>'Activity data'!AS67*UDCPPEF*NtoN2O*kgtoGg</f>
        <v>1.1276855024611854</v>
      </c>
      <c r="AT108" s="22">
        <f>'Activity data'!AT67*UDCPPEF*NtoN2O*kgtoGg</f>
        <v>1.1373589651638651</v>
      </c>
      <c r="AU108" s="22">
        <f>'Activity data'!AU67*UDCPPEF*NtoN2O*kgtoGg</f>
        <v>1.1474726654372702</v>
      </c>
      <c r="AV108" s="22">
        <f>'Activity data'!AV67*UDCPPEF*NtoN2O*kgtoGg</f>
        <v>1.1580446444664734</v>
      </c>
      <c r="AW108" s="22">
        <f>'Activity data'!AW67*UDCPPEF*NtoN2O*kgtoGg</f>
        <v>1.1705030594149699</v>
      </c>
      <c r="AX108" s="22">
        <f>'Activity data'!AX67*UDCPPEF*NtoN2O*kgtoGg</f>
        <v>1.1823304029992638</v>
      </c>
      <c r="AY108" s="22">
        <f>'Activity data'!AY67*UDCPPEF*NtoN2O*kgtoGg</f>
        <v>1.1956553560695711</v>
      </c>
      <c r="AZ108" s="22">
        <f>'Activity data'!AZ67*UDCPPEF*NtoN2O*kgtoGg</f>
        <v>1.2100231214852892</v>
      </c>
      <c r="BA108" s="22">
        <f>'Activity data'!BA67*UDCPPEF*NtoN2O*kgtoGg</f>
        <v>1.2254711598282144</v>
      </c>
      <c r="BB108" s="22">
        <f>'Activity data'!BB67*UDCPPEF*NtoN2O*kgtoGg</f>
        <v>1.2409177177589898</v>
      </c>
      <c r="BC108" s="22">
        <f>'Activity data'!BC67*UDCPPEF*NtoN2O*kgtoGg</f>
        <v>1.2570782973029266</v>
      </c>
      <c r="BD108" s="22">
        <f>'Activity data'!BD67*UDCPPEF*NtoN2O*kgtoGg</f>
        <v>1.2735013299182487</v>
      </c>
      <c r="BE108" s="22">
        <f>'Activity data'!BE67*UDCPPEF*NtoN2O*kgtoGg</f>
        <v>1.2906411682496424</v>
      </c>
      <c r="BF108" s="22">
        <f>'Activity data'!BF67*UDCPPEF*NtoN2O*kgtoGg</f>
        <v>1.3088955573249612</v>
      </c>
      <c r="BG108" s="22">
        <f>'Activity data'!BG67*UDCPPEF*NtoN2O*kgtoGg</f>
        <v>1.3274773769468777</v>
      </c>
      <c r="BH108" s="22">
        <f>'Activity data'!BH67*UDCPPEF*NtoN2O*kgtoGg</f>
        <v>1.3468891867837705</v>
      </c>
      <c r="BI108" s="22">
        <f>'Activity data'!BI67*UDCPPEF*NtoN2O*kgtoGg</f>
        <v>1.3670752109840087</v>
      </c>
      <c r="BJ108" s="22">
        <f>'Activity data'!BJ67*UDCPPEF*NtoN2O*kgtoGg</f>
        <v>1.3881406608974616</v>
      </c>
      <c r="BK108" s="22">
        <f>'Activity data'!BK67*UDCPPEF*NtoN2O*kgtoGg</f>
        <v>1.4105793105156299</v>
      </c>
      <c r="BL108" s="22">
        <f>'Activity data'!BL67*UDCPPEF*NtoN2O*kgtoGg</f>
        <v>1.4336788757671992</v>
      </c>
      <c r="BM108" s="22">
        <f>'Activity data'!BM67*UDCPPEF*NtoN2O*kgtoGg</f>
        <v>1.4579241847383859</v>
      </c>
      <c r="BN108" s="22">
        <f>'Activity data'!BN67*UDCPPEF*NtoN2O*kgtoGg</f>
        <v>1.4823977293639821</v>
      </c>
      <c r="BO108" s="22">
        <f>'Activity data'!BO67*UDCPPEF*NtoN2O*kgtoGg</f>
        <v>1.5081058462941117</v>
      </c>
      <c r="BP108" s="22">
        <f>'Activity data'!BP67*UDCPPEF*NtoN2O*kgtoGg</f>
        <v>1.5351541668973001</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0.73468054172295549</v>
      </c>
      <c r="AE109" s="22">
        <f>'Activity data'!AE68*UDCPPEF*NtoN2O*kgtoGg</f>
        <v>0.73961818505616872</v>
      </c>
      <c r="AF109" s="22">
        <f>'Activity data'!AF68*UDCPPEF*NtoN2O*kgtoGg</f>
        <v>0.74321028007208134</v>
      </c>
      <c r="AG109" s="22">
        <f>'Activity data'!AG68*UDCPPEF*NtoN2O*kgtoGg</f>
        <v>0.7453440910882434</v>
      </c>
      <c r="AH109" s="22">
        <f>'Activity data'!AH68*UDCPPEF*NtoN2O*kgtoGg</f>
        <v>0.74636762830669257</v>
      </c>
      <c r="AI109" s="22">
        <f>'Activity data'!AI68*UDCPPEF*NtoN2O*kgtoGg</f>
        <v>0.74896613335372697</v>
      </c>
      <c r="AJ109" s="22">
        <f>'Activity data'!AJ68*UDCPPEF*NtoN2O*kgtoGg</f>
        <v>0.75126609500529318</v>
      </c>
      <c r="AK109" s="22">
        <f>'Activity data'!AK68*UDCPPEF*NtoN2O*kgtoGg</f>
        <v>0.75330024916285099</v>
      </c>
      <c r="AL109" s="22">
        <f>'Activity data'!AL68*UDCPPEF*NtoN2O*kgtoGg</f>
        <v>0.72965932338871098</v>
      </c>
      <c r="AM109" s="22">
        <f>'Activity data'!AM68*UDCPPEF*NtoN2O*kgtoGg</f>
        <v>0.73486147037524541</v>
      </c>
      <c r="AN109" s="22">
        <f>'Activity data'!AN68*UDCPPEF*NtoN2O*kgtoGg</f>
        <v>0.73989905275345347</v>
      </c>
      <c r="AO109" s="22">
        <f>'Activity data'!AO68*UDCPPEF*NtoN2O*kgtoGg</f>
        <v>0.74509614677123148</v>
      </c>
      <c r="AP109" s="22">
        <f>'Activity data'!AP68*UDCPPEF*NtoN2O*kgtoGg</f>
        <v>0.75016122953386188</v>
      </c>
      <c r="AQ109" s="22">
        <f>'Activity data'!AQ68*UDCPPEF*NtoN2O*kgtoGg</f>
        <v>0.75556650731360631</v>
      </c>
      <c r="AR109" s="22">
        <f>'Activity data'!AR68*UDCPPEF*NtoN2O*kgtoGg</f>
        <v>0.76176954208860637</v>
      </c>
      <c r="AS109" s="22">
        <f>'Activity data'!AS68*UDCPPEF*NtoN2O*kgtoGg</f>
        <v>0.7679615428992399</v>
      </c>
      <c r="AT109" s="22">
        <f>'Activity data'!AT68*UDCPPEF*NtoN2O*kgtoGg</f>
        <v>0.77454923718644564</v>
      </c>
      <c r="AU109" s="22">
        <f>'Activity data'!AU68*UDCPPEF*NtoN2O*kgtoGg</f>
        <v>0.78143673627145938</v>
      </c>
      <c r="AV109" s="22">
        <f>'Activity data'!AV68*UDCPPEF*NtoN2O*kgtoGg</f>
        <v>0.78863632632475522</v>
      </c>
      <c r="AW109" s="22">
        <f>'Activity data'!AW68*UDCPPEF*NtoN2O*kgtoGg</f>
        <v>0.79712059214624964</v>
      </c>
      <c r="AX109" s="22">
        <f>'Activity data'!AX68*UDCPPEF*NtoN2O*kgtoGg</f>
        <v>0.80517509405087651</v>
      </c>
      <c r="AY109" s="22">
        <f>'Activity data'!AY68*UDCPPEF*NtoN2O*kgtoGg</f>
        <v>0.81424947826225402</v>
      </c>
      <c r="AZ109" s="22">
        <f>'Activity data'!AZ68*UDCPPEF*NtoN2O*kgtoGg</f>
        <v>0.82403402481586985</v>
      </c>
      <c r="BA109" s="22">
        <f>'Activity data'!BA68*UDCPPEF*NtoN2O*kgtoGg</f>
        <v>0.83455424462423622</v>
      </c>
      <c r="BB109" s="22">
        <f>'Activity data'!BB68*UDCPPEF*NtoN2O*kgtoGg</f>
        <v>0.84507345626179886</v>
      </c>
      <c r="BC109" s="22">
        <f>'Activity data'!BC68*UDCPPEF*NtoN2O*kgtoGg</f>
        <v>0.85607892150332354</v>
      </c>
      <c r="BD109" s="22">
        <f>'Activity data'!BD68*UDCPPEF*NtoN2O*kgtoGg</f>
        <v>0.86726311908218834</v>
      </c>
      <c r="BE109" s="22">
        <f>'Activity data'!BE68*UDCPPEF*NtoN2O*kgtoGg</f>
        <v>0.87893546625814567</v>
      </c>
      <c r="BF109" s="22">
        <f>'Activity data'!BF68*UDCPPEF*NtoN2O*kgtoGg</f>
        <v>0.89136683011656948</v>
      </c>
      <c r="BG109" s="22">
        <f>'Activity data'!BG68*UDCPPEF*NtoN2O*kgtoGg</f>
        <v>0.90402117641753532</v>
      </c>
      <c r="BH109" s="22">
        <f>'Activity data'!BH68*UDCPPEF*NtoN2O*kgtoGg</f>
        <v>0.91724075173376585</v>
      </c>
      <c r="BI109" s="22">
        <f>'Activity data'!BI68*UDCPPEF*NtoN2O*kgtoGg</f>
        <v>0.93098757232867713</v>
      </c>
      <c r="BJ109" s="22">
        <f>'Activity data'!BJ68*UDCPPEF*NtoN2O*kgtoGg</f>
        <v>0.94533328785139537</v>
      </c>
      <c r="BK109" s="22">
        <f>'Activity data'!BK68*UDCPPEF*NtoN2O*kgtoGg</f>
        <v>0.96061416176857806</v>
      </c>
      <c r="BL109" s="22">
        <f>'Activity data'!BL68*UDCPPEF*NtoN2O*kgtoGg</f>
        <v>0.97634512375414961</v>
      </c>
      <c r="BM109" s="22">
        <f>'Activity data'!BM68*UDCPPEF*NtoN2O*kgtoGg</f>
        <v>0.992856345052059</v>
      </c>
      <c r="BN109" s="22">
        <f>'Activity data'!BN68*UDCPPEF*NtoN2O*kgtoGg</f>
        <v>1.0095229963922305</v>
      </c>
      <c r="BO109" s="22">
        <f>'Activity data'!BO68*UDCPPEF*NtoN2O*kgtoGg</f>
        <v>1.0270303999188406</v>
      </c>
      <c r="BP109" s="22">
        <f>'Activity data'!BP68*UDCPPEF*NtoN2O*kgtoGg</f>
        <v>1.0454504913165956</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15.44015490788764</v>
      </c>
      <c r="AE110" s="22">
        <f>'Activity data'!AE69*UDCPPEF*NtoN2O*kgtoGg</f>
        <v>15.360468919511071</v>
      </c>
      <c r="AF110" s="22">
        <f>'Activity data'!AF69*UDCPPEF*NtoN2O*kgtoGg</f>
        <v>15.171049224425049</v>
      </c>
      <c r="AG110" s="22">
        <f>'Activity data'!AG69*UDCPPEF*NtoN2O*kgtoGg</f>
        <v>14.874156496713798</v>
      </c>
      <c r="AH110" s="22">
        <f>'Activity data'!AH69*UDCPPEF*NtoN2O*kgtoGg</f>
        <v>14.498800615183983</v>
      </c>
      <c r="AI110" s="22">
        <f>'Activity data'!AI69*UDCPPEF*NtoN2O*kgtoGg</f>
        <v>14.205604105420207</v>
      </c>
      <c r="AJ110" s="22">
        <f>'Activity data'!AJ69*UDCPPEF*NtoN2O*kgtoGg</f>
        <v>13.890434902582339</v>
      </c>
      <c r="AK110" s="22">
        <f>'Activity data'!AK69*UDCPPEF*NtoN2O*kgtoGg</f>
        <v>13.556538000988203</v>
      </c>
      <c r="AL110" s="22">
        <f>'Activity data'!AL69*UDCPPEF*NtoN2O*kgtoGg</f>
        <v>11.86318361078067</v>
      </c>
      <c r="AM110" s="22">
        <f>'Activity data'!AM69*UDCPPEF*NtoN2O*kgtoGg</f>
        <v>11.933470309361804</v>
      </c>
      <c r="AN110" s="22">
        <f>'Activity data'!AN69*UDCPPEF*NtoN2O*kgtoGg</f>
        <v>11.985802171199927</v>
      </c>
      <c r="AO110" s="22">
        <f>'Activity data'!AO69*UDCPPEF*NtoN2O*kgtoGg</f>
        <v>12.03708472138727</v>
      </c>
      <c r="AP110" s="22">
        <f>'Activity data'!AP69*UDCPPEF*NtoN2O*kgtoGg</f>
        <v>12.07330328585499</v>
      </c>
      <c r="AQ110" s="22">
        <f>'Activity data'!AQ69*UDCPPEF*NtoN2O*kgtoGg</f>
        <v>12.118447789520841</v>
      </c>
      <c r="AR110" s="22">
        <f>'Activity data'!AR69*UDCPPEF*NtoN2O*kgtoGg</f>
        <v>12.219128960297352</v>
      </c>
      <c r="AS110" s="22">
        <f>'Activity data'!AS69*UDCPPEF*NtoN2O*kgtoGg</f>
        <v>12.310119450396455</v>
      </c>
      <c r="AT110" s="22">
        <f>'Activity data'!AT69*UDCPPEF*NtoN2O*kgtoGg</f>
        <v>12.411454059300079</v>
      </c>
      <c r="AU110" s="22">
        <f>'Activity data'!AU69*UDCPPEF*NtoN2O*kgtoGg</f>
        <v>12.517843243275761</v>
      </c>
      <c r="AV110" s="22">
        <f>'Activity data'!AV69*UDCPPEF*NtoN2O*kgtoGg</f>
        <v>12.629867681923288</v>
      </c>
      <c r="AW110" s="22">
        <f>'Activity data'!AW69*UDCPPEF*NtoN2O*kgtoGg</f>
        <v>12.701776605535755</v>
      </c>
      <c r="AX110" s="22">
        <f>'Activity data'!AX69*UDCPPEF*NtoN2O*kgtoGg</f>
        <v>12.739852772020031</v>
      </c>
      <c r="AY110" s="22">
        <f>'Activity data'!AY69*UDCPPEF*NtoN2O*kgtoGg</f>
        <v>12.807792742961295</v>
      </c>
      <c r="AZ110" s="22">
        <f>'Activity data'!AZ69*UDCPPEF*NtoN2O*kgtoGg</f>
        <v>12.88974709273449</v>
      </c>
      <c r="BA110" s="22">
        <f>'Activity data'!BA69*UDCPPEF*NtoN2O*kgtoGg</f>
        <v>12.985539245664574</v>
      </c>
      <c r="BB110" s="22">
        <f>'Activity data'!BB69*UDCPPEF*NtoN2O*kgtoGg</f>
        <v>13.079473540093922</v>
      </c>
      <c r="BC110" s="22">
        <f>'Activity data'!BC69*UDCPPEF*NtoN2O*kgtoGg</f>
        <v>13.175026777017832</v>
      </c>
      <c r="BD110" s="22">
        <f>'Activity data'!BD69*UDCPPEF*NtoN2O*kgtoGg</f>
        <v>13.25931870545806</v>
      </c>
      <c r="BE110" s="22">
        <f>'Activity data'!BE69*UDCPPEF*NtoN2O*kgtoGg</f>
        <v>13.344046123387333</v>
      </c>
      <c r="BF110" s="22">
        <f>'Activity data'!BF69*UDCPPEF*NtoN2O*kgtoGg</f>
        <v>13.438007636726258</v>
      </c>
      <c r="BG110" s="22">
        <f>'Activity data'!BG69*UDCPPEF*NtoN2O*kgtoGg</f>
        <v>13.602198676635135</v>
      </c>
      <c r="BH110" s="22">
        <f>'Activity data'!BH69*UDCPPEF*NtoN2O*kgtoGg</f>
        <v>13.770021436952046</v>
      </c>
      <c r="BI110" s="22">
        <f>'Activity data'!BI69*UDCPPEF*NtoN2O*kgtoGg</f>
        <v>13.939182096909201</v>
      </c>
      <c r="BJ110" s="22">
        <f>'Activity data'!BJ69*UDCPPEF*NtoN2O*kgtoGg</f>
        <v>14.111441455211846</v>
      </c>
      <c r="BK110" s="22">
        <f>'Activity data'!BK69*UDCPPEF*NtoN2O*kgtoGg</f>
        <v>14.296473958917646</v>
      </c>
      <c r="BL110" s="22">
        <f>'Activity data'!BL69*UDCPPEF*NtoN2O*kgtoGg</f>
        <v>14.489351510929188</v>
      </c>
      <c r="BM110" s="22">
        <f>'Activity data'!BM69*UDCPPEF*NtoN2O*kgtoGg</f>
        <v>14.687318783661434</v>
      </c>
      <c r="BN110" s="22">
        <f>'Activity data'!BN69*UDCPPEF*NtoN2O*kgtoGg</f>
        <v>14.870381586845445</v>
      </c>
      <c r="BO110" s="22">
        <f>'Activity data'!BO69*UDCPPEF*NtoN2O*kgtoGg</f>
        <v>15.059033944840632</v>
      </c>
      <c r="BP110" s="22">
        <f>'Activity data'!BP69*UDCPPEF*NtoN2O*kgtoGg</f>
        <v>15.253789028802434</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9.7087818791261746</v>
      </c>
      <c r="AE111" s="22">
        <f>'Activity data'!AE70*UDCPPEF*NtoN2O*kgtoGg</f>
        <v>9.6586752652621168</v>
      </c>
      <c r="AF111" s="22">
        <f>'Activity data'!AF70*UDCPPEF*NtoN2O*kgtoGg</f>
        <v>9.5395680079727931</v>
      </c>
      <c r="AG111" s="22">
        <f>'Activity data'!AG70*UDCPPEF*NtoN2O*kgtoGg</f>
        <v>9.3528816209486081</v>
      </c>
      <c r="AH111" s="22">
        <f>'Activity data'!AH70*UDCPPEF*NtoN2O*kgtoGg</f>
        <v>9.116857539418282</v>
      </c>
      <c r="AI111" s="22">
        <f>'Activity data'!AI70*UDCPPEF*NtoN2O*kgtoGg</f>
        <v>8.9324953372253866</v>
      </c>
      <c r="AJ111" s="22">
        <f>'Activity data'!AJ70*UDCPPEF*NtoN2O*kgtoGg</f>
        <v>8.7343166878772696</v>
      </c>
      <c r="AK111" s="22">
        <f>'Activity data'!AK70*UDCPPEF*NtoN2O*kgtoGg</f>
        <v>8.524362046422377</v>
      </c>
      <c r="AL111" s="22">
        <f>'Activity data'!AL70*UDCPPEF*NtoN2O*kgtoGg</f>
        <v>7.4595794379145453</v>
      </c>
      <c r="AM111" s="22">
        <f>'Activity data'!AM70*UDCPPEF*NtoN2O*kgtoGg</f>
        <v>7.5037757707621831</v>
      </c>
      <c r="AN111" s="22">
        <f>'Activity data'!AN70*UDCPPEF*NtoN2O*kgtoGg</f>
        <v>7.5366820877613323</v>
      </c>
      <c r="AO111" s="22">
        <f>'Activity data'!AO70*UDCPPEF*NtoN2O*kgtoGg</f>
        <v>7.568928596746801</v>
      </c>
      <c r="AP111" s="22">
        <f>'Activity data'!AP70*UDCPPEF*NtoN2O*kgtoGg</f>
        <v>7.5917028593426075</v>
      </c>
      <c r="AQ111" s="22">
        <f>'Activity data'!AQ70*UDCPPEF*NtoN2O*kgtoGg</f>
        <v>7.620089759716854</v>
      </c>
      <c r="AR111" s="22">
        <f>'Activity data'!AR70*UDCPPEF*NtoN2O*kgtoGg</f>
        <v>7.6833981612345665</v>
      </c>
      <c r="AS111" s="22">
        <f>'Activity data'!AS70*UDCPPEF*NtoN2O*kgtoGg</f>
        <v>7.7406130549138821</v>
      </c>
      <c r="AT111" s="22">
        <f>'Activity data'!AT70*UDCPPEF*NtoN2O*kgtoGg</f>
        <v>7.80433233885379</v>
      </c>
      <c r="AU111" s="22">
        <f>'Activity data'!AU70*UDCPPEF*NtoN2O*kgtoGg</f>
        <v>7.8712299436822519</v>
      </c>
      <c r="AV111" s="22">
        <f>'Activity data'!AV70*UDCPPEF*NtoN2O*kgtoGg</f>
        <v>7.941671001200711</v>
      </c>
      <c r="AW111" s="22">
        <f>'Activity data'!AW70*UDCPPEF*NtoN2O*kgtoGg</f>
        <v>7.9868873904585369</v>
      </c>
      <c r="AX111" s="22">
        <f>'Activity data'!AX70*UDCPPEF*NtoN2O*kgtoGg</f>
        <v>8.0108297147029823</v>
      </c>
      <c r="AY111" s="22">
        <f>'Activity data'!AY70*UDCPPEF*NtoN2O*kgtoGg</f>
        <v>8.0535504233149116</v>
      </c>
      <c r="AZ111" s="22">
        <f>'Activity data'!AZ70*UDCPPEF*NtoN2O*kgtoGg</f>
        <v>8.1050833846576182</v>
      </c>
      <c r="BA111" s="22">
        <f>'Activity data'!BA70*UDCPPEF*NtoN2O*kgtoGg</f>
        <v>8.1653175678039887</v>
      </c>
      <c r="BB111" s="22">
        <f>'Activity data'!BB70*UDCPPEF*NtoN2O*kgtoGg</f>
        <v>8.2243835280242656</v>
      </c>
      <c r="BC111" s="22">
        <f>'Activity data'!BC70*UDCPPEF*NtoN2O*kgtoGg</f>
        <v>8.2844674805929515</v>
      </c>
      <c r="BD111" s="22">
        <f>'Activity data'!BD70*UDCPPEF*NtoN2O*kgtoGg</f>
        <v>8.3374703132898578</v>
      </c>
      <c r="BE111" s="22">
        <f>'Activity data'!BE70*UDCPPEF*NtoN2O*kgtoGg</f>
        <v>8.3907469821292793</v>
      </c>
      <c r="BF111" s="22">
        <f>'Activity data'!BF70*UDCPPEF*NtoN2O*kgtoGg</f>
        <v>8.449830057621881</v>
      </c>
      <c r="BG111" s="22">
        <f>'Activity data'!BG70*UDCPPEF*NtoN2O*kgtoGg</f>
        <v>8.55307351615531</v>
      </c>
      <c r="BH111" s="22">
        <f>'Activity data'!BH70*UDCPPEF*NtoN2O*kgtoGg</f>
        <v>8.6586006034151275</v>
      </c>
      <c r="BI111" s="22">
        <f>'Activity data'!BI70*UDCPPEF*NtoN2O*kgtoGg</f>
        <v>8.7649689630495295</v>
      </c>
      <c r="BJ111" s="22">
        <f>'Activity data'!BJ70*UDCPPEF*NtoN2O*kgtoGg</f>
        <v>8.8732857867067967</v>
      </c>
      <c r="BK111" s="22">
        <f>'Activity data'!BK70*UDCPPEF*NtoN2O*kgtoGg</f>
        <v>8.9896343745121268</v>
      </c>
      <c r="BL111" s="22">
        <f>'Activity data'!BL70*UDCPPEF*NtoN2O*kgtoGg</f>
        <v>9.1109159350295812</v>
      </c>
      <c r="BM111" s="22">
        <f>'Activity data'!BM70*UDCPPEF*NtoN2O*kgtoGg</f>
        <v>9.2353979160478517</v>
      </c>
      <c r="BN111" s="22">
        <f>'Activity data'!BN70*UDCPPEF*NtoN2O*kgtoGg</f>
        <v>9.3505079545738976</v>
      </c>
      <c r="BO111" s="22">
        <f>'Activity data'!BO70*UDCPPEF*NtoN2O*kgtoGg</f>
        <v>9.4691327096806202</v>
      </c>
      <c r="BP111" s="22">
        <f>'Activity data'!BP70*UDCPPEF*NtoN2O*kgtoGg</f>
        <v>9.5915948638051294</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5.8006081927085313</v>
      </c>
      <c r="AE113" s="22">
        <f>'Activity data'!AE72*UDSOEF*NtoN2O*kgtoGg</f>
        <v>5.8038277919414529</v>
      </c>
      <c r="AF113" s="22">
        <f>'Activity data'!AF72*UDSOEF*NtoN2O*kgtoGg</f>
        <v>5.8109823686508442</v>
      </c>
      <c r="AG113" s="22">
        <f>'Activity data'!AG72*UDSOEF*NtoN2O*kgtoGg</f>
        <v>5.8218044371904636</v>
      </c>
      <c r="AH113" s="22">
        <f>'Activity data'!AH72*UDSOEF*NtoN2O*kgtoGg</f>
        <v>5.8362029232904069</v>
      </c>
      <c r="AI113" s="22">
        <f>'Activity data'!AI72*UDSOEF*NtoN2O*kgtoGg</f>
        <v>5.8543039781050075</v>
      </c>
      <c r="AJ113" s="22">
        <f>'Activity data'!AJ72*UDSOEF*NtoN2O*kgtoGg</f>
        <v>5.8743524157650304</v>
      </c>
      <c r="AK113" s="22">
        <f>'Activity data'!AK72*UDSOEF*NtoN2O*kgtoGg</f>
        <v>5.8964002880306872</v>
      </c>
      <c r="AL113" s="22">
        <f>'Activity data'!AL72*UDSOEF*NtoN2O*kgtoGg</f>
        <v>5.9169268454979695</v>
      </c>
      <c r="AM113" s="22">
        <f>'Activity data'!AM72*UDSOEF*NtoN2O*kgtoGg</f>
        <v>5.9254243619245113</v>
      </c>
      <c r="AN113" s="22">
        <f>'Activity data'!AN72*UDSOEF*NtoN2O*kgtoGg</f>
        <v>5.9352906684211728</v>
      </c>
      <c r="AO113" s="22">
        <f>'Activity data'!AO72*UDSOEF*NtoN2O*kgtoGg</f>
        <v>5.9466034387074114</v>
      </c>
      <c r="AP113" s="22">
        <f>'Activity data'!AP72*UDSOEF*NtoN2O*kgtoGg</f>
        <v>5.9591772212344152</v>
      </c>
      <c r="AQ113" s="22">
        <f>'Activity data'!AQ72*UDSOEF*NtoN2O*kgtoGg</f>
        <v>5.9730014288366675</v>
      </c>
      <c r="AR113" s="22">
        <f>'Activity data'!AR72*UDSOEF*NtoN2O*kgtoGg</f>
        <v>5.9815352147459748</v>
      </c>
      <c r="AS113" s="22">
        <f>'Activity data'!AS72*UDSOEF*NtoN2O*kgtoGg</f>
        <v>5.9911522912241102</v>
      </c>
      <c r="AT113" s="22">
        <f>'Activity data'!AT72*UDSOEF*NtoN2O*kgtoGg</f>
        <v>6.0017279967104393</v>
      </c>
      <c r="AU113" s="22">
        <f>'Activity data'!AU72*UDSOEF*NtoN2O*kgtoGg</f>
        <v>6.0133236947857389</v>
      </c>
      <c r="AV113" s="22">
        <f>'Activity data'!AV72*UDSOEF*NtoN2O*kgtoGg</f>
        <v>6.0258342636168862</v>
      </c>
      <c r="AW113" s="22">
        <f>'Activity data'!AW72*UDSOEF*NtoN2O*kgtoGg</f>
        <v>6.0341226913633985</v>
      </c>
      <c r="AX113" s="22">
        <f>'Activity data'!AX72*UDSOEF*NtoN2O*kgtoGg</f>
        <v>6.0431352614543465</v>
      </c>
      <c r="AY113" s="22">
        <f>'Activity data'!AY72*UDSOEF*NtoN2O*kgtoGg</f>
        <v>6.0529693570269023</v>
      </c>
      <c r="AZ113" s="22">
        <f>'Activity data'!AZ72*UDSOEF*NtoN2O*kgtoGg</f>
        <v>6.0636721011886427</v>
      </c>
      <c r="BA113" s="22">
        <f>'Activity data'!BA72*UDSOEF*NtoN2O*kgtoGg</f>
        <v>6.0750968830888565</v>
      </c>
      <c r="BB113" s="22">
        <f>'Activity data'!BB72*UDSOEF*NtoN2O*kgtoGg</f>
        <v>6.0822414799839599</v>
      </c>
      <c r="BC113" s="22">
        <f>'Activity data'!BC72*UDSOEF*NtoN2O*kgtoGg</f>
        <v>6.0900030919794315</v>
      </c>
      <c r="BD113" s="22">
        <f>'Activity data'!BD72*UDSOEF*NtoN2O*kgtoGg</f>
        <v>6.098435322074903</v>
      </c>
      <c r="BE113" s="22">
        <f>'Activity data'!BE72*UDSOEF*NtoN2O*kgtoGg</f>
        <v>6.1074385237949294</v>
      </c>
      <c r="BF113" s="22">
        <f>'Activity data'!BF72*UDSOEF*NtoN2O*kgtoGg</f>
        <v>6.1170284220378957</v>
      </c>
      <c r="BG113" s="22">
        <f>'Activity data'!BG72*UDSOEF*NtoN2O*kgtoGg</f>
        <v>6.1226215156316028</v>
      </c>
      <c r="BH113" s="22">
        <f>'Activity data'!BH72*UDSOEF*NtoN2O*kgtoGg</f>
        <v>6.1287133223644137</v>
      </c>
      <c r="BI113" s="22">
        <f>'Activity data'!BI72*UDSOEF*NtoN2O*kgtoGg</f>
        <v>6.1353399008057359</v>
      </c>
      <c r="BJ113" s="22">
        <f>'Activity data'!BJ72*UDSOEF*NtoN2O*kgtoGg</f>
        <v>6.1424366828953483</v>
      </c>
      <c r="BK113" s="22">
        <f>'Activity data'!BK72*UDSOEF*NtoN2O*kgtoGg</f>
        <v>6.1501486642195697</v>
      </c>
      <c r="BL113" s="22">
        <f>'Activity data'!BL72*UDSOEF*NtoN2O*kgtoGg</f>
        <v>6.1535789459912342</v>
      </c>
      <c r="BM113" s="22">
        <f>'Activity data'!BM72*UDSOEF*NtoN2O*kgtoGg</f>
        <v>6.1575493682654052</v>
      </c>
      <c r="BN113" s="22">
        <f>'Activity data'!BN72*UDSOEF*NtoN2O*kgtoGg</f>
        <v>6.1619064456840498</v>
      </c>
      <c r="BO113" s="22">
        <f>'Activity data'!BO72*UDSOEF*NtoN2O*kgtoGg</f>
        <v>6.1666720128366519</v>
      </c>
      <c r="BP113" s="22">
        <f>'Activity data'!BP72*UDSOEF*NtoN2O*kgtoGg</f>
        <v>6.1719577865894042</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0.64751914836803237</v>
      </c>
      <c r="AE114" s="22">
        <f>'Activity data'!AE73*UDSOEF*NtoN2O*kgtoGg</f>
        <v>0.64787855070725731</v>
      </c>
      <c r="AF114" s="22">
        <f>'Activity data'!AF73*UDSOEF*NtoN2O*kgtoGg</f>
        <v>0.64867721272059986</v>
      </c>
      <c r="AG114" s="22">
        <f>'Activity data'!AG73*UDSOEF*NtoN2O*kgtoGg</f>
        <v>0.64988527511191319</v>
      </c>
      <c r="AH114" s="22">
        <f>'Activity data'!AH73*UDSOEF*NtoN2O*kgtoGg</f>
        <v>0.65149257130353355</v>
      </c>
      <c r="AI114" s="22">
        <f>'Activity data'!AI73*UDSOEF*NtoN2O*kgtoGg</f>
        <v>0.65351318348913978</v>
      </c>
      <c r="AJ114" s="22">
        <f>'Activity data'!AJ73*UDSOEF*NtoN2O*kgtoGg</f>
        <v>0.65575118110050168</v>
      </c>
      <c r="AK114" s="22">
        <f>'Activity data'!AK73*UDSOEF*NtoN2O*kgtoGg</f>
        <v>0.6582123746509867</v>
      </c>
      <c r="AL114" s="22">
        <f>'Activity data'!AL73*UDSOEF*NtoN2O*kgtoGg</f>
        <v>0.66050374455024119</v>
      </c>
      <c r="AM114" s="22">
        <f>'Activity data'!AM73*UDSOEF*NtoN2O*kgtoGg</f>
        <v>0.66145231828888373</v>
      </c>
      <c r="AN114" s="22">
        <f>'Activity data'!AN73*UDSOEF*NtoN2O*kgtoGg</f>
        <v>0.66255368941549897</v>
      </c>
      <c r="AO114" s="22">
        <f>'Activity data'!AO73*UDSOEF*NtoN2O*kgtoGg</f>
        <v>0.66381652861064344</v>
      </c>
      <c r="AP114" s="22">
        <f>'Activity data'!AP73*UDSOEF*NtoN2O*kgtoGg</f>
        <v>0.66522013400565772</v>
      </c>
      <c r="AQ114" s="22">
        <f>'Activity data'!AQ73*UDSOEF*NtoN2O*kgtoGg</f>
        <v>0.66676332376026404</v>
      </c>
      <c r="AR114" s="22">
        <f>'Activity data'!AR73*UDSOEF*NtoN2O*kgtoGg</f>
        <v>0.66771594624410902</v>
      </c>
      <c r="AS114" s="22">
        <f>'Activity data'!AS73*UDSOEF*NtoN2O*kgtoGg</f>
        <v>0.66878949594166337</v>
      </c>
      <c r="AT114" s="22">
        <f>'Activity data'!AT73*UDSOEF*NtoN2O*kgtoGg</f>
        <v>0.66997005694188849</v>
      </c>
      <c r="AU114" s="22">
        <f>'Activity data'!AU73*UDSOEF*NtoN2O*kgtoGg</f>
        <v>0.67126447923227672</v>
      </c>
      <c r="AV114" s="22">
        <f>'Activity data'!AV73*UDSOEF*NtoN2O*kgtoGg</f>
        <v>0.67266102811232831</v>
      </c>
      <c r="AW114" s="22">
        <f>'Activity data'!AW73*UDSOEF*NtoN2O*kgtoGg</f>
        <v>0.67358626138053579</v>
      </c>
      <c r="AX114" s="22">
        <f>'Activity data'!AX73*UDSOEF*NtoN2O*kgtoGg</f>
        <v>0.67459233031607146</v>
      </c>
      <c r="AY114" s="22">
        <f>'Activity data'!AY73*UDSOEF*NtoN2O*kgtoGg</f>
        <v>0.67569010575246713</v>
      </c>
      <c r="AZ114" s="22">
        <f>'Activity data'!AZ73*UDSOEF*NtoN2O*kgtoGg</f>
        <v>0.67688484801992854</v>
      </c>
      <c r="BA114" s="22">
        <f>'Activity data'!BA73*UDSOEF*NtoN2O*kgtoGg</f>
        <v>0.67816019101855007</v>
      </c>
      <c r="BB114" s="22">
        <f>'Activity data'!BB73*UDSOEF*NtoN2O*kgtoGg</f>
        <v>0.67895773898994449</v>
      </c>
      <c r="BC114" s="22">
        <f>'Activity data'!BC73*UDSOEF*NtoN2O*kgtoGg</f>
        <v>0.6798241640650925</v>
      </c>
      <c r="BD114" s="22">
        <f>'Activity data'!BD73*UDSOEF*NtoN2O*kgtoGg</f>
        <v>0.68076544992148358</v>
      </c>
      <c r="BE114" s="22">
        <f>'Activity data'!BE73*UDSOEF*NtoN2O*kgtoGg</f>
        <v>0.68177047307020544</v>
      </c>
      <c r="BF114" s="22">
        <f>'Activity data'!BF73*UDSOEF*NtoN2O*kgtoGg</f>
        <v>0.6828409888742254</v>
      </c>
      <c r="BG114" s="22">
        <f>'Activity data'!BG73*UDSOEF*NtoN2O*kgtoGg</f>
        <v>0.68346534326607888</v>
      </c>
      <c r="BH114" s="22">
        <f>'Activity data'!BH73*UDSOEF*NtoN2O*kgtoGg</f>
        <v>0.68414536876971666</v>
      </c>
      <c r="BI114" s="22">
        <f>'Activity data'!BI73*UDSOEF*NtoN2O*kgtoGg</f>
        <v>0.68488509058618285</v>
      </c>
      <c r="BJ114" s="22">
        <f>'Activity data'!BJ73*UDSOEF*NtoN2O*kgtoGg</f>
        <v>0.68567730101346125</v>
      </c>
      <c r="BK114" s="22">
        <f>'Activity data'!BK73*UDSOEF*NtoN2O*kgtoGg</f>
        <v>0.68653818584025705</v>
      </c>
      <c r="BL114" s="22">
        <f>'Activity data'!BL73*UDSOEF*NtoN2O*kgtoGg</f>
        <v>0.68692110657161121</v>
      </c>
      <c r="BM114" s="22">
        <f>'Activity data'!BM73*UDSOEF*NtoN2O*kgtoGg</f>
        <v>0.68736432293172722</v>
      </c>
      <c r="BN114" s="22">
        <f>'Activity data'!BN73*UDSOEF*NtoN2O*kgtoGg</f>
        <v>0.68785070142269999</v>
      </c>
      <c r="BO114" s="22">
        <f>'Activity data'!BO73*UDSOEF*NtoN2O*kgtoGg</f>
        <v>0.68838267942942399</v>
      </c>
      <c r="BP114" s="22">
        <f>'Activity data'!BP73*UDSOEF*NtoN2O*kgtoGg</f>
        <v>0.68897272785282049</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0.71702150725998992</v>
      </c>
      <c r="AE115" s="22">
        <f>'Activity data'!AE74*UDSOEF*NtoN2O*kgtoGg</f>
        <v>0.71890192899887073</v>
      </c>
      <c r="AF115" s="22">
        <f>'Activity data'!AF74*UDSOEF*NtoN2O*kgtoGg</f>
        <v>0.72140615827378685</v>
      </c>
      <c r="AG115" s="22">
        <f>'Activity data'!AG74*UDSOEF*NtoN2O*kgtoGg</f>
        <v>0.72449323766985785</v>
      </c>
      <c r="AH115" s="22">
        <f>'Activity data'!AH74*UDSOEF*NtoN2O*kgtoGg</f>
        <v>0.72815444962920461</v>
      </c>
      <c r="AI115" s="22">
        <f>'Activity data'!AI74*UDSOEF*NtoN2O*kgtoGg</f>
        <v>0.73242122659663356</v>
      </c>
      <c r="AJ115" s="22">
        <f>'Activity data'!AJ74*UDSOEF*NtoN2O*kgtoGg</f>
        <v>0.73696064610372058</v>
      </c>
      <c r="AK115" s="22">
        <f>'Activity data'!AK74*UDSOEF*NtoN2O*kgtoGg</f>
        <v>0.74178949424199392</v>
      </c>
      <c r="AL115" s="22">
        <f>'Activity data'!AL74*UDSOEF*NtoN2O*kgtoGg</f>
        <v>0.74623862536209828</v>
      </c>
      <c r="AM115" s="22">
        <f>'Activity data'!AM74*UDSOEF*NtoN2O*kgtoGg</f>
        <v>0.74830952671060724</v>
      </c>
      <c r="AN115" s="22">
        <f>'Activity data'!AN74*UDSOEF*NtoN2O*kgtoGg</f>
        <v>0.75058039760792761</v>
      </c>
      <c r="AO115" s="22">
        <f>'Activity data'!AO74*UDSOEF*NtoN2O*kgtoGg</f>
        <v>0.75306931790265719</v>
      </c>
      <c r="AP115" s="22">
        <f>'Activity data'!AP74*UDSOEF*NtoN2O*kgtoGg</f>
        <v>0.75574377677087223</v>
      </c>
      <c r="AQ115" s="22">
        <f>'Activity data'!AQ74*UDSOEF*NtoN2O*kgtoGg</f>
        <v>0.75860425265756204</v>
      </c>
      <c r="AR115" s="22">
        <f>'Activity data'!AR74*UDSOEF*NtoN2O*kgtoGg</f>
        <v>0.7604176856240884</v>
      </c>
      <c r="AS115" s="22">
        <f>'Activity data'!AS74*UDSOEF*NtoN2O*kgtoGg</f>
        <v>0.76239509249472459</v>
      </c>
      <c r="AT115" s="22">
        <f>'Activity data'!AT74*UDSOEF*NtoN2O*kgtoGg</f>
        <v>0.76451456364673021</v>
      </c>
      <c r="AU115" s="22">
        <f>'Activity data'!AU74*UDSOEF*NtoN2O*kgtoGg</f>
        <v>0.76678905596474911</v>
      </c>
      <c r="AV115" s="22">
        <f>'Activity data'!AV74*UDSOEF*NtoN2O*kgtoGg</f>
        <v>0.76920005550037507</v>
      </c>
      <c r="AW115" s="22">
        <f>'Activity data'!AW74*UDSOEF*NtoN2O*kgtoGg</f>
        <v>0.77078901234984531</v>
      </c>
      <c r="AX115" s="22">
        <f>'Activity data'!AX74*UDSOEF*NtoN2O*kgtoGg</f>
        <v>0.77248488701049622</v>
      </c>
      <c r="AY115" s="22">
        <f>'Activity data'!AY74*UDSOEF*NtoN2O*kgtoGg</f>
        <v>0.77430671158586728</v>
      </c>
      <c r="AZ115" s="22">
        <f>'Activity data'!AZ74*UDSOEF*NtoN2O*kgtoGg</f>
        <v>0.77626392108135822</v>
      </c>
      <c r="BA115" s="22">
        <f>'Activity data'!BA74*UDSOEF*NtoN2O*kgtoGg</f>
        <v>0.77832987398875875</v>
      </c>
      <c r="BB115" s="22">
        <f>'Activity data'!BB74*UDSOEF*NtoN2O*kgtoGg</f>
        <v>0.77957983950803533</v>
      </c>
      <c r="BC115" s="22">
        <f>'Activity data'!BC74*UDSOEF*NtoN2O*kgtoGg</f>
        <v>0.78092373165345086</v>
      </c>
      <c r="BD115" s="22">
        <f>'Activity data'!BD74*UDSOEF*NtoN2O*kgtoGg</f>
        <v>0.78237188707194527</v>
      </c>
      <c r="BE115" s="22">
        <f>'Activity data'!BE74*UDSOEF*NtoN2O*kgtoGg</f>
        <v>0.78390631401539967</v>
      </c>
      <c r="BF115" s="22">
        <f>'Activity data'!BF74*UDSOEF*NtoN2O*kgtoGg</f>
        <v>0.78553028217935572</v>
      </c>
      <c r="BG115" s="22">
        <f>'Activity data'!BG74*UDSOEF*NtoN2O*kgtoGg</f>
        <v>0.78640391195503023</v>
      </c>
      <c r="BH115" s="22">
        <f>'Activity data'!BH74*UDSOEF*NtoN2O*kgtoGg</f>
        <v>0.78735449047497241</v>
      </c>
      <c r="BI115" s="22">
        <f>'Activity data'!BI74*UDSOEF*NtoN2O*kgtoGg</f>
        <v>0.78838884717754909</v>
      </c>
      <c r="BJ115" s="22">
        <f>'Activity data'!BJ74*UDSOEF*NtoN2O*kgtoGg</f>
        <v>0.78949537923569812</v>
      </c>
      <c r="BK115" s="22">
        <f>'Activity data'!BK74*UDSOEF*NtoN2O*kgtoGg</f>
        <v>0.79070068353619116</v>
      </c>
      <c r="BL115" s="22">
        <f>'Activity data'!BL74*UDSOEF*NtoN2O*kgtoGg</f>
        <v>0.79111474615334099</v>
      </c>
      <c r="BM115" s="22">
        <f>'Activity data'!BM74*UDSOEF*NtoN2O*kgtoGg</f>
        <v>0.79161692065993072</v>
      </c>
      <c r="BN115" s="22">
        <f>'Activity data'!BN74*UDSOEF*NtoN2O*kgtoGg</f>
        <v>0.79217939972409857</v>
      </c>
      <c r="BO115" s="22">
        <f>'Activity data'!BO74*UDSOEF*NtoN2O*kgtoGg</f>
        <v>0.79280624667039312</v>
      </c>
      <c r="BP115" s="22">
        <f>'Activity data'!BP74*UDSOEF*NtoN2O*kgtoGg</f>
        <v>0.79351771188279929</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1.1866560299272755</v>
      </c>
      <c r="AE116" s="22">
        <f>'Activity data'!AE75*UDSOEF*NtoN2O*kgtoGg</f>
        <v>1.1897680897088243</v>
      </c>
      <c r="AF116" s="22">
        <f>'Activity data'!AF75*UDSOEF*NtoN2O*kgtoGg</f>
        <v>1.1939125382913434</v>
      </c>
      <c r="AG116" s="22">
        <f>'Activity data'!AG75*UDSOEF*NtoN2O*kgtoGg</f>
        <v>1.1990215919851592</v>
      </c>
      <c r="AH116" s="22">
        <f>'Activity data'!AH75*UDSOEF*NtoN2O*kgtoGg</f>
        <v>1.2050808234090578</v>
      </c>
      <c r="AI116" s="22">
        <f>'Activity data'!AI75*UDSOEF*NtoN2O*kgtoGg</f>
        <v>1.212142252620718</v>
      </c>
      <c r="AJ116" s="22">
        <f>'Activity data'!AJ75*UDSOEF*NtoN2O*kgtoGg</f>
        <v>1.2196548996974268</v>
      </c>
      <c r="AK116" s="22">
        <f>'Activity data'!AK75*UDSOEF*NtoN2O*kgtoGg</f>
        <v>1.2276465452796945</v>
      </c>
      <c r="AL116" s="22">
        <f>'Activity data'!AL75*UDSOEF*NtoN2O*kgtoGg</f>
        <v>1.2350097669099418</v>
      </c>
      <c r="AM116" s="22">
        <f>'Activity data'!AM75*UDSOEF*NtoN2O*kgtoGg</f>
        <v>1.2384370665762838</v>
      </c>
      <c r="AN116" s="22">
        <f>'Activity data'!AN75*UDSOEF*NtoN2O*kgtoGg</f>
        <v>1.2421953117840034</v>
      </c>
      <c r="AO116" s="22">
        <f>'Activity data'!AO75*UDSOEF*NtoN2O*kgtoGg</f>
        <v>1.2463144243152793</v>
      </c>
      <c r="AP116" s="22">
        <f>'Activity data'!AP75*UDSOEF*NtoN2O*kgtoGg</f>
        <v>1.2507405994168994</v>
      </c>
      <c r="AQ116" s="22">
        <f>'Activity data'!AQ75*UDSOEF*NtoN2O*kgtoGg</f>
        <v>1.2554746289056009</v>
      </c>
      <c r="AR116" s="22">
        <f>'Activity data'!AR75*UDSOEF*NtoN2O*kgtoGg</f>
        <v>1.2584758236296207</v>
      </c>
      <c r="AS116" s="22">
        <f>'Activity data'!AS75*UDSOEF*NtoN2O*kgtoGg</f>
        <v>1.2617483918342027</v>
      </c>
      <c r="AT116" s="22">
        <f>'Activity data'!AT75*UDSOEF*NtoN2O*kgtoGg</f>
        <v>1.2652560735387515</v>
      </c>
      <c r="AU116" s="22">
        <f>'Activity data'!AU75*UDSOEF*NtoN2O*kgtoGg</f>
        <v>1.2690203121241663</v>
      </c>
      <c r="AV116" s="22">
        <f>'Activity data'!AV75*UDSOEF*NtoN2O*kgtoGg</f>
        <v>1.2730104673819007</v>
      </c>
      <c r="AW116" s="22">
        <f>'Activity data'!AW75*UDSOEF*NtoN2O*kgtoGg</f>
        <v>1.2756401586918926</v>
      </c>
      <c r="AX116" s="22">
        <f>'Activity data'!AX75*UDSOEF*NtoN2O*kgtoGg</f>
        <v>1.2784467968076056</v>
      </c>
      <c r="AY116" s="22">
        <f>'Activity data'!AY75*UDSOEF*NtoN2O*kgtoGg</f>
        <v>1.281461879473808</v>
      </c>
      <c r="AZ116" s="22">
        <f>'Activity data'!AZ75*UDSOEF*NtoN2O*kgtoGg</f>
        <v>1.2847010214327854</v>
      </c>
      <c r="BA116" s="22">
        <f>'Activity data'!BA75*UDSOEF*NtoN2O*kgtoGg</f>
        <v>1.2881201315296094</v>
      </c>
      <c r="BB116" s="22">
        <f>'Activity data'!BB75*UDSOEF*NtoN2O*kgtoGg</f>
        <v>1.2901887990739331</v>
      </c>
      <c r="BC116" s="22">
        <f>'Activity data'!BC75*UDSOEF*NtoN2O*kgtoGg</f>
        <v>1.2924129132766204</v>
      </c>
      <c r="BD116" s="22">
        <f>'Activity data'!BD75*UDSOEF*NtoN2O*kgtoGg</f>
        <v>1.2948095810783928</v>
      </c>
      <c r="BE116" s="22">
        <f>'Activity data'!BE75*UDSOEF*NtoN2O*kgtoGg</f>
        <v>1.2973490265015724</v>
      </c>
      <c r="BF116" s="22">
        <f>'Activity data'!BF75*UDSOEF*NtoN2O*kgtoGg</f>
        <v>1.300036660825866</v>
      </c>
      <c r="BG116" s="22">
        <f>'Activity data'!BG75*UDSOEF*NtoN2O*kgtoGg</f>
        <v>1.3014825003588946</v>
      </c>
      <c r="BH116" s="22">
        <f>'Activity data'!BH75*UDSOEF*NtoN2O*kgtoGg</f>
        <v>1.3030556885006552</v>
      </c>
      <c r="BI116" s="22">
        <f>'Activity data'!BI75*UDSOEF*NtoN2O*kgtoGg</f>
        <v>1.3047675278329209</v>
      </c>
      <c r="BJ116" s="22">
        <f>'Activity data'!BJ75*UDSOEF*NtoN2O*kgtoGg</f>
        <v>1.3065988159125885</v>
      </c>
      <c r="BK116" s="22">
        <f>'Activity data'!BK75*UDSOEF*NtoN2O*kgtoGg</f>
        <v>1.3085935700470119</v>
      </c>
      <c r="BL116" s="22">
        <f>'Activity data'!BL75*UDSOEF*NtoN2O*kgtoGg</f>
        <v>1.3092788352676969</v>
      </c>
      <c r="BM116" s="22">
        <f>'Activity data'!BM75*UDSOEF*NtoN2O*kgtoGg</f>
        <v>1.3101099238756209</v>
      </c>
      <c r="BN116" s="22">
        <f>'Activity data'!BN75*UDSOEF*NtoN2O*kgtoGg</f>
        <v>1.3110408153013933</v>
      </c>
      <c r="BO116" s="22">
        <f>'Activity data'!BO75*UDSOEF*NtoN2O*kgtoGg</f>
        <v>1.3120782342646045</v>
      </c>
      <c r="BP116" s="22">
        <f>'Activity data'!BP75*UDSOEF*NtoN2O*kgtoGg</f>
        <v>1.3132556947394121</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0.1918541199226261</v>
      </c>
      <c r="AE117" s="22">
        <f>'Activity data'!AE76*UDSOEF*NtoN2O*kgtoGg</f>
        <v>0.19313520495691355</v>
      </c>
      <c r="AF117" s="22">
        <f>'Activity data'!AF76*UDSOEF*NtoN2O*kgtoGg</f>
        <v>0.19360148548841827</v>
      </c>
      <c r="AG117" s="22">
        <f>'Activity data'!AG76*UDSOEF*NtoN2O*kgtoGg</f>
        <v>0.19323375256011111</v>
      </c>
      <c r="AH117" s="22">
        <f>'Activity data'!AH76*UDSOEF*NtoN2O*kgtoGg</f>
        <v>0.19220150936144875</v>
      </c>
      <c r="AI117" s="22">
        <f>'Activity data'!AI76*UDSOEF*NtoN2O*kgtoGg</f>
        <v>0.19163811334115305</v>
      </c>
      <c r="AJ117" s="22">
        <f>'Activity data'!AJ76*UDSOEF*NtoN2O*kgtoGg</f>
        <v>0.19086142278961771</v>
      </c>
      <c r="AK117" s="22">
        <f>'Activity data'!AK76*UDSOEF*NtoN2O*kgtoGg</f>
        <v>0.18988628028431365</v>
      </c>
      <c r="AL117" s="22">
        <f>'Activity data'!AL76*UDSOEF*NtoN2O*kgtoGg</f>
        <v>0.17858890698455326</v>
      </c>
      <c r="AM117" s="22">
        <f>'Activity data'!AM76*UDSOEF*NtoN2O*kgtoGg</f>
        <v>0.17983741534982561</v>
      </c>
      <c r="AN117" s="22">
        <f>'Activity data'!AN76*UDSOEF*NtoN2O*kgtoGg</f>
        <v>0.18094044686949218</v>
      </c>
      <c r="AO117" s="22">
        <f>'Activity data'!AO76*UDSOEF*NtoN2O*kgtoGg</f>
        <v>0.1820236933922382</v>
      </c>
      <c r="AP117" s="22">
        <f>'Activity data'!AP76*UDSOEF*NtoN2O*kgtoGg</f>
        <v>0.18298056599709384</v>
      </c>
      <c r="AQ117" s="22">
        <f>'Activity data'!AQ76*UDSOEF*NtoN2O*kgtoGg</f>
        <v>0.18399897006739513</v>
      </c>
      <c r="AR117" s="22">
        <f>'Activity data'!AR76*UDSOEF*NtoN2O*kgtoGg</f>
        <v>0.18563384190022786</v>
      </c>
      <c r="AS117" s="22">
        <f>'Activity data'!AS76*UDSOEF*NtoN2O*kgtoGg</f>
        <v>0.18719581944893715</v>
      </c>
      <c r="AT117" s="22">
        <f>'Activity data'!AT76*UDSOEF*NtoN2O*kgtoGg</f>
        <v>0.18885003394212738</v>
      </c>
      <c r="AU117" s="22">
        <f>'Activity data'!AU76*UDSOEF*NtoN2O*kgtoGg</f>
        <v>0.19055304265794226</v>
      </c>
      <c r="AV117" s="22">
        <f>'Activity data'!AV76*UDSOEF*NtoN2O*kgtoGg</f>
        <v>0.19231354225356356</v>
      </c>
      <c r="AW117" s="22">
        <f>'Activity data'!AW76*UDSOEF*NtoN2O*kgtoGg</f>
        <v>0.19480384520129582</v>
      </c>
      <c r="AX117" s="22">
        <f>'Activity data'!AX76*UDSOEF*NtoN2O*kgtoGg</f>
        <v>0.19707414500157464</v>
      </c>
      <c r="AY117" s="22">
        <f>'Activity data'!AY76*UDSOEF*NtoN2O*kgtoGg</f>
        <v>0.19967203544985229</v>
      </c>
      <c r="AZ117" s="22">
        <f>'Activity data'!AZ76*UDSOEF*NtoN2O*kgtoGg</f>
        <v>0.2024717526080205</v>
      </c>
      <c r="BA117" s="22">
        <f>'Activity data'!BA76*UDSOEF*NtoN2O*kgtoGg</f>
        <v>0.20548758948331461</v>
      </c>
      <c r="BB117" s="22">
        <f>'Activity data'!BB76*UDSOEF*NtoN2O*kgtoGg</f>
        <v>0.20874329245591228</v>
      </c>
      <c r="BC117" s="22">
        <f>'Activity data'!BC76*UDSOEF*NtoN2O*kgtoGg</f>
        <v>0.21212765642942372</v>
      </c>
      <c r="BD117" s="22">
        <f>'Activity data'!BD76*UDSOEF*NtoN2O*kgtoGg</f>
        <v>0.2155198115541723</v>
      </c>
      <c r="BE117" s="22">
        <f>'Activity data'!BE76*UDSOEF*NtoN2O*kgtoGg</f>
        <v>0.21903978993660184</v>
      </c>
      <c r="BF117" s="22">
        <f>'Activity data'!BF76*UDSOEF*NtoN2O*kgtoGg</f>
        <v>0.22278465514170634</v>
      </c>
      <c r="BG117" s="22">
        <f>'Activity data'!BG76*UDSOEF*NtoN2O*kgtoGg</f>
        <v>0.22684701450621397</v>
      </c>
      <c r="BH117" s="22">
        <f>'Activity data'!BH76*UDSOEF*NtoN2O*kgtoGg</f>
        <v>0.23106959460298848</v>
      </c>
      <c r="BI117" s="22">
        <f>'Activity data'!BI76*UDSOEF*NtoN2O*kgtoGg</f>
        <v>0.23543361078595332</v>
      </c>
      <c r="BJ117" s="22">
        <f>'Activity data'!BJ76*UDSOEF*NtoN2O*kgtoGg</f>
        <v>0.23996730057142884</v>
      </c>
      <c r="BK117" s="22">
        <f>'Activity data'!BK76*UDSOEF*NtoN2O*kgtoGg</f>
        <v>0.24478167119387653</v>
      </c>
      <c r="BL117" s="22">
        <f>'Activity data'!BL76*UDSOEF*NtoN2O*kgtoGg</f>
        <v>0.25003288068027618</v>
      </c>
      <c r="BM117" s="22">
        <f>'Activity data'!BM76*UDSOEF*NtoN2O*kgtoGg</f>
        <v>0.25551708479102475</v>
      </c>
      <c r="BN117" s="22">
        <f>'Activity data'!BN76*UDSOEF*NtoN2O*kgtoGg</f>
        <v>0.26101425273061191</v>
      </c>
      <c r="BO117" s="22">
        <f>'Activity data'!BO76*UDSOEF*NtoN2O*kgtoGg</f>
        <v>0.26677144063846581</v>
      </c>
      <c r="BP117" s="22">
        <f>'Activity data'!BP76*UDSOEF*NtoN2O*kgtoGg</f>
        <v>0.27280404733934493</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0.66056377969410873</v>
      </c>
      <c r="AF135" s="22">
        <f>'Activity data'!AF47*ttokg*FracGASF*MSVolatEF*NtoN2O*kgtoGg</f>
        <v>0.66042743793531911</v>
      </c>
      <c r="AG135" s="22">
        <f>'Activity data'!AG47*ttokg*FracGASF*MSVolatEF*NtoN2O*kgtoGg</f>
        <v>0.66032504291237948</v>
      </c>
      <c r="AH135" s="22">
        <f>'Activity data'!AH47*ttokg*FracGASF*MSVolatEF*NtoN2O*kgtoGg</f>
        <v>0.66025762951072542</v>
      </c>
      <c r="AI135" s="22">
        <f>'Activity data'!AI47*ttokg*FracGASF*MSVolatEF*NtoN2O*kgtoGg</f>
        <v>0.66021816259995947</v>
      </c>
      <c r="AJ135" s="22">
        <f>'Activity data'!AJ47*ttokg*FracGASF*MSVolatEF*NtoN2O*kgtoGg</f>
        <v>0.66015583887464813</v>
      </c>
      <c r="AK135" s="22">
        <f>'Activity data'!AK47*ttokg*FracGASF*MSVolatEF*NtoN2O*kgtoGg</f>
        <v>0.66010349269709689</v>
      </c>
      <c r="AL135" s="22">
        <f>'Activity data'!AL47*ttokg*FracGASF*MSVolatEF*NtoN2O*kgtoGg</f>
        <v>0.66006044093758676</v>
      </c>
      <c r="AM135" s="22">
        <f>'Activity data'!AM47*ttokg*FracGASF*MSVolatEF*NtoN2O*kgtoGg</f>
        <v>0.66051884915202208</v>
      </c>
      <c r="AN135" s="22">
        <f>'Activity data'!AN47*ttokg*FracGASF*MSVolatEF*NtoN2O*kgtoGg</f>
        <v>0.66039471164466002</v>
      </c>
      <c r="AO135" s="22">
        <f>'Activity data'!AO47*ttokg*FracGASF*MSVolatEF*NtoN2O*kgtoGg</f>
        <v>0.66027774423391483</v>
      </c>
      <c r="AP135" s="22">
        <f>'Activity data'!AP47*ttokg*FracGASF*MSVolatEF*NtoN2O*kgtoGg</f>
        <v>0.66016146834219991</v>
      </c>
      <c r="AQ135" s="22">
        <f>'Activity data'!AQ47*ttokg*FracGASF*MSVolatEF*NtoN2O*kgtoGg</f>
        <v>0.66005124456485198</v>
      </c>
      <c r="AR135" s="22">
        <f>'Activity data'!AR47*ttokg*FracGASF*MSVolatEF*NtoN2O*kgtoGg</f>
        <v>0.65993776996564812</v>
      </c>
      <c r="AS135" s="22">
        <f>'Activity data'!AS47*ttokg*FracGASF*MSVolatEF*NtoN2O*kgtoGg</f>
        <v>0.65980311663362223</v>
      </c>
      <c r="AT135" s="22">
        <f>'Activity data'!AT47*ttokg*FracGASF*MSVolatEF*NtoN2O*kgtoGg</f>
        <v>0.65967216111465099</v>
      </c>
      <c r="AU135" s="22">
        <f>'Activity data'!AU47*ttokg*FracGASF*MSVolatEF*NtoN2O*kgtoGg</f>
        <v>0.65953704893400777</v>
      </c>
      <c r="AV135" s="22">
        <f>'Activity data'!AV47*ttokg*FracGASF*MSVolatEF*NtoN2O*kgtoGg</f>
        <v>0.65939978881564343</v>
      </c>
      <c r="AW135" s="22">
        <f>'Activity data'!AW47*ttokg*FracGASF*MSVolatEF*NtoN2O*kgtoGg</f>
        <v>0.65926011595571199</v>
      </c>
      <c r="AX135" s="22">
        <f>'Activity data'!AX47*ttokg*FracGASF*MSVolatEF*NtoN2O*kgtoGg</f>
        <v>0.65909401584979133</v>
      </c>
      <c r="AY135" s="22">
        <f>'Activity data'!AY47*ttokg*FracGASF*MSVolatEF*NtoN2O*kgtoGg</f>
        <v>0.65893921431586688</v>
      </c>
      <c r="AZ135" s="22">
        <f>'Activity data'!AZ47*ttokg*FracGASF*MSVolatEF*NtoN2O*kgtoGg</f>
        <v>0.65877039451723074</v>
      </c>
      <c r="BA135" s="22">
        <f>'Activity data'!BA47*ttokg*FracGASF*MSVolatEF*NtoN2O*kgtoGg</f>
        <v>0.65859361502129254</v>
      </c>
      <c r="BB135" s="22">
        <f>'Activity data'!BB47*ttokg*FracGASF*MSVolatEF*NtoN2O*kgtoGg</f>
        <v>0.65840877357030425</v>
      </c>
      <c r="BC135" s="22">
        <f>'Activity data'!BC47*ttokg*FracGASF*MSVolatEF*NtoN2O*kgtoGg</f>
        <v>0.65822229824613865</v>
      </c>
      <c r="BD135" s="22">
        <f>'Activity data'!BD47*ttokg*FracGASF*MSVolatEF*NtoN2O*kgtoGg</f>
        <v>0.65803242934984518</v>
      </c>
      <c r="BE135" s="22">
        <f>'Activity data'!BE47*ttokg*FracGASF*MSVolatEF*NtoN2O*kgtoGg</f>
        <v>0.65784429734853644</v>
      </c>
      <c r="BF135" s="22">
        <f>'Activity data'!BF47*ttokg*FracGASF*MSVolatEF*NtoN2O*kgtoGg</f>
        <v>0.65765305524859241</v>
      </c>
      <c r="BG135" s="22">
        <f>'Activity data'!BG47*ttokg*FracGASF*MSVolatEF*NtoN2O*kgtoGg</f>
        <v>0.65745496379735968</v>
      </c>
      <c r="BH135" s="22">
        <f>'Activity data'!BH47*ttokg*FracGASF*MSVolatEF*NtoN2O*kgtoGg</f>
        <v>0.65725337698039143</v>
      </c>
      <c r="BI135" s="22">
        <f>'Activity data'!BI47*ttokg*FracGASF*MSVolatEF*NtoN2O*kgtoGg</f>
        <v>0.65704853497519788</v>
      </c>
      <c r="BJ135" s="22">
        <f>'Activity data'!BJ47*ttokg*FracGASF*MSVolatEF*NtoN2O*kgtoGg</f>
        <v>0.65684133033981873</v>
      </c>
      <c r="BK135" s="22">
        <f>'Activity data'!BK47*ttokg*FracGASF*MSVolatEF*NtoN2O*kgtoGg</f>
        <v>0.65663099988594698</v>
      </c>
      <c r="BL135" s="22">
        <f>'Activity data'!BL47*ttokg*FracGASF*MSVolatEF*NtoN2O*kgtoGg</f>
        <v>0.65641357164860781</v>
      </c>
      <c r="BM135" s="22">
        <f>'Activity data'!BM47*ttokg*FracGASF*MSVolatEF*NtoN2O*kgtoGg</f>
        <v>0.65619122317435352</v>
      </c>
      <c r="BN135" s="22">
        <f>'Activity data'!BN47*ttokg*FracGASF*MSVolatEF*NtoN2O*kgtoGg</f>
        <v>0.65596484147002021</v>
      </c>
      <c r="BO135" s="22">
        <f>'Activity data'!BO47*ttokg*FracGASF*MSVolatEF*NtoN2O*kgtoGg</f>
        <v>0.65574239230327835</v>
      </c>
      <c r="BP135" s="22">
        <f>'Activity data'!BP47*ttokg*FracGASF*MSVolatEF*NtoN2O*kgtoGg</f>
        <v>0.65551556679925849</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8.7194418919622364E-3</v>
      </c>
      <c r="AF136" s="22">
        <f>'Activity data'!AF48*ttokg*FracGASM*MSVolatEF*NtoN2O*kgtoGg</f>
        <v>8.7176421807462143E-3</v>
      </c>
      <c r="AG136" s="22">
        <f>'Activity data'!AG48*ttokg*FracGASM*MSVolatEF*NtoN2O*kgtoGg</f>
        <v>8.7162905664434111E-3</v>
      </c>
      <c r="AH136" s="22">
        <f>'Activity data'!AH48*ttokg*FracGASM*MSVolatEF*NtoN2O*kgtoGg</f>
        <v>8.7154007095415764E-3</v>
      </c>
      <c r="AI136" s="22">
        <f>'Activity data'!AI48*ttokg*FracGASM*MSVolatEF*NtoN2O*kgtoGg</f>
        <v>8.7148797463194698E-3</v>
      </c>
      <c r="AJ136" s="22">
        <f>'Activity data'!AJ48*ttokg*FracGASM*MSVolatEF*NtoN2O*kgtoGg</f>
        <v>8.7140570731453568E-3</v>
      </c>
      <c r="AK136" s="22">
        <f>'Activity data'!AK48*ttokg*FracGASM*MSVolatEF*NtoN2O*kgtoGg</f>
        <v>8.7133661036016795E-3</v>
      </c>
      <c r="AL136" s="22">
        <f>'Activity data'!AL48*ttokg*FracGASM*MSVolatEF*NtoN2O*kgtoGg</f>
        <v>8.7127978203761485E-3</v>
      </c>
      <c r="AM136" s="22">
        <f>'Activity data'!AM48*ttokg*FracGASM*MSVolatEF*NtoN2O*kgtoGg</f>
        <v>8.7188488088066948E-3</v>
      </c>
      <c r="AN136" s="22">
        <f>'Activity data'!AN48*ttokg*FracGASM*MSVolatEF*NtoN2O*kgtoGg</f>
        <v>8.7172101937095132E-3</v>
      </c>
      <c r="AO136" s="22">
        <f>'Activity data'!AO48*ttokg*FracGASM*MSVolatEF*NtoN2O*kgtoGg</f>
        <v>8.7156662238876796E-3</v>
      </c>
      <c r="AP136" s="22">
        <f>'Activity data'!AP48*ttokg*FracGASM*MSVolatEF*NtoN2O*kgtoGg</f>
        <v>8.7141313821170411E-3</v>
      </c>
      <c r="AQ136" s="22">
        <f>'Activity data'!AQ48*ttokg*FracGASM*MSVolatEF*NtoN2O*kgtoGg</f>
        <v>8.712676428256046E-3</v>
      </c>
      <c r="AR136" s="22">
        <f>'Activity data'!AR48*ttokg*FracGASM*MSVolatEF*NtoN2O*kgtoGg</f>
        <v>8.7111785635465566E-3</v>
      </c>
      <c r="AS136" s="22">
        <f>'Activity data'!AS48*ttokg*FracGASM*MSVolatEF*NtoN2O*kgtoGg</f>
        <v>8.7094011395638122E-3</v>
      </c>
      <c r="AT136" s="22">
        <f>'Activity data'!AT48*ttokg*FracGASM*MSVolatEF*NtoN2O*kgtoGg</f>
        <v>8.7076725267133965E-3</v>
      </c>
      <c r="AU136" s="22">
        <f>'Activity data'!AU48*ttokg*FracGASM*MSVolatEF*NtoN2O*kgtoGg</f>
        <v>8.7058890459289044E-3</v>
      </c>
      <c r="AV136" s="22">
        <f>'Activity data'!AV48*ttokg*FracGASM*MSVolatEF*NtoN2O*kgtoGg</f>
        <v>8.7040772123664952E-3</v>
      </c>
      <c r="AW136" s="22">
        <f>'Activity data'!AW48*ttokg*FracGASM*MSVolatEF*NtoN2O*kgtoGg</f>
        <v>8.7022335306154008E-3</v>
      </c>
      <c r="AX136" s="22">
        <f>'Activity data'!AX48*ttokg*FracGASM*MSVolatEF*NtoN2O*kgtoGg</f>
        <v>8.7000410092172454E-3</v>
      </c>
      <c r="AY136" s="22">
        <f>'Activity data'!AY48*ttokg*FracGASM*MSVolatEF*NtoN2O*kgtoGg</f>
        <v>8.6979976289694432E-3</v>
      </c>
      <c r="AZ136" s="22">
        <f>'Activity data'!AZ48*ttokg*FracGASM*MSVolatEF*NtoN2O*kgtoGg</f>
        <v>8.6957692076274455E-3</v>
      </c>
      <c r="BA136" s="22">
        <f>'Activity data'!BA48*ttokg*FracGASM*MSVolatEF*NtoN2O*kgtoGg</f>
        <v>8.6934357182810625E-3</v>
      </c>
      <c r="BB136" s="22">
        <f>'Activity data'!BB48*ttokg*FracGASM*MSVolatEF*NtoN2O*kgtoGg</f>
        <v>8.6909958111280172E-3</v>
      </c>
      <c r="BC136" s="22">
        <f>'Activity data'!BC48*ttokg*FracGASM*MSVolatEF*NtoN2O*kgtoGg</f>
        <v>8.6885343368490325E-3</v>
      </c>
      <c r="BD136" s="22">
        <f>'Activity data'!BD48*ttokg*FracGASM*MSVolatEF*NtoN2O*kgtoGg</f>
        <v>8.6860280674179568E-3</v>
      </c>
      <c r="BE136" s="22">
        <f>'Activity data'!BE48*ttokg*FracGASM*MSVolatEF*NtoN2O*kgtoGg</f>
        <v>8.6835447250006841E-3</v>
      </c>
      <c r="BF136" s="22">
        <f>'Activity data'!BF48*ttokg*FracGASM*MSVolatEF*NtoN2O*kgtoGg</f>
        <v>8.6810203292814192E-3</v>
      </c>
      <c r="BG136" s="22">
        <f>'Activity data'!BG48*ttokg*FracGASM*MSVolatEF*NtoN2O*kgtoGg</f>
        <v>8.6784055221251523E-3</v>
      </c>
      <c r="BH136" s="22">
        <f>'Activity data'!BH48*ttokg*FracGASM*MSVolatEF*NtoN2O*kgtoGg</f>
        <v>8.6757445761411686E-3</v>
      </c>
      <c r="BI136" s="22">
        <f>'Activity data'!BI48*ttokg*FracGASM*MSVolatEF*NtoN2O*kgtoGg</f>
        <v>8.6730406616726142E-3</v>
      </c>
      <c r="BJ136" s="22">
        <f>'Activity data'!BJ48*ttokg*FracGASM*MSVolatEF*NtoN2O*kgtoGg</f>
        <v>8.6703055604856073E-3</v>
      </c>
      <c r="BK136" s="22">
        <f>'Activity data'!BK48*ttokg*FracGASM*MSVolatEF*NtoN2O*kgtoGg</f>
        <v>8.6675291984945006E-3</v>
      </c>
      <c r="BL136" s="22">
        <f>'Activity data'!BL48*ttokg*FracGASM*MSVolatEF*NtoN2O*kgtoGg</f>
        <v>8.6646591457616232E-3</v>
      </c>
      <c r="BM136" s="22">
        <f>'Activity data'!BM48*ttokg*FracGASM*MSVolatEF*NtoN2O*kgtoGg</f>
        <v>8.6617241459014654E-3</v>
      </c>
      <c r="BN136" s="22">
        <f>'Activity data'!BN48*ttokg*FracGASM*MSVolatEF*NtoN2O*kgtoGg</f>
        <v>8.658735907404267E-3</v>
      </c>
      <c r="BO136" s="22">
        <f>'Activity data'!BO48*ttokg*FracGASM*MSVolatEF*NtoN2O*kgtoGg</f>
        <v>8.6557995784032771E-3</v>
      </c>
      <c r="BP136" s="22">
        <f>'Activity data'!BP48*ttokg*FracGASM*MSVolatEF*NtoN2O*kgtoGg</f>
        <v>8.6528054817502104E-3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1.2062862479660141</v>
      </c>
      <c r="AE137" s="22">
        <f>SUM('Activity data'!AE50:AE65)*FracGASM*MSVolatEF*NtoN2O*kgtoGg</f>
        <v>1.2110644158305643</v>
      </c>
      <c r="AF137" s="22">
        <f>SUM('Activity data'!AF50:AF65)*FracGASM*MSVolatEF*NtoN2O*kgtoGg</f>
        <v>1.2084787351305926</v>
      </c>
      <c r="AG137" s="22">
        <f>SUM('Activity data'!AG50:AG65)*FracGASM*MSVolatEF*NtoN2O*kgtoGg</f>
        <v>1.1984521720071617</v>
      </c>
      <c r="AH137" s="22">
        <f>SUM('Activity data'!AH50:AH65)*FracGASM*MSVolatEF*NtoN2O*kgtoGg</f>
        <v>1.1828033865994154</v>
      </c>
      <c r="AI137" s="22">
        <f>SUM('Activity data'!AI50:AI65)*FracGASM*MSVolatEF*NtoN2O*kgtoGg</f>
        <v>1.1728961040903907</v>
      </c>
      <c r="AJ137" s="22">
        <f>SUM('Activity data'!AJ50:AJ65)*FracGASM*MSVolatEF*NtoN2O*kgtoGg</f>
        <v>1.1613454796339313</v>
      </c>
      <c r="AK137" s="22">
        <f>SUM('Activity data'!AK50:AK65)*FracGASM*MSVolatEF*NtoN2O*kgtoGg</f>
        <v>1.1483319066675732</v>
      </c>
      <c r="AL137" s="22">
        <f>SUM('Activity data'!AL50:AL65)*FracGASM*MSVolatEF*NtoN2O*kgtoGg</f>
        <v>1.0338887944682766</v>
      </c>
      <c r="AM137" s="22">
        <f>SUM('Activity data'!AM50:AM65)*FracGASM*MSVolatEF*NtoN2O*kgtoGg</f>
        <v>1.0445519799557033</v>
      </c>
      <c r="AN137" s="22">
        <f>SUM('Activity data'!AN50:AN65)*FracGASM*MSVolatEF*NtoN2O*kgtoGg</f>
        <v>1.054021848031895</v>
      </c>
      <c r="AO137" s="22">
        <f>SUM('Activity data'!AO50:AO65)*FracGASM*MSVolatEF*NtoN2O*kgtoGg</f>
        <v>1.0635598594751332</v>
      </c>
      <c r="AP137" s="22">
        <f>SUM('Activity data'!AP50:AP65)*FracGASM*MSVolatEF*NtoN2O*kgtoGg</f>
        <v>1.0720950707048482</v>
      </c>
      <c r="AQ137" s="22">
        <f>SUM('Activity data'!AQ50:AQ65)*FracGASM*MSVolatEF*NtoN2O*kgtoGg</f>
        <v>1.0814547568504702</v>
      </c>
      <c r="AR137" s="22">
        <f>SUM('Activity data'!AR50:AR65)*FracGASM*MSVolatEF*NtoN2O*kgtoGg</f>
        <v>1.0952385717658206</v>
      </c>
      <c r="AS137" s="22">
        <f>SUM('Activity data'!AS50:AS65)*FracGASM*MSVolatEF*NtoN2O*kgtoGg</f>
        <v>1.1084745719282461</v>
      </c>
      <c r="AT137" s="22">
        <f>SUM('Activity data'!AT50:AT65)*FracGASM*MSVolatEF*NtoN2O*kgtoGg</f>
        <v>1.1227252404450205</v>
      </c>
      <c r="AU137" s="22">
        <f>SUM('Activity data'!AU50:AU65)*FracGASM*MSVolatEF*NtoN2O*kgtoGg</f>
        <v>1.1375938873028111</v>
      </c>
      <c r="AV137" s="22">
        <f>SUM('Activity data'!AV50:AV65)*FracGASM*MSVolatEF*NtoN2O*kgtoGg</f>
        <v>1.1531396065497028</v>
      </c>
      <c r="AW137" s="22">
        <f>SUM('Activity data'!AW50:AW65)*FracGASM*MSVolatEF*NtoN2O*kgtoGg</f>
        <v>1.170286319883872</v>
      </c>
      <c r="AX137" s="22">
        <f>SUM('Activity data'!AX50:AX65)*FracGASM*MSVolatEF*NtoN2O*kgtoGg</f>
        <v>1.1852156943034293</v>
      </c>
      <c r="AY137" s="22">
        <f>SUM('Activity data'!AY50:AY65)*FracGASM*MSVolatEF*NtoN2O*kgtoGg</f>
        <v>1.203108425944561</v>
      </c>
      <c r="AZ137" s="22">
        <f>SUM('Activity data'!AZ50:AZ65)*FracGASM*MSVolatEF*NtoN2O*kgtoGg</f>
        <v>1.2227589342894607</v>
      </c>
      <c r="BA137" s="22">
        <f>SUM('Activity data'!BA50:BA65)*FracGASM*MSVolatEF*NtoN2O*kgtoGg</f>
        <v>1.244227016581485</v>
      </c>
      <c r="BB137" s="22">
        <f>SUM('Activity data'!BB50:BB65)*FracGASM*MSVolatEF*NtoN2O*kgtoGg</f>
        <v>1.2662213643604805</v>
      </c>
      <c r="BC137" s="22">
        <f>SUM('Activity data'!BC50:BC65)*FracGASM*MSVolatEF*NtoN2O*kgtoGg</f>
        <v>1.2891041373226653</v>
      </c>
      <c r="BD137" s="22">
        <f>SUM('Activity data'!BD50:BD65)*FracGASM*MSVolatEF*NtoN2O*kgtoGg</f>
        <v>1.3117925737179221</v>
      </c>
      <c r="BE137" s="22">
        <f>SUM('Activity data'!BE50:BE65)*FracGASM*MSVolatEF*NtoN2O*kgtoGg</f>
        <v>1.3353334725256225</v>
      </c>
      <c r="BF137" s="22">
        <f>SUM('Activity data'!BF50:BF65)*FracGASM*MSVolatEF*NtoN2O*kgtoGg</f>
        <v>1.3605718637120507</v>
      </c>
      <c r="BG137" s="22">
        <f>SUM('Activity data'!BG50:BG65)*FracGASM*MSVolatEF*NtoN2O*kgtoGg</f>
        <v>1.389395374591029</v>
      </c>
      <c r="BH137" s="22">
        <f>SUM('Activity data'!BH50:BH65)*FracGASM*MSVolatEF*NtoN2O*kgtoGg</f>
        <v>1.4193378888451103</v>
      </c>
      <c r="BI137" s="22">
        <f>SUM('Activity data'!BI50:BI65)*FracGASM*MSVolatEF*NtoN2O*kgtoGg</f>
        <v>1.4502339205519579</v>
      </c>
      <c r="BJ137" s="22">
        <f>SUM('Activity data'!BJ50:BJ65)*FracGASM*MSVolatEF*NtoN2O*kgtoGg</f>
        <v>1.4822938452552725</v>
      </c>
      <c r="BK137" s="22">
        <f>SUM('Activity data'!BK50:BK65)*FracGASM*MSVolatEF*NtoN2O*kgtoGg</f>
        <v>1.5164987680933859</v>
      </c>
      <c r="BL137" s="22">
        <f>SUM('Activity data'!BL50:BL65)*FracGASM*MSVolatEF*NtoN2O*kgtoGg</f>
        <v>1.5524291291899335</v>
      </c>
      <c r="BM137" s="22">
        <f>SUM('Activity data'!BM50:BM65)*FracGASM*MSVolatEF*NtoN2O*kgtoGg</f>
        <v>1.5899254047490545</v>
      </c>
      <c r="BN137" s="22">
        <f>SUM('Activity data'!BN50:BN65)*FracGASM*MSVolatEF*NtoN2O*kgtoGg</f>
        <v>1.6270702569065825</v>
      </c>
      <c r="BO137" s="22">
        <f>SUM('Activity data'!BO50:BO65)*FracGASM*MSVolatEF*NtoN2O*kgtoGg</f>
        <v>1.6659308870107992</v>
      </c>
      <c r="BP137" s="22">
        <f>SUM('Activity data'!BP50:BP65)*FracGASM*MSVolatEF*NtoN2O*kgtoGg</f>
        <v>1.706644860197758</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4.4119031681439047</v>
      </c>
      <c r="AE138" s="22">
        <f>SUM('Activity data'!AE66:AE81)*FracGASM*MSVolatEF*NtoN2O*kgtoGg</f>
        <v>4.4021132363520499</v>
      </c>
      <c r="AF138" s="22">
        <f>SUM('Activity data'!AF66:AF81)*FracGASM*MSVolatEF*NtoN2O*kgtoGg</f>
        <v>4.3751608583095232</v>
      </c>
      <c r="AG138" s="22">
        <f>SUM('Activity data'!AG66:AG81)*FracGASM*MSVolatEF*NtoN2O*kgtoGg</f>
        <v>4.3313013659589954</v>
      </c>
      <c r="AH138" s="22">
        <f>SUM('Activity data'!AH66:AH81)*FracGASM*MSVolatEF*NtoN2O*kgtoGg</f>
        <v>4.2753548175110181</v>
      </c>
      <c r="AI138" s="22">
        <f>SUM('Activity data'!AI66:AI81)*FracGASM*MSVolatEF*NtoN2O*kgtoGg</f>
        <v>4.234417660378111</v>
      </c>
      <c r="AJ138" s="22">
        <f>SUM('Activity data'!AJ66:AJ81)*FracGASM*MSVolatEF*NtoN2O*kgtoGg</f>
        <v>4.1903629631806707</v>
      </c>
      <c r="AK138" s="22">
        <f>SUM('Activity data'!AK66:AK81)*FracGASM*MSVolatEF*NtoN2O*kgtoGg</f>
        <v>4.1437508057477821</v>
      </c>
      <c r="AL138" s="22">
        <f>SUM('Activity data'!AL66:AL81)*FracGASM*MSVolatEF*NtoN2O*kgtoGg</f>
        <v>3.8667681279583896</v>
      </c>
      <c r="AM138" s="22">
        <f>SUM('Activity data'!AM66:AM81)*FracGASM*MSVolatEF*NtoN2O*kgtoGg</f>
        <v>3.8827390962699901</v>
      </c>
      <c r="AN138" s="22">
        <f>SUM('Activity data'!AN66:AN81)*FracGASM*MSVolatEF*NtoN2O*kgtoGg</f>
        <v>3.8961263631042069</v>
      </c>
      <c r="AO138" s="22">
        <f>SUM('Activity data'!AO66:AO81)*FracGASM*MSVolatEF*NtoN2O*kgtoGg</f>
        <v>3.9098155047652829</v>
      </c>
      <c r="AP138" s="22">
        <f>SUM('Activity data'!AP66:AP81)*FracGASM*MSVolatEF*NtoN2O*kgtoGg</f>
        <v>3.9213720385053388</v>
      </c>
      <c r="AQ138" s="22">
        <f>SUM('Activity data'!AQ66:AQ81)*FracGASM*MSVolatEF*NtoN2O*kgtoGg</f>
        <v>3.9348554866194663</v>
      </c>
      <c r="AR138" s="22">
        <f>SUM('Activity data'!AR66:AR81)*FracGASM*MSVolatEF*NtoN2O*kgtoGg</f>
        <v>3.9559727912375955</v>
      </c>
      <c r="AS138" s="22">
        <f>SUM('Activity data'!AS66:AS81)*FracGASM*MSVolatEF*NtoN2O*kgtoGg</f>
        <v>3.9758222875415186</v>
      </c>
      <c r="AT138" s="22">
        <f>SUM('Activity data'!AT66:AT81)*FracGASM*MSVolatEF*NtoN2O*kgtoGg</f>
        <v>3.99776131929212</v>
      </c>
      <c r="AU138" s="22">
        <f>SUM('Activity data'!AU66:AU81)*FracGASM*MSVolatEF*NtoN2O*kgtoGg</f>
        <v>4.0209164901053631</v>
      </c>
      <c r="AV138" s="22">
        <f>SUM('Activity data'!AV66:AV81)*FracGASM*MSVolatEF*NtoN2O*kgtoGg</f>
        <v>4.0453539510502479</v>
      </c>
      <c r="AW138" s="22">
        <f>SUM('Activity data'!AW66:AW81)*FracGASM*MSVolatEF*NtoN2O*kgtoGg</f>
        <v>4.0623452728386598</v>
      </c>
      <c r="AX138" s="22">
        <f>SUM('Activity data'!AX66:AX81)*FracGASM*MSVolatEF*NtoN2O*kgtoGg</f>
        <v>4.0738935967810477</v>
      </c>
      <c r="AY138" s="22">
        <f>SUM('Activity data'!AY66:AY81)*FracGASM*MSVolatEF*NtoN2O*kgtoGg</f>
        <v>4.0908729322042969</v>
      </c>
      <c r="AZ138" s="22">
        <f>SUM('Activity data'!AZ66:AZ81)*FracGASM*MSVolatEF*NtoN2O*kgtoGg</f>
        <v>4.1106156055211871</v>
      </c>
      <c r="BA138" s="22">
        <f>SUM('Activity data'!BA66:BA81)*FracGASM*MSVolatEF*NtoN2O*kgtoGg</f>
        <v>4.133055269899633</v>
      </c>
      <c r="BB138" s="22">
        <f>SUM('Activity data'!BB66:BB81)*FracGASM*MSVolatEF*NtoN2O*kgtoGg</f>
        <v>4.1538551685019689</v>
      </c>
      <c r="BC138" s="22">
        <f>SUM('Activity data'!BC66:BC81)*FracGASM*MSVolatEF*NtoN2O*kgtoGg</f>
        <v>4.1752515734082225</v>
      </c>
      <c r="BD138" s="22">
        <f>SUM('Activity data'!BD66:BD81)*FracGASM*MSVolatEF*NtoN2O*kgtoGg</f>
        <v>4.1950638714007304</v>
      </c>
      <c r="BE138" s="22">
        <f>SUM('Activity data'!BE66:BE81)*FracGASM*MSVolatEF*NtoN2O*kgtoGg</f>
        <v>4.2152659137518942</v>
      </c>
      <c r="BF138" s="22">
        <f>SUM('Activity data'!BF66:BF81)*FracGASM*MSVolatEF*NtoN2O*kgtoGg</f>
        <v>4.2373823242764921</v>
      </c>
      <c r="BG138" s="22">
        <f>SUM('Activity data'!BG66:BG81)*FracGASM*MSVolatEF*NtoN2O*kgtoGg</f>
        <v>4.2697692460447643</v>
      </c>
      <c r="BH138" s="22">
        <f>SUM('Activity data'!BH66:BH81)*FracGASM*MSVolatEF*NtoN2O*kgtoGg</f>
        <v>4.3030710051167356</v>
      </c>
      <c r="BI138" s="22">
        <f>SUM('Activity data'!BI66:BI81)*FracGASM*MSVolatEF*NtoN2O*kgtoGg</f>
        <v>4.3369124940505248</v>
      </c>
      <c r="BJ138" s="22">
        <f>SUM('Activity data'!BJ66:BJ81)*FracGASM*MSVolatEF*NtoN2O*kgtoGg</f>
        <v>4.3715833292781703</v>
      </c>
      <c r="BK138" s="22">
        <f>SUM('Activity data'!BK66:BK81)*FracGASM*MSVolatEF*NtoN2O*kgtoGg</f>
        <v>4.4088108498244942</v>
      </c>
      <c r="BL138" s="22">
        <f>SUM('Activity data'!BL66:BL81)*FracGASM*MSVolatEF*NtoN2O*kgtoGg</f>
        <v>4.4461425617665569</v>
      </c>
      <c r="BM138" s="22">
        <f>SUM('Activity data'!BM66:BM81)*FracGASM*MSVolatEF*NtoN2O*kgtoGg</f>
        <v>4.4847093613404283</v>
      </c>
      <c r="BN138" s="22">
        <f>SUM('Activity data'!BN66:BN81)*FracGASM*MSVolatEF*NtoN2O*kgtoGg</f>
        <v>4.5210074639758409</v>
      </c>
      <c r="BO138" s="22">
        <f>SUM('Activity data'!BO66:BO81)*FracGASM*MSVolatEF*NtoN2O*kgtoGg</f>
        <v>4.5586005271270436</v>
      </c>
      <c r="BP138" s="22">
        <f>SUM('Activity data'!BP66:BP81)*FracGASM*MSVolatEF*NtoN2O*kgtoGg</f>
        <v>4.5976285630486169</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2.2789450399446749E-4</v>
      </c>
      <c r="AF139" s="22">
        <f>'Activity data'!AF47*FracLEACH*MSLeachEF*NtoN2O*kgtoGg</f>
        <v>2.2784746608768509E-4</v>
      </c>
      <c r="AG139" s="22">
        <f>'Activity data'!AG47*FracLEACH*MSLeachEF*NtoN2O*kgtoGg</f>
        <v>2.2781213980477093E-4</v>
      </c>
      <c r="AH139" s="22">
        <f>'Activity data'!AH47*FracLEACH*MSLeachEF*NtoN2O*kgtoGg</f>
        <v>2.2778888218120025E-4</v>
      </c>
      <c r="AI139" s="22">
        <f>'Activity data'!AI47*FracLEACH*MSLeachEF*NtoN2O*kgtoGg</f>
        <v>2.2777526609698599E-4</v>
      </c>
      <c r="AJ139" s="22">
        <f>'Activity data'!AJ47*FracLEACH*MSLeachEF*NtoN2O*kgtoGg</f>
        <v>2.2775376441175359E-4</v>
      </c>
      <c r="AK139" s="22">
        <f>'Activity data'!AK47*FracLEACH*MSLeachEF*NtoN2O*kgtoGg</f>
        <v>2.2773570498049836E-4</v>
      </c>
      <c r="AL139" s="22">
        <f>'Activity data'!AL47*FracLEACH*MSLeachEF*NtoN2O*kgtoGg</f>
        <v>2.2772085212346743E-4</v>
      </c>
      <c r="AM139" s="22">
        <f>'Activity data'!AM47*FracLEACH*MSLeachEF*NtoN2O*kgtoGg</f>
        <v>2.2787900295744758E-4</v>
      </c>
      <c r="AN139" s="22">
        <f>'Activity data'!AN47*FracLEACH*MSLeachEF*NtoN2O*kgtoGg</f>
        <v>2.2783617551740769E-4</v>
      </c>
      <c r="AO139" s="22">
        <f>'Activity data'!AO47*FracLEACH*MSLeachEF*NtoN2O*kgtoGg</f>
        <v>2.2779582176070062E-4</v>
      </c>
      <c r="AP139" s="22">
        <f>'Activity data'!AP47*FracLEACH*MSLeachEF*NtoN2O*kgtoGg</f>
        <v>2.277557065780589E-4</v>
      </c>
      <c r="AQ139" s="22">
        <f>'Activity data'!AQ47*FracLEACH*MSLeachEF*NtoN2O*kgtoGg</f>
        <v>2.2771767937487393E-4</v>
      </c>
      <c r="AR139" s="22">
        <f>'Activity data'!AR47*FracLEACH*MSLeachEF*NtoN2O*kgtoGg</f>
        <v>2.2767853063814859E-4</v>
      </c>
      <c r="AS139" s="22">
        <f>'Activity data'!AS47*FracLEACH*MSLeachEF*NtoN2O*kgtoGg</f>
        <v>2.2763207523859963E-4</v>
      </c>
      <c r="AT139" s="22">
        <f>'Activity data'!AT47*FracLEACH*MSLeachEF*NtoN2O*kgtoGg</f>
        <v>2.275868955845546E-4</v>
      </c>
      <c r="AU139" s="22">
        <f>'Activity data'!AU47*FracLEACH*MSLeachEF*NtoN2O*kgtoGg</f>
        <v>2.2754028188223268E-4</v>
      </c>
      <c r="AV139" s="22">
        <f>'Activity data'!AV47*FracLEACH*MSLeachEF*NtoN2O*kgtoGg</f>
        <v>2.2749292714139695E-4</v>
      </c>
      <c r="AW139" s="22">
        <f>'Activity data'!AW47*FracLEACH*MSLeachEF*NtoN2O*kgtoGg</f>
        <v>2.2744474000472057E-4</v>
      </c>
      <c r="AX139" s="22">
        <f>'Activity data'!AX47*FracLEACH*MSLeachEF*NtoN2O*kgtoGg</f>
        <v>2.2738743546817799E-4</v>
      </c>
      <c r="AY139" s="22">
        <f>'Activity data'!AY47*FracLEACH*MSLeachEF*NtoN2O*kgtoGg</f>
        <v>2.2733402893897406E-4</v>
      </c>
      <c r="AZ139" s="22">
        <f>'Activity data'!AZ47*FracLEACH*MSLeachEF*NtoN2O*kgtoGg</f>
        <v>2.2727578610844457E-4</v>
      </c>
      <c r="BA139" s="22">
        <f>'Activity data'!BA47*FracLEACH*MSLeachEF*NtoN2O*kgtoGg</f>
        <v>2.2721479718234596E-4</v>
      </c>
      <c r="BB139" s="22">
        <f>'Activity data'!BB47*FracLEACH*MSLeachEF*NtoN2O*kgtoGg</f>
        <v>2.2715102688175494E-4</v>
      </c>
      <c r="BC139" s="22">
        <f>'Activity data'!BC47*FracLEACH*MSLeachEF*NtoN2O*kgtoGg</f>
        <v>2.2708669289491786E-4</v>
      </c>
      <c r="BD139" s="22">
        <f>'Activity data'!BD47*FracLEACH*MSLeachEF*NtoN2O*kgtoGg</f>
        <v>2.2702118812569655E-4</v>
      </c>
      <c r="BE139" s="22">
        <f>'Activity data'!BE47*FracLEACH*MSLeachEF*NtoN2O*kgtoGg</f>
        <v>2.2695628258524508E-4</v>
      </c>
      <c r="BF139" s="22">
        <f>'Activity data'!BF47*FracLEACH*MSLeachEF*NtoN2O*kgtoGg</f>
        <v>2.2689030406076435E-4</v>
      </c>
      <c r="BG139" s="22">
        <f>'Activity data'!BG47*FracLEACH*MSLeachEF*NtoN2O*kgtoGg</f>
        <v>2.2682196251008912E-4</v>
      </c>
      <c r="BH139" s="22">
        <f>'Activity data'!BH47*FracLEACH*MSLeachEF*NtoN2O*kgtoGg</f>
        <v>2.26752415058235E-4</v>
      </c>
      <c r="BI139" s="22">
        <f>'Activity data'!BI47*FracLEACH*MSLeachEF*NtoN2O*kgtoGg</f>
        <v>2.2668174456644323E-4</v>
      </c>
      <c r="BJ139" s="22">
        <f>'Activity data'!BJ47*FracLEACH*MSLeachEF*NtoN2O*kgtoGg</f>
        <v>2.2661025896723741E-4</v>
      </c>
      <c r="BK139" s="22">
        <f>'Activity data'!BK47*FracLEACH*MSLeachEF*NtoN2O*kgtoGg</f>
        <v>2.2653769496065165E-4</v>
      </c>
      <c r="BL139" s="22">
        <f>'Activity data'!BL47*FracLEACH*MSLeachEF*NtoN2O*kgtoGg</f>
        <v>2.2646268221876965E-4</v>
      </c>
      <c r="BM139" s="22">
        <f>'Activity data'!BM47*FracLEACH*MSLeachEF*NtoN2O*kgtoGg</f>
        <v>2.2638597199515191E-4</v>
      </c>
      <c r="BN139" s="22">
        <f>'Activity data'!BN47*FracLEACH*MSLeachEF*NtoN2O*kgtoGg</f>
        <v>2.2630787030715694E-4</v>
      </c>
      <c r="BO139" s="22">
        <f>'Activity data'!BO47*FracLEACH*MSLeachEF*NtoN2O*kgtoGg</f>
        <v>2.2623112534463102E-4</v>
      </c>
      <c r="BP139" s="22">
        <f>'Activity data'!BP47*FracLEACH*MSLeachEF*NtoN2O*kgtoGg</f>
        <v>2.2615287054574413E-4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1.5041037263634857E-6</v>
      </c>
      <c r="AF140" s="22">
        <f>'Activity data'!AF48*FracLEACH*MSLeachEF*NtoN2O*kgtoGg</f>
        <v>1.5037932761787219E-6</v>
      </c>
      <c r="AG140" s="22">
        <f>'Activity data'!AG48*FracLEACH*MSLeachEF*NtoN2O*kgtoGg</f>
        <v>1.5035601227114883E-6</v>
      </c>
      <c r="AH140" s="22">
        <f>'Activity data'!AH48*FracLEACH*MSLeachEF*NtoN2O*kgtoGg</f>
        <v>1.5034066223959218E-6</v>
      </c>
      <c r="AI140" s="22">
        <f>'Activity data'!AI48*FracLEACH*MSLeachEF*NtoN2O*kgtoGg</f>
        <v>1.5033167562401081E-6</v>
      </c>
      <c r="AJ140" s="22">
        <f>'Activity data'!AJ48*FracLEACH*MSLeachEF*NtoN2O*kgtoGg</f>
        <v>1.5031748451175741E-6</v>
      </c>
      <c r="AK140" s="22">
        <f>'Activity data'!AK48*FracLEACH*MSLeachEF*NtoN2O*kgtoGg</f>
        <v>1.50305565287129E-6</v>
      </c>
      <c r="AL140" s="22">
        <f>'Activity data'!AL48*FracLEACH*MSLeachEF*NtoN2O*kgtoGg</f>
        <v>1.5029576240148854E-6</v>
      </c>
      <c r="AM140" s="22">
        <f>'Activity data'!AM48*FracLEACH*MSLeachEF*NtoN2O*kgtoGg</f>
        <v>1.5040014195191546E-6</v>
      </c>
      <c r="AN140" s="22">
        <f>'Activity data'!AN48*FracLEACH*MSLeachEF*NtoN2O*kgtoGg</f>
        <v>1.5037187584148909E-6</v>
      </c>
      <c r="AO140" s="22">
        <f>'Activity data'!AO48*FracLEACH*MSLeachEF*NtoN2O*kgtoGg</f>
        <v>1.5034524236206242E-6</v>
      </c>
      <c r="AP140" s="22">
        <f>'Activity data'!AP48*FracLEACH*MSLeachEF*NtoN2O*kgtoGg</f>
        <v>1.5031876634151894E-6</v>
      </c>
      <c r="AQ140" s="22">
        <f>'Activity data'!AQ48*FracLEACH*MSLeachEF*NtoN2O*kgtoGg</f>
        <v>1.5029366838741681E-6</v>
      </c>
      <c r="AR140" s="22">
        <f>'Activity data'!AR48*FracLEACH*MSLeachEF*NtoN2O*kgtoGg</f>
        <v>1.5026783022117808E-6</v>
      </c>
      <c r="AS140" s="22">
        <f>'Activity data'!AS48*FracLEACH*MSLeachEF*NtoN2O*kgtoGg</f>
        <v>1.5023716965747574E-6</v>
      </c>
      <c r="AT140" s="22">
        <f>'Activity data'!AT48*FracLEACH*MSLeachEF*NtoN2O*kgtoGg</f>
        <v>1.5020735108580607E-6</v>
      </c>
      <c r="AU140" s="22">
        <f>'Activity data'!AU48*FracLEACH*MSLeachEF*NtoN2O*kgtoGg</f>
        <v>1.5017658604227359E-6</v>
      </c>
      <c r="AV140" s="22">
        <f>'Activity data'!AV48*FracLEACH*MSLeachEF*NtoN2O*kgtoGg</f>
        <v>1.5014533191332204E-6</v>
      </c>
      <c r="AW140" s="22">
        <f>'Activity data'!AW48*FracLEACH*MSLeachEF*NtoN2O*kgtoGg</f>
        <v>1.5011352840311562E-6</v>
      </c>
      <c r="AX140" s="22">
        <f>'Activity data'!AX48*FracLEACH*MSLeachEF*NtoN2O*kgtoGg</f>
        <v>1.5007570740899748E-6</v>
      </c>
      <c r="AY140" s="22">
        <f>'Activity data'!AY48*FracLEACH*MSLeachEF*NtoN2O*kgtoGg</f>
        <v>1.5004045909972292E-6</v>
      </c>
      <c r="AZ140" s="22">
        <f>'Activity data'!AZ48*FracLEACH*MSLeachEF*NtoN2O*kgtoGg</f>
        <v>1.5000201883157343E-6</v>
      </c>
      <c r="BA140" s="22">
        <f>'Activity data'!BA48*FracLEACH*MSLeachEF*NtoN2O*kgtoGg</f>
        <v>1.4996176614034837E-6</v>
      </c>
      <c r="BB140" s="22">
        <f>'Activity data'!BB48*FracLEACH*MSLeachEF*NtoN2O*kgtoGg</f>
        <v>1.4991967774195831E-6</v>
      </c>
      <c r="BC140" s="22">
        <f>'Activity data'!BC48*FracLEACH*MSLeachEF*NtoN2O*kgtoGg</f>
        <v>1.4987721731064578E-6</v>
      </c>
      <c r="BD140" s="22">
        <f>'Activity data'!BD48*FracLEACH*MSLeachEF*NtoN2O*kgtoGg</f>
        <v>1.4983398416295978E-6</v>
      </c>
      <c r="BE140" s="22">
        <f>'Activity data'!BE48*FracLEACH*MSLeachEF*NtoN2O*kgtoGg</f>
        <v>1.4979114650626178E-6</v>
      </c>
      <c r="BF140" s="22">
        <f>'Activity data'!BF48*FracLEACH*MSLeachEF*NtoN2O*kgtoGg</f>
        <v>1.4974760068010448E-6</v>
      </c>
      <c r="BG140" s="22">
        <f>'Activity data'!BG48*FracLEACH*MSLeachEF*NtoN2O*kgtoGg</f>
        <v>1.4970249525665885E-6</v>
      </c>
      <c r="BH140" s="22">
        <f>'Activity data'!BH48*FracLEACH*MSLeachEF*NtoN2O*kgtoGg</f>
        <v>1.4965659393843516E-6</v>
      </c>
      <c r="BI140" s="22">
        <f>'Activity data'!BI48*FracLEACH*MSLeachEF*NtoN2O*kgtoGg</f>
        <v>1.4960995141385256E-6</v>
      </c>
      <c r="BJ140" s="22">
        <f>'Activity data'!BJ48*FracLEACH*MSLeachEF*NtoN2O*kgtoGg</f>
        <v>1.4956277091837669E-6</v>
      </c>
      <c r="BK140" s="22">
        <f>'Activity data'!BK48*FracLEACH*MSLeachEF*NtoN2O*kgtoGg</f>
        <v>1.4951487867403011E-6</v>
      </c>
      <c r="BL140" s="22">
        <f>'Activity data'!BL48*FracLEACH*MSLeachEF*NtoN2O*kgtoGg</f>
        <v>1.49465370264388E-6</v>
      </c>
      <c r="BM140" s="22">
        <f>'Activity data'!BM48*FracLEACH*MSLeachEF*NtoN2O*kgtoGg</f>
        <v>1.4941474151680026E-6</v>
      </c>
      <c r="BN140" s="22">
        <f>'Activity data'!BN48*FracLEACH*MSLeachEF*NtoN2O*kgtoGg</f>
        <v>1.4936319440272359E-6</v>
      </c>
      <c r="BO140" s="22">
        <f>'Activity data'!BO48*FracLEACH*MSLeachEF*NtoN2O*kgtoGg</f>
        <v>1.4931254272745651E-6</v>
      </c>
      <c r="BP140" s="22">
        <f>'Activity data'!BP48*FracLEACH*MSLeachEF*NtoN2O*kgtoGg</f>
        <v>1.4926089456019112E-6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0.20808437777413738</v>
      </c>
      <c r="AE141" s="22">
        <f>SUM('Activity data'!AE50:AE65)*FracLEACH*MSLeachEF*NtoN2O*kgtoGg</f>
        <v>0.20890861173077235</v>
      </c>
      <c r="AF141" s="22">
        <f>SUM('Activity data'!AF50:AF65)*FracLEACH*MSLeachEF*NtoN2O*kgtoGg</f>
        <v>0.20846258181002719</v>
      </c>
      <c r="AG141" s="22">
        <f>SUM('Activity data'!AG50:AG65)*FracLEACH*MSLeachEF*NtoN2O*kgtoGg</f>
        <v>0.20673299967123537</v>
      </c>
      <c r="AH141" s="22">
        <f>SUM('Activity data'!AH50:AH65)*FracLEACH*MSLeachEF*NtoN2O*kgtoGg</f>
        <v>0.20403358418839909</v>
      </c>
      <c r="AI141" s="22">
        <f>SUM('Activity data'!AI50:AI65)*FracLEACH*MSLeachEF*NtoN2O*kgtoGg</f>
        <v>0.20232457795559236</v>
      </c>
      <c r="AJ141" s="22">
        <f>SUM('Activity data'!AJ50:AJ65)*FracLEACH*MSLeachEF*NtoN2O*kgtoGg</f>
        <v>0.20033209523685311</v>
      </c>
      <c r="AK141" s="22">
        <f>SUM('Activity data'!AK50:AK65)*FracLEACH*MSLeachEF*NtoN2O*kgtoGg</f>
        <v>0.19808725390015641</v>
      </c>
      <c r="AL141" s="22">
        <f>SUM('Activity data'!AL50:AL65)*FracLEACH*MSLeachEF*NtoN2O*kgtoGg</f>
        <v>0.1783458170457777</v>
      </c>
      <c r="AM141" s="22">
        <f>SUM('Activity data'!AM50:AM65)*FracLEACH*MSLeachEF*NtoN2O*kgtoGg</f>
        <v>0.18018521654235881</v>
      </c>
      <c r="AN141" s="22">
        <f>SUM('Activity data'!AN50:AN65)*FracLEACH*MSLeachEF*NtoN2O*kgtoGg</f>
        <v>0.18181876878550185</v>
      </c>
      <c r="AO141" s="22">
        <f>SUM('Activity data'!AO50:AO65)*FracLEACH*MSLeachEF*NtoN2O*kgtoGg</f>
        <v>0.18346407575946047</v>
      </c>
      <c r="AP141" s="22">
        <f>SUM('Activity data'!AP50:AP65)*FracLEACH*MSLeachEF*NtoN2O*kgtoGg</f>
        <v>0.18493639969658626</v>
      </c>
      <c r="AQ141" s="22">
        <f>SUM('Activity data'!AQ50:AQ65)*FracLEACH*MSLeachEF*NtoN2O*kgtoGg</f>
        <v>0.18655094555670612</v>
      </c>
      <c r="AR141" s="22">
        <f>SUM('Activity data'!AR50:AR65)*FracLEACH*MSLeachEF*NtoN2O*kgtoGg</f>
        <v>0.18892865362960404</v>
      </c>
      <c r="AS141" s="22">
        <f>SUM('Activity data'!AS50:AS65)*FracLEACH*MSLeachEF*NtoN2O*kgtoGg</f>
        <v>0.19121186365762241</v>
      </c>
      <c r="AT141" s="22">
        <f>SUM('Activity data'!AT50:AT65)*FracLEACH*MSLeachEF*NtoN2O*kgtoGg</f>
        <v>0.19367010397676601</v>
      </c>
      <c r="AU141" s="22">
        <f>SUM('Activity data'!AU50:AU65)*FracLEACH*MSLeachEF*NtoN2O*kgtoGg</f>
        <v>0.19623494555973486</v>
      </c>
      <c r="AV141" s="22">
        <f>SUM('Activity data'!AV50:AV65)*FracLEACH*MSLeachEF*NtoN2O*kgtoGg</f>
        <v>0.19891658212982369</v>
      </c>
      <c r="AW141" s="22">
        <f>SUM('Activity data'!AW50:AW65)*FracLEACH*MSLeachEF*NtoN2O*kgtoGg</f>
        <v>0.20187439017996792</v>
      </c>
      <c r="AX141" s="22">
        <f>SUM('Activity data'!AX50:AX65)*FracLEACH*MSLeachEF*NtoN2O*kgtoGg</f>
        <v>0.20444970726734155</v>
      </c>
      <c r="AY141" s="22">
        <f>SUM('Activity data'!AY50:AY65)*FracLEACH*MSLeachEF*NtoN2O*kgtoGg</f>
        <v>0.20753620347543675</v>
      </c>
      <c r="AZ141" s="22">
        <f>SUM('Activity data'!AZ50:AZ65)*FracLEACH*MSLeachEF*NtoN2O*kgtoGg</f>
        <v>0.21092591616493195</v>
      </c>
      <c r="BA141" s="22">
        <f>SUM('Activity data'!BA50:BA65)*FracLEACH*MSLeachEF*NtoN2O*kgtoGg</f>
        <v>0.21462916036030613</v>
      </c>
      <c r="BB141" s="22">
        <f>SUM('Activity data'!BB50:BB65)*FracLEACH*MSLeachEF*NtoN2O*kgtoGg</f>
        <v>0.21842318535218286</v>
      </c>
      <c r="BC141" s="22">
        <f>SUM('Activity data'!BC50:BC65)*FracLEACH*MSLeachEF*NtoN2O*kgtoGg</f>
        <v>0.22237046368815974</v>
      </c>
      <c r="BD141" s="22">
        <f>SUM('Activity data'!BD50:BD65)*FracLEACH*MSLeachEF*NtoN2O*kgtoGg</f>
        <v>0.22628421896634154</v>
      </c>
      <c r="BE141" s="22">
        <f>SUM('Activity data'!BE50:BE65)*FracLEACH*MSLeachEF*NtoN2O*kgtoGg</f>
        <v>0.23034502401066986</v>
      </c>
      <c r="BF141" s="22">
        <f>SUM('Activity data'!BF50:BF65)*FracLEACH*MSLeachEF*NtoN2O*kgtoGg</f>
        <v>0.23469864649032871</v>
      </c>
      <c r="BG141" s="22">
        <f>SUM('Activity data'!BG50:BG65)*FracLEACH*MSLeachEF*NtoN2O*kgtoGg</f>
        <v>0.23967070211695241</v>
      </c>
      <c r="BH141" s="22">
        <f>SUM('Activity data'!BH50:BH65)*FracLEACH*MSLeachEF*NtoN2O*kgtoGg</f>
        <v>0.24483578582578144</v>
      </c>
      <c r="BI141" s="22">
        <f>SUM('Activity data'!BI50:BI65)*FracLEACH*MSLeachEF*NtoN2O*kgtoGg</f>
        <v>0.25016535129521272</v>
      </c>
      <c r="BJ141" s="22">
        <f>SUM('Activity data'!BJ50:BJ65)*FracLEACH*MSLeachEF*NtoN2O*kgtoGg</f>
        <v>0.2556956883065345</v>
      </c>
      <c r="BK141" s="22">
        <f>SUM('Activity data'!BK50:BK65)*FracLEACH*MSLeachEF*NtoN2O*kgtoGg</f>
        <v>0.26159603749610905</v>
      </c>
      <c r="BL141" s="22">
        <f>SUM('Activity data'!BL50:BL65)*FracLEACH*MSLeachEF*NtoN2O*kgtoGg</f>
        <v>0.26779402478526343</v>
      </c>
      <c r="BM141" s="22">
        <f>SUM('Activity data'!BM50:BM65)*FracLEACH*MSLeachEF*NtoN2O*kgtoGg</f>
        <v>0.27426213231921182</v>
      </c>
      <c r="BN141" s="22">
        <f>SUM('Activity data'!BN50:BN65)*FracLEACH*MSLeachEF*NtoN2O*kgtoGg</f>
        <v>0.28066961931638545</v>
      </c>
      <c r="BO141" s="22">
        <f>SUM('Activity data'!BO50:BO65)*FracLEACH*MSLeachEF*NtoN2O*kgtoGg</f>
        <v>0.28737307800936285</v>
      </c>
      <c r="BP141" s="22">
        <f>SUM('Activity data'!BP50:BP65)*FracLEACH*MSLeachEF*NtoN2O*kgtoGg</f>
        <v>0.29439623838411322</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0.10196839463263552</v>
      </c>
      <c r="AF143" s="22">
        <f>'Activity data'!AF85*FracLEACH*MSLeachEF*NtoN2O*kgtoGg</f>
        <v>0.10231956022942894</v>
      </c>
      <c r="AG143" s="22">
        <f>'Activity data'!AG85*FracLEACH*MSLeachEF*NtoN2O*kgtoGg</f>
        <v>0.10258329167648199</v>
      </c>
      <c r="AH143" s="22">
        <f>'Activity data'!AH85*FracLEACH*MSLeachEF*NtoN2O*kgtoGg</f>
        <v>0.1027569234943041</v>
      </c>
      <c r="AI143" s="22">
        <f>'Activity data'!AI85*FracLEACH*MSLeachEF*NtoN2O*kgtoGg</f>
        <v>0.10285857555890811</v>
      </c>
      <c r="AJ143" s="22">
        <f>'Activity data'!AJ85*FracLEACH*MSLeachEF*NtoN2O*kgtoGg</f>
        <v>0.10301909826587401</v>
      </c>
      <c r="AK143" s="22">
        <f>'Activity data'!AK85*FracLEACH*MSLeachEF*NtoN2O*kgtoGg</f>
        <v>0.10315392252546154</v>
      </c>
      <c r="AL143" s="22">
        <f>'Activity data'!AL85*FracLEACH*MSLeachEF*NtoN2O*kgtoGg</f>
        <v>0.10326480782542785</v>
      </c>
      <c r="AM143" s="22">
        <f>'Activity data'!AM85*FracLEACH*MSLeachEF*NtoN2O*kgtoGg</f>
        <v>0.1020841189768585</v>
      </c>
      <c r="AN143" s="22">
        <f>'Activity data'!AN85*FracLEACH*MSLeachEF*NtoN2O*kgtoGg</f>
        <v>0.10240385096685373</v>
      </c>
      <c r="AO143" s="22">
        <f>'Activity data'!AO85*FracLEACH*MSLeachEF*NtoN2O*kgtoGg</f>
        <v>0.10270511545811734</v>
      </c>
      <c r="AP143" s="22">
        <f>'Activity data'!AP85*FracLEACH*MSLeachEF*NtoN2O*kgtoGg</f>
        <v>0.10300459885388169</v>
      </c>
      <c r="AQ143" s="22">
        <f>'Activity data'!AQ85*FracLEACH*MSLeachEF*NtoN2O*kgtoGg</f>
        <v>0.10328849425685187</v>
      </c>
      <c r="AR143" s="22">
        <f>'Activity data'!AR85*FracLEACH*MSLeachEF*NtoN2O*kgtoGg</f>
        <v>0.10358076256631234</v>
      </c>
      <c r="AS143" s="22">
        <f>'Activity data'!AS85*FracLEACH*MSLeachEF*NtoN2O*kgtoGg</f>
        <v>0.10392757940453516</v>
      </c>
      <c r="AT143" s="22">
        <f>'Activity data'!AT85*FracLEACH*MSLeachEF*NtoN2O*kgtoGg</f>
        <v>0.10426487205339918</v>
      </c>
      <c r="AU143" s="22">
        <f>'Activity data'!AU85*FracLEACH*MSLeachEF*NtoN2O*kgtoGg</f>
        <v>0.10461287071478415</v>
      </c>
      <c r="AV143" s="22">
        <f>'Activity data'!AV85*FracLEACH*MSLeachEF*NtoN2O*kgtoGg</f>
        <v>0.10496640166384395</v>
      </c>
      <c r="AW143" s="22">
        <f>'Activity data'!AW85*FracLEACH*MSLeachEF*NtoN2O*kgtoGg</f>
        <v>0.1053261469366726</v>
      </c>
      <c r="AX143" s="22">
        <f>'Activity data'!AX85*FracLEACH*MSLeachEF*NtoN2O*kgtoGg</f>
        <v>0.10575395895362852</v>
      </c>
      <c r="AY143" s="22">
        <f>'Activity data'!AY85*FracLEACH*MSLeachEF*NtoN2O*kgtoGg</f>
        <v>0.10615267005672509</v>
      </c>
      <c r="AZ143" s="22">
        <f>'Activity data'!AZ85*FracLEACH*MSLeachEF*NtoN2O*kgtoGg</f>
        <v>0.10658748698929915</v>
      </c>
      <c r="BA143" s="22">
        <f>'Activity data'!BA85*FracLEACH*MSLeachEF*NtoN2O*kgtoGg</f>
        <v>0.10704280513792129</v>
      </c>
      <c r="BB143" s="22">
        <f>'Activity data'!BB85*FracLEACH*MSLeachEF*NtoN2O*kgtoGg</f>
        <v>0.10751888788047036</v>
      </c>
      <c r="BC143" s="22">
        <f>'Activity data'!BC85*FracLEACH*MSLeachEF*NtoN2O*kgtoGg</f>
        <v>0.10799917887186737</v>
      </c>
      <c r="BD143" s="22">
        <f>'Activity data'!BD85*FracLEACH*MSLeachEF*NtoN2O*kgtoGg</f>
        <v>0.10848821044129545</v>
      </c>
      <c r="BE143" s="22">
        <f>'Activity data'!BE85*FracLEACH*MSLeachEF*NtoN2O*kgtoGg</f>
        <v>0.10897276841606438</v>
      </c>
      <c r="BF143" s="22">
        <f>'Activity data'!BF85*FracLEACH*MSLeachEF*NtoN2O*kgtoGg</f>
        <v>0.10946533684671339</v>
      </c>
      <c r="BG143" s="22">
        <f>'Activity data'!BG85*FracLEACH*MSLeachEF*NtoN2O*kgtoGg</f>
        <v>0.10997554665557434</v>
      </c>
      <c r="BH143" s="22">
        <f>'Activity data'!BH85*FracLEACH*MSLeachEF*NtoN2O*kgtoGg</f>
        <v>0.11049475922489162</v>
      </c>
      <c r="BI143" s="22">
        <f>'Activity data'!BI85*FracLEACH*MSLeachEF*NtoN2O*kgtoGg</f>
        <v>0.11102235594684103</v>
      </c>
      <c r="BJ143" s="22">
        <f>'Activity data'!BJ85*FracLEACH*MSLeachEF*NtoN2O*kgtoGg</f>
        <v>0.11155603792430194</v>
      </c>
      <c r="BK143" s="22">
        <f>'Activity data'!BK85*FracLEACH*MSLeachEF*NtoN2O*kgtoGg</f>
        <v>0.11209777084614063</v>
      </c>
      <c r="BL143" s="22">
        <f>'Activity data'!BL85*FracLEACH*MSLeachEF*NtoN2O*kgtoGg</f>
        <v>0.11265778501496797</v>
      </c>
      <c r="BM143" s="22">
        <f>'Activity data'!BM85*FracLEACH*MSLeachEF*NtoN2O*kgtoGg</f>
        <v>0.11323047188178564</v>
      </c>
      <c r="BN143" s="22">
        <f>'Activity data'!BN85*FracLEACH*MSLeachEF*NtoN2O*kgtoGg</f>
        <v>0.11381354684730664</v>
      </c>
      <c r="BO143" s="22">
        <f>'Activity data'!BO85*FracLEACH*MSLeachEF*NtoN2O*kgtoGg</f>
        <v>0.11438649306047415</v>
      </c>
      <c r="BP143" s="22">
        <f>'Activity data'!BP85*FracLEACH*MSLeachEF*NtoN2O*kgtoGg</f>
        <v>0.11497071108871677</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0.396551487473916</v>
      </c>
      <c r="AE156" s="22">
        <f>Constants!$H63*'Activity data'!AE5*Constants!$H81*EF!$H206*MMVolatEF*NtoN2O*kgtoGg</f>
        <v>0.39921663197850482</v>
      </c>
      <c r="AF156" s="22">
        <f>Constants!$H63*'Activity data'!AF5*Constants!$H81*EF!$H206*MMVolatEF*NtoN2O*kgtoGg</f>
        <v>0.40115550274043793</v>
      </c>
      <c r="AG156" s="22">
        <f>Constants!$H63*'Activity data'!AG5*Constants!$H81*EF!$H206*MMVolatEF*NtoN2O*kgtoGg</f>
        <v>0.4023072494989175</v>
      </c>
      <c r="AH156" s="22">
        <f>Constants!$H63*'Activity data'!AH5*Constants!$H81*EF!$H206*MMVolatEF*NtoN2O*kgtoGg</f>
        <v>0.40285971439135765</v>
      </c>
      <c r="AI156" s="22">
        <f>Constants!$H63*'Activity data'!AI5*Constants!$H81*EF!$H206*MMVolatEF*NtoN2O*kgtoGg</f>
        <v>0.40426228460125241</v>
      </c>
      <c r="AJ156" s="22">
        <f>Constants!$H63*'Activity data'!AJ5*Constants!$H81*EF!$H206*MMVolatEF*NtoN2O*kgtoGg</f>
        <v>0.40550371289867626</v>
      </c>
      <c r="AK156" s="22">
        <f>Constants!$H63*'Activity data'!AK5*Constants!$H81*EF!$H206*MMVolatEF*NtoN2O*kgtoGg</f>
        <v>0.40660166882798282</v>
      </c>
      <c r="AL156" s="22">
        <f>Constants!$H63*'Activity data'!AL5*Constants!$H81*EF!$H206*MMVolatEF*NtoN2O*kgtoGg</f>
        <v>0.39384123249056452</v>
      </c>
      <c r="AM156" s="22">
        <f>Constants!$H63*'Activity data'!AM5*Constants!$H81*EF!$H206*MMVolatEF*NtoN2O*kgtoGg</f>
        <v>0.39664914560165676</v>
      </c>
      <c r="AN156" s="22">
        <f>Constants!$H63*'Activity data'!AN5*Constants!$H81*EF!$H206*MMVolatEF*NtoN2O*kgtoGg</f>
        <v>0.39936823324846693</v>
      </c>
      <c r="AO156" s="22">
        <f>Constants!$H63*'Activity data'!AO5*Constants!$H81*EF!$H206*MMVolatEF*NtoN2O*kgtoGg</f>
        <v>0.40217341896695419</v>
      </c>
      <c r="AP156" s="22">
        <f>Constants!$H63*'Activity data'!AP5*Constants!$H81*EF!$H206*MMVolatEF*NtoN2O*kgtoGg</f>
        <v>0.40490735023317392</v>
      </c>
      <c r="AQ156" s="22">
        <f>Constants!$H63*'Activity data'!AQ5*Constants!$H81*EF!$H206*MMVolatEF*NtoN2O*kgtoGg</f>
        <v>0.40782490530920801</v>
      </c>
      <c r="AR156" s="22">
        <f>Constants!$H63*'Activity data'!AR5*Constants!$H81*EF!$H206*MMVolatEF*NtoN2O*kgtoGg</f>
        <v>0.41117305804660059</v>
      </c>
      <c r="AS156" s="22">
        <f>Constants!$H63*'Activity data'!AS5*Constants!$H81*EF!$H206*MMVolatEF*NtoN2O*kgtoGg</f>
        <v>0.41451525508660658</v>
      </c>
      <c r="AT156" s="22">
        <f>Constants!$H63*'Activity data'!AT5*Constants!$H81*EF!$H206*MMVolatEF*NtoN2O*kgtoGg</f>
        <v>0.41807103180894684</v>
      </c>
      <c r="AU156" s="22">
        <f>Constants!$H63*'Activity data'!AU5*Constants!$H81*EF!$H206*MMVolatEF*NtoN2O*kgtoGg</f>
        <v>0.42178863129883143</v>
      </c>
      <c r="AV156" s="22">
        <f>Constants!$H63*'Activity data'!AV5*Constants!$H81*EF!$H206*MMVolatEF*NtoN2O*kgtoGg</f>
        <v>0.42567468514495793</v>
      </c>
      <c r="AW156" s="22">
        <f>Constants!$H63*'Activity data'!AW5*Constants!$H81*EF!$H206*MMVolatEF*NtoN2O*kgtoGg</f>
        <v>0.43025415614026635</v>
      </c>
      <c r="AX156" s="22">
        <f>Constants!$H63*'Activity data'!AX5*Constants!$H81*EF!$H206*MMVolatEF*NtoN2O*kgtoGg</f>
        <v>0.43460165757762681</v>
      </c>
      <c r="AY156" s="22">
        <f>Constants!$H63*'Activity data'!AY5*Constants!$H81*EF!$H206*MMVolatEF*NtoN2O*kgtoGg</f>
        <v>0.43949965113070577</v>
      </c>
      <c r="AZ156" s="22">
        <f>Constants!$H63*'Activity data'!AZ5*Constants!$H81*EF!$H206*MMVolatEF*NtoN2O*kgtoGg</f>
        <v>0.44478096221728325</v>
      </c>
      <c r="BA156" s="22">
        <f>Constants!$H63*'Activity data'!BA5*Constants!$H81*EF!$H206*MMVolatEF*NtoN2O*kgtoGg</f>
        <v>0.45045936061854835</v>
      </c>
      <c r="BB156" s="22">
        <f>Constants!$H63*'Activity data'!BB5*Constants!$H81*EF!$H206*MMVolatEF*NtoN2O*kgtoGg</f>
        <v>0.45613721484910374</v>
      </c>
      <c r="BC156" s="22">
        <f>Constants!$H63*'Activity data'!BC5*Constants!$H81*EF!$H206*MMVolatEF*NtoN2O*kgtoGg</f>
        <v>0.46207752953558523</v>
      </c>
      <c r="BD156" s="22">
        <f>Constants!$H63*'Activity data'!BD5*Constants!$H81*EF!$H206*MMVolatEF*NtoN2O*kgtoGg</f>
        <v>0.46811431686589877</v>
      </c>
      <c r="BE156" s="22">
        <f>Constants!$H63*'Activity data'!BE5*Constants!$H81*EF!$H206*MMVolatEF*NtoN2O*kgtoGg</f>
        <v>0.47441458803421188</v>
      </c>
      <c r="BF156" s="22">
        <f>Constants!$H63*'Activity data'!BF5*Constants!$H81*EF!$H206*MMVolatEF*NtoN2O*kgtoGg</f>
        <v>0.48112454637586943</v>
      </c>
      <c r="BG156" s="22">
        <f>Constants!$H63*'Activity data'!BG5*Constants!$H81*EF!$H206*MMVolatEF*NtoN2O*kgtoGg</f>
        <v>0.48795486181731257</v>
      </c>
      <c r="BH156" s="22">
        <f>Constants!$H63*'Activity data'!BH5*Constants!$H81*EF!$H206*MMVolatEF*NtoN2O*kgtoGg</f>
        <v>0.49509026551689966</v>
      </c>
      <c r="BI156" s="22">
        <f>Constants!$H63*'Activity data'!BI5*Constants!$H81*EF!$H206*MMVolatEF*NtoN2O*kgtoGg</f>
        <v>0.50251025535651728</v>
      </c>
      <c r="BJ156" s="22">
        <f>Constants!$H63*'Activity data'!BJ5*Constants!$H81*EF!$H206*MMVolatEF*NtoN2O*kgtoGg</f>
        <v>0.51025350498181765</v>
      </c>
      <c r="BK156" s="22">
        <f>Constants!$H63*'Activity data'!BK5*Constants!$H81*EF!$H206*MMVolatEF*NtoN2O*kgtoGg</f>
        <v>0.51850151610723705</v>
      </c>
      <c r="BL156" s="22">
        <f>Constants!$H63*'Activity data'!BL5*Constants!$H81*EF!$H206*MMVolatEF*NtoN2O*kgtoGg</f>
        <v>0.52699246696343405</v>
      </c>
      <c r="BM156" s="22">
        <f>Constants!$H63*'Activity data'!BM5*Constants!$H81*EF!$H206*MMVolatEF*NtoN2O*kgtoGg</f>
        <v>0.53590457092407795</v>
      </c>
      <c r="BN156" s="22">
        <f>Constants!$H63*'Activity data'!BN5*Constants!$H81*EF!$H206*MMVolatEF*NtoN2O*kgtoGg</f>
        <v>0.54490056987166735</v>
      </c>
      <c r="BO156" s="22">
        <f>Constants!$H63*'Activity data'!BO5*Constants!$H81*EF!$H206*MMVolatEF*NtoN2O*kgtoGg</f>
        <v>0.55435037358363426</v>
      </c>
      <c r="BP156" s="22">
        <f>Constants!$H63*'Activity data'!BP5*Constants!$H81*EF!$H206*MMVolatEF*NtoN2O*kgtoGg</f>
        <v>0.56429281009631882</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3.1285641190694678E-2</v>
      </c>
      <c r="AE157" s="22">
        <f>Constants!$H64*'Activity data'!AE6*Constants!$H82*EF!$H207*MMVolatEF*NtoN2O*kgtoGg</f>
        <v>3.149590582801344E-2</v>
      </c>
      <c r="AF157" s="22">
        <f>Constants!$H64*'Activity data'!AF6*Constants!$H82*EF!$H207*MMVolatEF*NtoN2O*kgtoGg</f>
        <v>3.1648871626627315E-2</v>
      </c>
      <c r="AG157" s="22">
        <f>Constants!$H64*'Activity data'!AG6*Constants!$H82*EF!$H207*MMVolatEF*NtoN2O*kgtoGg</f>
        <v>3.1739737849467306E-2</v>
      </c>
      <c r="AH157" s="22">
        <f>Constants!$H64*'Activity data'!AH6*Constants!$H82*EF!$H207*MMVolatEF*NtoN2O*kgtoGg</f>
        <v>3.1783324165346342E-2</v>
      </c>
      <c r="AI157" s="22">
        <f>Constants!$H64*'Activity data'!AI6*Constants!$H82*EF!$H207*MMVolatEF*NtoN2O*kgtoGg</f>
        <v>3.1893978921960803E-2</v>
      </c>
      <c r="AJ157" s="22">
        <f>Constants!$H64*'Activity data'!AJ6*Constants!$H82*EF!$H207*MMVolatEF*NtoN2O*kgtoGg</f>
        <v>3.1991920504590043E-2</v>
      </c>
      <c r="AK157" s="22">
        <f>Constants!$H64*'Activity data'!AK6*Constants!$H82*EF!$H207*MMVolatEF*NtoN2O*kgtoGg</f>
        <v>3.2078542939084728E-2</v>
      </c>
      <c r="AL157" s="22">
        <f>Constants!$H64*'Activity data'!AL6*Constants!$H82*EF!$H207*MMVolatEF*NtoN2O*kgtoGg</f>
        <v>3.1071817594962983E-2</v>
      </c>
      <c r="AM157" s="22">
        <f>Constants!$H64*'Activity data'!AM6*Constants!$H82*EF!$H207*MMVolatEF*NtoN2O*kgtoGg</f>
        <v>3.1293345857655606E-2</v>
      </c>
      <c r="AN157" s="22">
        <f>Constants!$H64*'Activity data'!AN6*Constants!$H82*EF!$H207*MMVolatEF*NtoN2O*kgtoGg</f>
        <v>3.1507866299946855E-2</v>
      </c>
      <c r="AO157" s="22">
        <f>Constants!$H64*'Activity data'!AO6*Constants!$H82*EF!$H207*MMVolatEF*NtoN2O*kgtoGg</f>
        <v>3.1729179386983573E-2</v>
      </c>
      <c r="AP157" s="22">
        <f>Constants!$H64*'Activity data'!AP6*Constants!$H82*EF!$H207*MMVolatEF*NtoN2O*kgtoGg</f>
        <v>3.1944870905832305E-2</v>
      </c>
      <c r="AQ157" s="22">
        <f>Constants!$H64*'Activity data'!AQ6*Constants!$H82*EF!$H207*MMVolatEF*NtoN2O*kgtoGg</f>
        <v>3.2175049291605966E-2</v>
      </c>
      <c r="AR157" s="22">
        <f>Constants!$H64*'Activity data'!AR6*Constants!$H82*EF!$H207*MMVolatEF*NtoN2O*kgtoGg</f>
        <v>3.2439199366697036E-2</v>
      </c>
      <c r="AS157" s="22">
        <f>Constants!$H64*'Activity data'!AS6*Constants!$H82*EF!$H207*MMVolatEF*NtoN2O*kgtoGg</f>
        <v>3.2702879571374376E-2</v>
      </c>
      <c r="AT157" s="22">
        <f>Constants!$H64*'Activity data'!AT6*Constants!$H82*EF!$H207*MMVolatEF*NtoN2O*kgtoGg</f>
        <v>3.2983409989752084E-2</v>
      </c>
      <c r="AU157" s="22">
        <f>Constants!$H64*'Activity data'!AU6*Constants!$H82*EF!$H207*MMVolatEF*NtoN2O*kgtoGg</f>
        <v>3.3276707297680834E-2</v>
      </c>
      <c r="AV157" s="22">
        <f>Constants!$H64*'Activity data'!AV6*Constants!$H82*EF!$H207*MMVolatEF*NtoN2O*kgtoGg</f>
        <v>3.3583294689527733E-2</v>
      </c>
      <c r="AW157" s="22">
        <f>Constants!$H64*'Activity data'!AW6*Constants!$H82*EF!$H207*MMVolatEF*NtoN2O*kgtoGg</f>
        <v>3.3944588723034137E-2</v>
      </c>
      <c r="AX157" s="22">
        <f>Constants!$H64*'Activity data'!AX6*Constants!$H82*EF!$H207*MMVolatEF*NtoN2O*kgtoGg</f>
        <v>3.4287581686978659E-2</v>
      </c>
      <c r="AY157" s="22">
        <f>Constants!$H64*'Activity data'!AY6*Constants!$H82*EF!$H207*MMVolatEF*NtoN2O*kgtoGg</f>
        <v>3.4674005326017561E-2</v>
      </c>
      <c r="AZ157" s="22">
        <f>Constants!$H64*'Activity data'!AZ6*Constants!$H82*EF!$H207*MMVolatEF*NtoN2O*kgtoGg</f>
        <v>3.5090670523073374E-2</v>
      </c>
      <c r="BA157" s="22">
        <f>Constants!$H64*'Activity data'!BA6*Constants!$H82*EF!$H207*MMVolatEF*NtoN2O*kgtoGg</f>
        <v>3.5538663635018217E-2</v>
      </c>
      <c r="BB157" s="22">
        <f>Constants!$H64*'Activity data'!BB6*Constants!$H82*EF!$H207*MMVolatEF*NtoN2O*kgtoGg</f>
        <v>3.5986613815010705E-2</v>
      </c>
      <c r="BC157" s="22">
        <f>Constants!$H64*'Activity data'!BC6*Constants!$H82*EF!$H207*MMVolatEF*NtoN2O*kgtoGg</f>
        <v>3.6455270621784872E-2</v>
      </c>
      <c r="BD157" s="22">
        <f>Constants!$H64*'Activity data'!BD6*Constants!$H82*EF!$H207*MMVolatEF*NtoN2O*kgtoGg</f>
        <v>3.6931538567629214E-2</v>
      </c>
      <c r="BE157" s="22">
        <f>Constants!$H64*'Activity data'!BE6*Constants!$H82*EF!$H207*MMVolatEF*NtoN2O*kgtoGg</f>
        <v>3.7428593879239629E-2</v>
      </c>
      <c r="BF157" s="22">
        <f>Constants!$H64*'Activity data'!BF6*Constants!$H82*EF!$H207*MMVolatEF*NtoN2O*kgtoGg</f>
        <v>3.795797116242388E-2</v>
      </c>
      <c r="BG157" s="22">
        <f>Constants!$H64*'Activity data'!BG6*Constants!$H82*EF!$H207*MMVolatEF*NtoN2O*kgtoGg</f>
        <v>3.8496843931459454E-2</v>
      </c>
      <c r="BH157" s="22">
        <f>Constants!$H64*'Activity data'!BH6*Constants!$H82*EF!$H207*MMVolatEF*NtoN2O*kgtoGg</f>
        <v>3.9059786416729338E-2</v>
      </c>
      <c r="BI157" s="22">
        <f>Constants!$H64*'Activity data'!BI6*Constants!$H82*EF!$H207*MMVolatEF*NtoN2O*kgtoGg</f>
        <v>3.9645181118536259E-2</v>
      </c>
      <c r="BJ157" s="22">
        <f>Constants!$H64*'Activity data'!BJ6*Constants!$H82*EF!$H207*MMVolatEF*NtoN2O*kgtoGg</f>
        <v>4.0256079166026387E-2</v>
      </c>
      <c r="BK157" s="22">
        <f>Constants!$H64*'Activity data'!BK6*Constants!$H82*EF!$H207*MMVolatEF*NtoN2O*kgtoGg</f>
        <v>4.0906800004953274E-2</v>
      </c>
      <c r="BL157" s="22">
        <f>Constants!$H64*'Activity data'!BL6*Constants!$H82*EF!$H207*MMVolatEF*NtoN2O*kgtoGg</f>
        <v>4.1576687397248777E-2</v>
      </c>
      <c r="BM157" s="22">
        <f>Constants!$H64*'Activity data'!BM6*Constants!$H82*EF!$H207*MMVolatEF*NtoN2O*kgtoGg</f>
        <v>4.2279801357413195E-2</v>
      </c>
      <c r="BN157" s="22">
        <f>Constants!$H64*'Activity data'!BN6*Constants!$H82*EF!$H207*MMVolatEF*NtoN2O*kgtoGg</f>
        <v>4.2989534151555479E-2</v>
      </c>
      <c r="BO157" s="22">
        <f>Constants!$H64*'Activity data'!BO6*Constants!$H82*EF!$H207*MMVolatEF*NtoN2O*kgtoGg</f>
        <v>4.3735069542529238E-2</v>
      </c>
      <c r="BP157" s="22">
        <f>Constants!$H64*'Activity data'!BP6*Constants!$H82*EF!$H207*MMVolatEF*NtoN2O*kgtoGg</f>
        <v>4.4519470840021703E-2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2.9000547699590347E-4</v>
      </c>
      <c r="AE158" s="22">
        <f>Constants!$H65*'Activity data'!AE7*Constants!$H83*EF!$H208*MMVolatEF*NtoN2O*kgtoGg</f>
        <v>2.9195454673269821E-4</v>
      </c>
      <c r="AF158" s="22">
        <f>Constants!$H65*'Activity data'!AF7*Constants!$H83*EF!$H208*MMVolatEF*NtoN2O*kgtoGg</f>
        <v>2.9337247897582159E-4</v>
      </c>
      <c r="AG158" s="22">
        <f>Constants!$H65*'Activity data'!AG7*Constants!$H83*EF!$H208*MMVolatEF*NtoN2O*kgtoGg</f>
        <v>2.9421477279799086E-4</v>
      </c>
      <c r="AH158" s="22">
        <f>Constants!$H65*'Activity data'!AH7*Constants!$H83*EF!$H208*MMVolatEF*NtoN2O*kgtoGg</f>
        <v>2.9461880064737865E-4</v>
      </c>
      <c r="AI158" s="22">
        <f>Constants!$H65*'Activity data'!AI7*Constants!$H83*EF!$H208*MMVolatEF*NtoN2O*kgtoGg</f>
        <v>2.9564452632383962E-4</v>
      </c>
      <c r="AJ158" s="22">
        <f>Constants!$H65*'Activity data'!AJ7*Constants!$H83*EF!$H208*MMVolatEF*NtoN2O*kgtoGg</f>
        <v>2.9655240592314211E-4</v>
      </c>
      <c r="AK158" s="22">
        <f>Constants!$H65*'Activity data'!AK7*Constants!$H83*EF!$H208*MMVolatEF*NtoN2O*kgtoGg</f>
        <v>2.9735536151165179E-4</v>
      </c>
      <c r="AL158" s="22">
        <f>Constants!$H65*'Activity data'!AL7*Constants!$H83*EF!$H208*MMVolatEF*NtoN2O*kgtoGg</f>
        <v>2.8802341712712276E-4</v>
      </c>
      <c r="AM158" s="22">
        <f>Constants!$H65*'Activity data'!AM7*Constants!$H83*EF!$H208*MMVolatEF*NtoN2O*kgtoGg</f>
        <v>2.9007689620075473E-4</v>
      </c>
      <c r="AN158" s="22">
        <f>Constants!$H65*'Activity data'!AN7*Constants!$H83*EF!$H208*MMVolatEF*NtoN2O*kgtoGg</f>
        <v>2.9206541556057373E-4</v>
      </c>
      <c r="AO158" s="22">
        <f>Constants!$H65*'Activity data'!AO7*Constants!$H83*EF!$H208*MMVolatEF*NtoN2O*kgtoGg</f>
        <v>2.9411690004127559E-4</v>
      </c>
      <c r="AP158" s="22">
        <f>Constants!$H65*'Activity data'!AP7*Constants!$H83*EF!$H208*MMVolatEF*NtoN2O*kgtoGg</f>
        <v>2.9611627481599821E-4</v>
      </c>
      <c r="AQ158" s="22">
        <f>Constants!$H65*'Activity data'!AQ7*Constants!$H83*EF!$H208*MMVolatEF*NtoN2O*kgtoGg</f>
        <v>2.9824993709747617E-4</v>
      </c>
      <c r="AR158" s="22">
        <f>Constants!$H65*'Activity data'!AR7*Constants!$H83*EF!$H208*MMVolatEF*NtoN2O*kgtoGg</f>
        <v>3.0069850345602889E-4</v>
      </c>
      <c r="AS158" s="22">
        <f>Constants!$H65*'Activity data'!AS7*Constants!$H83*EF!$H208*MMVolatEF*NtoN2O*kgtoGg</f>
        <v>3.0314271430233154E-4</v>
      </c>
      <c r="AT158" s="22">
        <f>Constants!$H65*'Activity data'!AT7*Constants!$H83*EF!$H208*MMVolatEF*NtoN2O*kgtoGg</f>
        <v>3.0574311994201804E-4</v>
      </c>
      <c r="AU158" s="22">
        <f>Constants!$H65*'Activity data'!AU7*Constants!$H83*EF!$H208*MMVolatEF*NtoN2O*kgtoGg</f>
        <v>3.0846186958083925E-4</v>
      </c>
      <c r="AV158" s="22">
        <f>Constants!$H65*'Activity data'!AV7*Constants!$H83*EF!$H208*MMVolatEF*NtoN2O*kgtoGg</f>
        <v>3.1130381302292971E-4</v>
      </c>
      <c r="AW158" s="22">
        <f>Constants!$H65*'Activity data'!AW7*Constants!$H83*EF!$H208*MMVolatEF*NtoN2O*kgtoGg</f>
        <v>3.1465286532088803E-4</v>
      </c>
      <c r="AX158" s="22">
        <f>Constants!$H65*'Activity data'!AX7*Constants!$H83*EF!$H208*MMVolatEF*NtoN2O*kgtoGg</f>
        <v>3.1783227396745131E-4</v>
      </c>
      <c r="AY158" s="22">
        <f>Constants!$H65*'Activity data'!AY7*Constants!$H83*EF!$H208*MMVolatEF*NtoN2O*kgtoGg</f>
        <v>3.2141426773510032E-4</v>
      </c>
      <c r="AZ158" s="22">
        <f>Constants!$H65*'Activity data'!AZ7*Constants!$H83*EF!$H208*MMVolatEF*NtoN2O*kgtoGg</f>
        <v>3.2527658874310656E-4</v>
      </c>
      <c r="BA158" s="22">
        <f>Constants!$H65*'Activity data'!BA7*Constants!$H83*EF!$H208*MMVolatEF*NtoN2O*kgtoGg</f>
        <v>3.2942930708851435E-4</v>
      </c>
      <c r="BB158" s="22">
        <f>Constants!$H65*'Activity data'!BB7*Constants!$H83*EF!$H208*MMVolatEF*NtoN2O*kgtoGg</f>
        <v>3.3358162747176276E-4</v>
      </c>
      <c r="BC158" s="22">
        <f>Constants!$H65*'Activity data'!BC7*Constants!$H83*EF!$H208*MMVolatEF*NtoN2O*kgtoGg</f>
        <v>3.3792589006710139E-4</v>
      </c>
      <c r="BD158" s="22">
        <f>Constants!$H65*'Activity data'!BD7*Constants!$H83*EF!$H208*MMVolatEF*NtoN2O*kgtoGg</f>
        <v>3.4234070490086387E-4</v>
      </c>
      <c r="BE158" s="22">
        <f>Constants!$H65*'Activity data'!BE7*Constants!$H83*EF!$H208*MMVolatEF*NtoN2O*kgtoGg</f>
        <v>3.4694821036505754E-4</v>
      </c>
      <c r="BF158" s="22">
        <f>Constants!$H65*'Activity data'!BF7*Constants!$H83*EF!$H208*MMVolatEF*NtoN2O*kgtoGg</f>
        <v>3.5185532767759327E-4</v>
      </c>
      <c r="BG158" s="22">
        <f>Constants!$H65*'Activity data'!BG7*Constants!$H83*EF!$H208*MMVolatEF*NtoN2O*kgtoGg</f>
        <v>3.5685046437534295E-4</v>
      </c>
      <c r="BH158" s="22">
        <f>Constants!$H65*'Activity data'!BH7*Constants!$H83*EF!$H208*MMVolatEF*NtoN2O*kgtoGg</f>
        <v>3.620687177896444E-4</v>
      </c>
      <c r="BI158" s="22">
        <f>Constants!$H65*'Activity data'!BI7*Constants!$H83*EF!$H208*MMVolatEF*NtoN2O*kgtoGg</f>
        <v>3.6749509434026728E-4</v>
      </c>
      <c r="BJ158" s="22">
        <f>Constants!$H65*'Activity data'!BJ7*Constants!$H83*EF!$H208*MMVolatEF*NtoN2O*kgtoGg</f>
        <v>3.7315787678344564E-4</v>
      </c>
      <c r="BK158" s="22">
        <f>Constants!$H65*'Activity data'!BK7*Constants!$H83*EF!$H208*MMVolatEF*NtoN2O*kgtoGg</f>
        <v>3.7918980069812292E-4</v>
      </c>
      <c r="BL158" s="22">
        <f>Constants!$H65*'Activity data'!BL7*Constants!$H83*EF!$H208*MMVolatEF*NtoN2O*kgtoGg</f>
        <v>3.8539939095558537E-4</v>
      </c>
      <c r="BM158" s="22">
        <f>Constants!$H65*'Activity data'!BM7*Constants!$H83*EF!$H208*MMVolatEF*NtoN2O*kgtoGg</f>
        <v>3.9191697831002334E-4</v>
      </c>
      <c r="BN158" s="22">
        <f>Constants!$H65*'Activity data'!BN7*Constants!$H83*EF!$H208*MMVolatEF*NtoN2O*kgtoGg</f>
        <v>3.9849591962851203E-4</v>
      </c>
      <c r="BO158" s="22">
        <f>Constants!$H65*'Activity data'!BO7*Constants!$H83*EF!$H208*MMVolatEF*NtoN2O*kgtoGg</f>
        <v>4.0540673681006877E-4</v>
      </c>
      <c r="BP158" s="22">
        <f>Constants!$H65*'Activity data'!BP7*Constants!$H83*EF!$H208*MMVolatEF*NtoN2O*kgtoGg</f>
        <v>4.1267782551970876E-4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3.2505589279763461E-3</v>
      </c>
      <c r="AE159" s="22">
        <f>Constants!$H66*'Activity data'!AE8*Constants!$H84*EF!$H209*MMVolatEF*NtoN2O*kgtoGg</f>
        <v>3.2337829304233843E-3</v>
      </c>
      <c r="AF159" s="22">
        <f>Constants!$H66*'Activity data'!AF8*Constants!$H84*EF!$H209*MMVolatEF*NtoN2O*kgtoGg</f>
        <v>3.1939050998789579E-3</v>
      </c>
      <c r="AG159" s="22">
        <f>Constants!$H66*'Activity data'!AG8*Constants!$H84*EF!$H209*MMVolatEF*NtoN2O*kgtoGg</f>
        <v>3.1314013677292214E-3</v>
      </c>
      <c r="AH159" s="22">
        <f>Constants!$H66*'Activity data'!AH8*Constants!$H84*EF!$H209*MMVolatEF*NtoN2O*kgtoGg</f>
        <v>3.052379076880839E-3</v>
      </c>
      <c r="AI159" s="22">
        <f>Constants!$H66*'Activity data'!AI8*Constants!$H84*EF!$H209*MMVolatEF*NtoN2O*kgtoGg</f>
        <v>2.9906534958779383E-3</v>
      </c>
      <c r="AJ159" s="22">
        <f>Constants!$H66*'Activity data'!AJ8*Constants!$H84*EF!$H209*MMVolatEF*NtoN2O*kgtoGg</f>
        <v>2.9243020847541774E-3</v>
      </c>
      <c r="AK159" s="22">
        <f>Constants!$H66*'Activity data'!AK8*Constants!$H84*EF!$H209*MMVolatEF*NtoN2O*kgtoGg</f>
        <v>2.8540080002080431E-3</v>
      </c>
      <c r="AL159" s="22">
        <f>Constants!$H66*'Activity data'!AL8*Constants!$H84*EF!$H209*MMVolatEF*NtoN2O*kgtoGg</f>
        <v>2.4975123391117204E-3</v>
      </c>
      <c r="AM159" s="22">
        <f>Constants!$H66*'Activity data'!AM8*Constants!$H84*EF!$H209*MMVolatEF*NtoN2O*kgtoGg</f>
        <v>2.5123095388130123E-3</v>
      </c>
      <c r="AN159" s="22">
        <f>Constants!$H66*'Activity data'!AN8*Constants!$H84*EF!$H209*MMVolatEF*NtoN2O*kgtoGg</f>
        <v>2.5233267728841957E-3</v>
      </c>
      <c r="AO159" s="22">
        <f>Constants!$H66*'Activity data'!AO8*Constants!$H84*EF!$H209*MMVolatEF*NtoN2O*kgtoGg</f>
        <v>2.5341230992394258E-3</v>
      </c>
      <c r="AP159" s="22">
        <f>Constants!$H66*'Activity data'!AP8*Constants!$H84*EF!$H209*MMVolatEF*NtoN2O*kgtoGg</f>
        <v>2.5417480601799985E-3</v>
      </c>
      <c r="AQ159" s="22">
        <f>Constants!$H66*'Activity data'!AQ8*Constants!$H84*EF!$H209*MMVolatEF*NtoN2O*kgtoGg</f>
        <v>2.5512521662149142E-3</v>
      </c>
      <c r="AR159" s="22">
        <f>Constants!$H66*'Activity data'!AR8*Constants!$H84*EF!$H209*MMVolatEF*NtoN2O*kgtoGg</f>
        <v>2.5724482021678638E-3</v>
      </c>
      <c r="AS159" s="22">
        <f>Constants!$H66*'Activity data'!AS8*Constants!$H84*EF!$H209*MMVolatEF*NtoN2O*kgtoGg</f>
        <v>2.5916040948203065E-3</v>
      </c>
      <c r="AT159" s="22">
        <f>Constants!$H66*'Activity data'!AT8*Constants!$H84*EF!$H209*MMVolatEF*NtoN2O*kgtoGg</f>
        <v>2.612937696694754E-3</v>
      </c>
      <c r="AU159" s="22">
        <f>Constants!$H66*'Activity data'!AU8*Constants!$H84*EF!$H209*MMVolatEF*NtoN2O*kgtoGg</f>
        <v>2.6353354196370026E-3</v>
      </c>
      <c r="AV159" s="22">
        <f>Constants!$H66*'Activity data'!AV8*Constants!$H84*EF!$H209*MMVolatEF*NtoN2O*kgtoGg</f>
        <v>2.6589195119838503E-3</v>
      </c>
      <c r="AW159" s="22">
        <f>Constants!$H66*'Activity data'!AW8*Constants!$H84*EF!$H209*MMVolatEF*NtoN2O*kgtoGg</f>
        <v>2.6740582327443698E-3</v>
      </c>
      <c r="AX159" s="22">
        <f>Constants!$H66*'Activity data'!AX8*Constants!$H84*EF!$H209*MMVolatEF*NtoN2O*kgtoGg</f>
        <v>2.6820742677936909E-3</v>
      </c>
      <c r="AY159" s="22">
        <f>Constants!$H66*'Activity data'!AY8*Constants!$H84*EF!$H209*MMVolatEF*NtoN2O*kgtoGg</f>
        <v>2.6963774195707989E-3</v>
      </c>
      <c r="AZ159" s="22">
        <f>Constants!$H66*'Activity data'!AZ8*Constants!$H84*EF!$H209*MMVolatEF*NtoN2O*kgtoGg</f>
        <v>2.7136309668914726E-3</v>
      </c>
      <c r="BA159" s="22">
        <f>Constants!$H66*'Activity data'!BA8*Constants!$H84*EF!$H209*MMVolatEF*NtoN2O*kgtoGg</f>
        <v>2.7337977359293843E-3</v>
      </c>
      <c r="BB159" s="22">
        <f>Constants!$H66*'Activity data'!BB8*Constants!$H84*EF!$H209*MMVolatEF*NtoN2O*kgtoGg</f>
        <v>2.753573376861879E-3</v>
      </c>
      <c r="BC159" s="22">
        <f>Constants!$H66*'Activity data'!BC8*Constants!$H84*EF!$H209*MMVolatEF*NtoN2O*kgtoGg</f>
        <v>2.7736898477932286E-3</v>
      </c>
      <c r="BD159" s="22">
        <f>Constants!$H66*'Activity data'!BD8*Constants!$H84*EF!$H209*MMVolatEF*NtoN2O*kgtoGg</f>
        <v>2.7914355169385389E-3</v>
      </c>
      <c r="BE159" s="22">
        <f>Constants!$H66*'Activity data'!BE8*Constants!$H84*EF!$H209*MMVolatEF*NtoN2O*kgtoGg</f>
        <v>2.809272868081544E-3</v>
      </c>
      <c r="BF159" s="22">
        <f>Constants!$H66*'Activity data'!BF8*Constants!$H84*EF!$H209*MMVolatEF*NtoN2O*kgtoGg</f>
        <v>2.8290542393107918E-3</v>
      </c>
      <c r="BG159" s="22">
        <f>Constants!$H66*'Activity data'!BG8*Constants!$H84*EF!$H209*MMVolatEF*NtoN2O*kgtoGg</f>
        <v>2.8636207740284497E-3</v>
      </c>
      <c r="BH159" s="22">
        <f>Constants!$H66*'Activity data'!BH8*Constants!$H84*EF!$H209*MMVolatEF*NtoN2O*kgtoGg</f>
        <v>2.8989518814635899E-3</v>
      </c>
      <c r="BI159" s="22">
        <f>Constants!$H66*'Activity data'!BI8*Constants!$H84*EF!$H209*MMVolatEF*NtoN2O*kgtoGg</f>
        <v>2.9345646519808848E-3</v>
      </c>
      <c r="BJ159" s="22">
        <f>Constants!$H66*'Activity data'!BJ8*Constants!$H84*EF!$H209*MMVolatEF*NtoN2O*kgtoGg</f>
        <v>2.9708297800445991E-3</v>
      </c>
      <c r="BK159" s="22">
        <f>Constants!$H66*'Activity data'!BK8*Constants!$H84*EF!$H209*MMVolatEF*NtoN2O*kgtoGg</f>
        <v>3.0097839913510844E-3</v>
      </c>
      <c r="BL159" s="22">
        <f>Constants!$H66*'Activity data'!BL8*Constants!$H84*EF!$H209*MMVolatEF*NtoN2O*kgtoGg</f>
        <v>3.0503897917745662E-3</v>
      </c>
      <c r="BM159" s="22">
        <f>Constants!$H66*'Activity data'!BM8*Constants!$H84*EF!$H209*MMVolatEF*NtoN2O*kgtoGg</f>
        <v>3.0920671123497753E-3</v>
      </c>
      <c r="BN159" s="22">
        <f>Constants!$H66*'Activity data'!BN8*Constants!$H84*EF!$H209*MMVolatEF*NtoN2O*kgtoGg</f>
        <v>3.1306066498621998E-3</v>
      </c>
      <c r="BO159" s="22">
        <f>Constants!$H66*'Activity data'!BO8*Constants!$H84*EF!$H209*MMVolatEF*NtoN2O*kgtoGg</f>
        <v>3.170322935755923E-3</v>
      </c>
      <c r="BP159" s="22">
        <f>Constants!$H66*'Activity data'!BP8*Constants!$H84*EF!$H209*MMVolatEF*NtoN2O*kgtoGg</f>
        <v>3.2113240060636706E-3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1.6181303131876951E-2</v>
      </c>
      <c r="AE160" s="22">
        <f>Constants!$H67*'Activity data'!AE9*Constants!$H85*EF!$H210*MMVolatEF*NtoN2O*kgtoGg</f>
        <v>1.6097792108770197E-2</v>
      </c>
      <c r="AF160" s="22">
        <f>Constants!$H67*'Activity data'!AF9*Constants!$H85*EF!$H210*MMVolatEF*NtoN2O*kgtoGg</f>
        <v>1.5899280013287994E-2</v>
      </c>
      <c r="AG160" s="22">
        <f>Constants!$H67*'Activity data'!AG9*Constants!$H85*EF!$H210*MMVolatEF*NtoN2O*kgtoGg</f>
        <v>1.5588136034914346E-2</v>
      </c>
      <c r="AH160" s="22">
        <f>Constants!$H67*'Activity data'!AH9*Constants!$H85*EF!$H210*MMVolatEF*NtoN2O*kgtoGg</f>
        <v>1.5194762565697137E-2</v>
      </c>
      <c r="AI160" s="22">
        <f>Constants!$H67*'Activity data'!AI9*Constants!$H85*EF!$H210*MMVolatEF*NtoN2O*kgtoGg</f>
        <v>1.4887492228708979E-2</v>
      </c>
      <c r="AJ160" s="22">
        <f>Constants!$H67*'Activity data'!AJ9*Constants!$H85*EF!$H210*MMVolatEF*NtoN2O*kgtoGg</f>
        <v>1.4557194479795449E-2</v>
      </c>
      <c r="AK160" s="22">
        <f>Constants!$H67*'Activity data'!AK9*Constants!$H85*EF!$H210*MMVolatEF*NtoN2O*kgtoGg</f>
        <v>1.4207270077370628E-2</v>
      </c>
      <c r="AL160" s="22">
        <f>Constants!$H67*'Activity data'!AL9*Constants!$H85*EF!$H210*MMVolatEF*NtoN2O*kgtoGg</f>
        <v>1.243263239652424E-2</v>
      </c>
      <c r="AM160" s="22">
        <f>Constants!$H67*'Activity data'!AM9*Constants!$H85*EF!$H210*MMVolatEF*NtoN2O*kgtoGg</f>
        <v>1.2506292951270304E-2</v>
      </c>
      <c r="AN160" s="22">
        <f>Constants!$H67*'Activity data'!AN9*Constants!$H85*EF!$H210*MMVolatEF*NtoN2O*kgtoGg</f>
        <v>1.2561136812935551E-2</v>
      </c>
      <c r="AO160" s="22">
        <f>Constants!$H67*'Activity data'!AO9*Constants!$H85*EF!$H210*MMVolatEF*NtoN2O*kgtoGg</f>
        <v>1.2614880994578002E-2</v>
      </c>
      <c r="AP160" s="22">
        <f>Constants!$H67*'Activity data'!AP9*Constants!$H85*EF!$H210*MMVolatEF*NtoN2O*kgtoGg</f>
        <v>1.2652838098904346E-2</v>
      </c>
      <c r="AQ160" s="22">
        <f>Constants!$H67*'Activity data'!AQ9*Constants!$H85*EF!$H210*MMVolatEF*NtoN2O*kgtoGg</f>
        <v>1.2700149599528089E-2</v>
      </c>
      <c r="AR160" s="22">
        <f>Constants!$H67*'Activity data'!AR9*Constants!$H85*EF!$H210*MMVolatEF*NtoN2O*kgtoGg</f>
        <v>1.2805663602057609E-2</v>
      </c>
      <c r="AS160" s="22">
        <f>Constants!$H67*'Activity data'!AS9*Constants!$H85*EF!$H210*MMVolatEF*NtoN2O*kgtoGg</f>
        <v>1.2901021758189805E-2</v>
      </c>
      <c r="AT160" s="22">
        <f>Constants!$H67*'Activity data'!AT9*Constants!$H85*EF!$H210*MMVolatEF*NtoN2O*kgtoGg</f>
        <v>1.3007220564756316E-2</v>
      </c>
      <c r="AU160" s="22">
        <f>Constants!$H67*'Activity data'!AU9*Constants!$H85*EF!$H210*MMVolatEF*NtoN2O*kgtoGg</f>
        <v>1.3118716572803753E-2</v>
      </c>
      <c r="AV160" s="22">
        <f>Constants!$H67*'Activity data'!AV9*Constants!$H85*EF!$H210*MMVolatEF*NtoN2O*kgtoGg</f>
        <v>1.3236118335334517E-2</v>
      </c>
      <c r="AW160" s="22">
        <f>Constants!$H67*'Activity data'!AW9*Constants!$H85*EF!$H210*MMVolatEF*NtoN2O*kgtoGg</f>
        <v>1.3311478984097562E-2</v>
      </c>
      <c r="AX160" s="22">
        <f>Constants!$H67*'Activity data'!AX9*Constants!$H85*EF!$H210*MMVolatEF*NtoN2O*kgtoGg</f>
        <v>1.3351382857838301E-2</v>
      </c>
      <c r="AY160" s="22">
        <f>Constants!$H67*'Activity data'!AY9*Constants!$H85*EF!$H210*MMVolatEF*NtoN2O*kgtoGg</f>
        <v>1.3422584038858185E-2</v>
      </c>
      <c r="AZ160" s="22">
        <f>Constants!$H67*'Activity data'!AZ9*Constants!$H85*EF!$H210*MMVolatEF*NtoN2O*kgtoGg</f>
        <v>1.3508472307762696E-2</v>
      </c>
      <c r="BA160" s="22">
        <f>Constants!$H67*'Activity data'!BA9*Constants!$H85*EF!$H210*MMVolatEF*NtoN2O*kgtoGg</f>
        <v>1.360886261300665E-2</v>
      </c>
      <c r="BB160" s="22">
        <f>Constants!$H67*'Activity data'!BB9*Constants!$H85*EF!$H210*MMVolatEF*NtoN2O*kgtoGg</f>
        <v>1.3707305880040443E-2</v>
      </c>
      <c r="BC160" s="22">
        <f>Constants!$H67*'Activity data'!BC9*Constants!$H85*EF!$H210*MMVolatEF*NtoN2O*kgtoGg</f>
        <v>1.3807445800988255E-2</v>
      </c>
      <c r="BD160" s="22">
        <f>Constants!$H67*'Activity data'!BD9*Constants!$H85*EF!$H210*MMVolatEF*NtoN2O*kgtoGg</f>
        <v>1.3895783855483096E-2</v>
      </c>
      <c r="BE160" s="22">
        <f>Constants!$H67*'Activity data'!BE9*Constants!$H85*EF!$H210*MMVolatEF*NtoN2O*kgtoGg</f>
        <v>1.3984578303548796E-2</v>
      </c>
      <c r="BF160" s="22">
        <f>Constants!$H67*'Activity data'!BF9*Constants!$H85*EF!$H210*MMVolatEF*NtoN2O*kgtoGg</f>
        <v>1.408305009603647E-2</v>
      </c>
      <c r="BG160" s="22">
        <f>Constants!$H67*'Activity data'!BG9*Constants!$H85*EF!$H210*MMVolatEF*NtoN2O*kgtoGg</f>
        <v>1.4255122526925517E-2</v>
      </c>
      <c r="BH160" s="22">
        <f>Constants!$H67*'Activity data'!BH9*Constants!$H85*EF!$H210*MMVolatEF*NtoN2O*kgtoGg</f>
        <v>1.4431001005691882E-2</v>
      </c>
      <c r="BI160" s="22">
        <f>Constants!$H67*'Activity data'!BI9*Constants!$H85*EF!$H210*MMVolatEF*NtoN2O*kgtoGg</f>
        <v>1.4608281605082547E-2</v>
      </c>
      <c r="BJ160" s="22">
        <f>Constants!$H67*'Activity data'!BJ9*Constants!$H85*EF!$H210*MMVolatEF*NtoN2O*kgtoGg</f>
        <v>1.4788809644511331E-2</v>
      </c>
      <c r="BK160" s="22">
        <f>Constants!$H67*'Activity data'!BK9*Constants!$H85*EF!$H210*MMVolatEF*NtoN2O*kgtoGg</f>
        <v>1.4982723957520212E-2</v>
      </c>
      <c r="BL160" s="22">
        <f>Constants!$H67*'Activity data'!BL9*Constants!$H85*EF!$H210*MMVolatEF*NtoN2O*kgtoGg</f>
        <v>1.5184859891715967E-2</v>
      </c>
      <c r="BM160" s="22">
        <f>Constants!$H67*'Activity data'!BM9*Constants!$H85*EF!$H210*MMVolatEF*NtoN2O*kgtoGg</f>
        <v>1.5392329860079754E-2</v>
      </c>
      <c r="BN160" s="22">
        <f>Constants!$H67*'Activity data'!BN9*Constants!$H85*EF!$H210*MMVolatEF*NtoN2O*kgtoGg</f>
        <v>1.5584179924289829E-2</v>
      </c>
      <c r="BO160" s="22">
        <f>Constants!$H67*'Activity data'!BO9*Constants!$H85*EF!$H210*MMVolatEF*NtoN2O*kgtoGg</f>
        <v>1.5781887849467699E-2</v>
      </c>
      <c r="BP160" s="22">
        <f>Constants!$H67*'Activity data'!BP9*Constants!$H85*EF!$H210*MMVolatEF*NtoN2O*kgtoGg</f>
        <v>1.5985991439675218E-2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0.15891184604565264</v>
      </c>
      <c r="AE161" s="22">
        <f>Constants!$H68*'Activity data'!AE10*Constants!$H86*EF!$H211*MMVolatEF*NtoN2O*kgtoGg</f>
        <v>0.16482748479199222</v>
      </c>
      <c r="AF161" s="22">
        <f>Constants!$H68*'Activity data'!AF10*Constants!$H86*EF!$H211*MMVolatEF*NtoN2O*kgtoGg</f>
        <v>0.16963792988418525</v>
      </c>
      <c r="AG161" s="22">
        <f>Constants!$H68*'Activity data'!AG10*Constants!$H86*EF!$H211*MMVolatEF*NtoN2O*kgtoGg</f>
        <v>0.17323037933574145</v>
      </c>
      <c r="AH161" s="22">
        <f>Constants!$H68*'Activity data'!AH10*Constants!$H86*EF!$H211*MMVolatEF*NtoN2O*kgtoGg</f>
        <v>0.17581080001241478</v>
      </c>
      <c r="AI161" s="22">
        <f>Constants!$H68*'Activity data'!AI10*Constants!$H86*EF!$H211*MMVolatEF*NtoN2O*kgtoGg</f>
        <v>0.17929301855942911</v>
      </c>
      <c r="AJ161" s="22">
        <f>Constants!$H68*'Activity data'!AJ10*Constants!$H86*EF!$H211*MMVolatEF*NtoN2O*kgtoGg</f>
        <v>0.18243402982919701</v>
      </c>
      <c r="AK161" s="22">
        <f>Constants!$H68*'Activity data'!AK10*Constants!$H86*EF!$H211*MMVolatEF*NtoN2O*kgtoGg</f>
        <v>0.18524491933032905</v>
      </c>
      <c r="AL161" s="22">
        <f>Constants!$H68*'Activity data'!AL10*Constants!$H86*EF!$H211*MMVolatEF*NtoN2O*kgtoGg</f>
        <v>0.16863600818288599</v>
      </c>
      <c r="AM161" s="22">
        <f>Constants!$H68*'Activity data'!AM10*Constants!$H86*EF!$H211*MMVolatEF*NtoN2O*kgtoGg</f>
        <v>0.17370034887255104</v>
      </c>
      <c r="AN161" s="22">
        <f>Constants!$H68*'Activity data'!AN10*Constants!$H86*EF!$H211*MMVolatEF*NtoN2O*kgtoGg</f>
        <v>0.17858559275693461</v>
      </c>
      <c r="AO161" s="22">
        <f>Constants!$H68*'Activity data'!AO10*Constants!$H86*EF!$H211*MMVolatEF*NtoN2O*kgtoGg</f>
        <v>0.1835348948830211</v>
      </c>
      <c r="AP161" s="22">
        <f>Constants!$H68*'Activity data'!AP10*Constants!$H86*EF!$H211*MMVolatEF*NtoN2O*kgtoGg</f>
        <v>0.18833237253890847</v>
      </c>
      <c r="AQ161" s="22">
        <f>Constants!$H68*'Activity data'!AQ10*Constants!$H86*EF!$H211*MMVolatEF*NtoN2O*kgtoGg</f>
        <v>0.19334847054348553</v>
      </c>
      <c r="AR161" s="22">
        <f>Constants!$H68*'Activity data'!AR10*Constants!$H86*EF!$H211*MMVolatEF*NtoN2O*kgtoGg</f>
        <v>0.19935682613028233</v>
      </c>
      <c r="AS161" s="22">
        <f>Constants!$H68*'Activity data'!AS10*Constants!$H86*EF!$H211*MMVolatEF*NtoN2O*kgtoGg</f>
        <v>0.20533386724924255</v>
      </c>
      <c r="AT161" s="22">
        <f>Constants!$H68*'Activity data'!AT10*Constants!$H86*EF!$H211*MMVolatEF*NtoN2O*kgtoGg</f>
        <v>0.21161487070382889</v>
      </c>
      <c r="AU161" s="22">
        <f>Constants!$H68*'Activity data'!AU10*Constants!$H86*EF!$H211*MMVolatEF*NtoN2O*kgtoGg</f>
        <v>0.21812365333513065</v>
      </c>
      <c r="AV161" s="22">
        <f>Constants!$H68*'Activity data'!AV10*Constants!$H86*EF!$H211*MMVolatEF*NtoN2O*kgtoGg</f>
        <v>0.22488090568048016</v>
      </c>
      <c r="AW161" s="22">
        <f>Constants!$H68*'Activity data'!AW10*Constants!$H86*EF!$H211*MMVolatEF*NtoN2O*kgtoGg</f>
        <v>0.23363542542167098</v>
      </c>
      <c r="AX161" s="22">
        <f>Constants!$H68*'Activity data'!AX10*Constants!$H86*EF!$H211*MMVolatEF*NtoN2O*kgtoGg</f>
        <v>0.24209521850950999</v>
      </c>
      <c r="AY161" s="22">
        <f>Constants!$H68*'Activity data'!AY10*Constants!$H86*EF!$H211*MMVolatEF*NtoN2O*kgtoGg</f>
        <v>0.25146626315846915</v>
      </c>
      <c r="AZ161" s="22">
        <f>Constants!$H68*'Activity data'!AZ10*Constants!$H86*EF!$H211*MMVolatEF*NtoN2O*kgtoGg</f>
        <v>0.26150399358664067</v>
      </c>
      <c r="BA161" s="22">
        <f>Constants!$H68*'Activity data'!BA10*Constants!$H86*EF!$H211*MMVolatEF*NtoN2O*kgtoGg</f>
        <v>0.27225509054803121</v>
      </c>
      <c r="BB161" s="22">
        <f>Constants!$H68*'Activity data'!BB10*Constants!$H86*EF!$H211*MMVolatEF*NtoN2O*kgtoGg</f>
        <v>0.28343318432779224</v>
      </c>
      <c r="BC161" s="22">
        <f>Constants!$H68*'Activity data'!BC10*Constants!$H86*EF!$H211*MMVolatEF*NtoN2O*kgtoGg</f>
        <v>0.29513956355096022</v>
      </c>
      <c r="BD161" s="22">
        <f>Constants!$H68*'Activity data'!BD10*Constants!$H86*EF!$H211*MMVolatEF*NtoN2O*kgtoGg</f>
        <v>0.30710899627476151</v>
      </c>
      <c r="BE161" s="22">
        <f>Constants!$H68*'Activity data'!BE10*Constants!$H86*EF!$H211*MMVolatEF*NtoN2O*kgtoGg</f>
        <v>0.31962676401106421</v>
      </c>
      <c r="BF161" s="22">
        <f>Constants!$H68*'Activity data'!BF10*Constants!$H86*EF!$H211*MMVolatEF*NtoN2O*kgtoGg</f>
        <v>0.33294519745405687</v>
      </c>
      <c r="BG161" s="22">
        <f>Constants!$H68*'Activity data'!BG10*Constants!$H86*EF!$H211*MMVolatEF*NtoN2O*kgtoGg</f>
        <v>0.34648618596514819</v>
      </c>
      <c r="BH161" s="22">
        <f>Constants!$H68*'Activity data'!BH10*Constants!$H86*EF!$H211*MMVolatEF*NtoN2O*kgtoGg</f>
        <v>0.36065485903763816</v>
      </c>
      <c r="BI161" s="22">
        <f>Constants!$H68*'Activity data'!BI10*Constants!$H86*EF!$H211*MMVolatEF*NtoN2O*kgtoGg</f>
        <v>0.37542363374362386</v>
      </c>
      <c r="BJ161" s="22">
        <f>Constants!$H68*'Activity data'!BJ10*Constants!$H86*EF!$H211*MMVolatEF*NtoN2O*kgtoGg</f>
        <v>0.39087240146107211</v>
      </c>
      <c r="BK161" s="22">
        <f>Constants!$H68*'Activity data'!BK10*Constants!$H86*EF!$H211*MMVolatEF*NtoN2O*kgtoGg</f>
        <v>0.40731411534933032</v>
      </c>
      <c r="BL161" s="22">
        <f>Constants!$H68*'Activity data'!BL10*Constants!$H86*EF!$H211*MMVolatEF*NtoN2O*kgtoGg</f>
        <v>0.42466788954961554</v>
      </c>
      <c r="BM161" s="22">
        <f>Constants!$H68*'Activity data'!BM10*Constants!$H86*EF!$H211*MMVolatEF*NtoN2O*kgtoGg</f>
        <v>0.44290599455779101</v>
      </c>
      <c r="BN161" s="22">
        <f>Constants!$H68*'Activity data'!BN10*Constants!$H86*EF!$H211*MMVolatEF*NtoN2O*kgtoGg</f>
        <v>0.4614599027747911</v>
      </c>
      <c r="BO161" s="22">
        <f>Constants!$H68*'Activity data'!BO10*Constants!$H86*EF!$H211*MMVolatEF*NtoN2O*kgtoGg</f>
        <v>0.48098531148016488</v>
      </c>
      <c r="BP161" s="22">
        <f>Constants!$H68*'Activity data'!BP10*Constants!$H86*EF!$H211*MMVolatEF*NtoN2O*kgtoGg</f>
        <v>0.50155805582019564</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1.1718400389310166E-4</v>
      </c>
      <c r="AE162" s="22">
        <f>Constants!$H69*'Activity data'!AE11*Constants!$H87*EF!$H212*MMVolatEF*NtoN2O*kgtoGg</f>
        <v>1.172490463018475E-4</v>
      </c>
      <c r="AF162" s="22">
        <f>Constants!$H69*'Activity data'!AF11*Constants!$H87*EF!$H212*MMVolatEF*NtoN2O*kgtoGg</f>
        <v>1.1739358320506756E-4</v>
      </c>
      <c r="AG162" s="22">
        <f>Constants!$H69*'Activity data'!AG11*Constants!$H87*EF!$H212*MMVolatEF*NtoN2O*kgtoGg</f>
        <v>1.1761221085233264E-4</v>
      </c>
      <c r="AH162" s="22">
        <f>Constants!$H69*'Activity data'!AH11*Constants!$H87*EF!$H212*MMVolatEF*NtoN2O*kgtoGg</f>
        <v>1.1790308935940217E-4</v>
      </c>
      <c r="AI162" s="22">
        <f>Constants!$H69*'Activity data'!AI11*Constants!$H87*EF!$H212*MMVolatEF*NtoN2O*kgtoGg</f>
        <v>1.1826876723444461E-4</v>
      </c>
      <c r="AJ162" s="22">
        <f>Constants!$H69*'Activity data'!AJ11*Constants!$H87*EF!$H212*MMVolatEF*NtoN2O*kgtoGg</f>
        <v>1.1867378617707133E-4</v>
      </c>
      <c r="AK162" s="22">
        <f>Constants!$H69*'Activity data'!AK11*Constants!$H87*EF!$H212*MMVolatEF*NtoN2O*kgtoGg</f>
        <v>1.1911919773799369E-4</v>
      </c>
      <c r="AL162" s="22">
        <f>Constants!$H69*'Activity data'!AL11*Constants!$H87*EF!$H212*MMVolatEF*NtoN2O*kgtoGg</f>
        <v>1.1953387566662566E-4</v>
      </c>
      <c r="AM162" s="22">
        <f>Constants!$H69*'Activity data'!AM11*Constants!$H87*EF!$H212*MMVolatEF*NtoN2O*kgtoGg</f>
        <v>1.1970554266514166E-4</v>
      </c>
      <c r="AN162" s="22">
        <f>Constants!$H69*'Activity data'!AN11*Constants!$H87*EF!$H212*MMVolatEF*NtoN2O*kgtoGg</f>
        <v>1.1990486198830655E-4</v>
      </c>
      <c r="AO162" s="22">
        <f>Constants!$H69*'Activity data'!AO11*Constants!$H87*EF!$H212*MMVolatEF*NtoN2O*kgtoGg</f>
        <v>1.2013340280216994E-4</v>
      </c>
      <c r="AP162" s="22">
        <f>Constants!$H69*'Activity data'!AP11*Constants!$H87*EF!$H212*MMVolatEF*NtoN2O*kgtoGg</f>
        <v>1.2038741861079627E-4</v>
      </c>
      <c r="AQ162" s="22">
        <f>Constants!$H69*'Activity data'!AQ11*Constants!$H87*EF!$H212*MMVolatEF*NtoN2O*kgtoGg</f>
        <v>1.2066669553205392E-4</v>
      </c>
      <c r="AR162" s="22">
        <f>Constants!$H69*'Activity data'!AR11*Constants!$H87*EF!$H212*MMVolatEF*NtoN2O*kgtoGg</f>
        <v>1.2083909524739343E-4</v>
      </c>
      <c r="AS162" s="22">
        <f>Constants!$H69*'Activity data'!AS11*Constants!$H87*EF!$H212*MMVolatEF*NtoN2O*kgtoGg</f>
        <v>1.2103337962068914E-4</v>
      </c>
      <c r="AT162" s="22">
        <f>Constants!$H69*'Activity data'!AT11*Constants!$H87*EF!$H212*MMVolatEF*NtoN2O*kgtoGg</f>
        <v>1.2124703023657456E-4</v>
      </c>
      <c r="AU162" s="22">
        <f>Constants!$H69*'Activity data'!AU11*Constants!$H87*EF!$H212*MMVolatEF*NtoN2O*kgtoGg</f>
        <v>1.2148128676334827E-4</v>
      </c>
      <c r="AV162" s="22">
        <f>Constants!$H69*'Activity data'!AV11*Constants!$H87*EF!$H212*MMVolatEF*NtoN2O*kgtoGg</f>
        <v>1.2173402552761389E-4</v>
      </c>
      <c r="AW162" s="22">
        <f>Constants!$H69*'Activity data'!AW11*Constants!$H87*EF!$H212*MMVolatEF*NtoN2O*kgtoGg</f>
        <v>1.2190146851239191E-4</v>
      </c>
      <c r="AX162" s="22">
        <f>Constants!$H69*'Activity data'!AX11*Constants!$H87*EF!$H212*MMVolatEF*NtoN2O*kgtoGg</f>
        <v>1.2208354063544135E-4</v>
      </c>
      <c r="AY162" s="22">
        <f>Constants!$H69*'Activity data'!AY11*Constants!$H87*EF!$H212*MMVolatEF*NtoN2O*kgtoGg</f>
        <v>1.2228220923286674E-4</v>
      </c>
      <c r="AZ162" s="22">
        <f>Constants!$H69*'Activity data'!AZ11*Constants!$H87*EF!$H212*MMVolatEF*NtoN2O*kgtoGg</f>
        <v>1.2249842628663923E-4</v>
      </c>
      <c r="BA162" s="22">
        <f>Constants!$H69*'Activity data'!BA11*Constants!$H87*EF!$H212*MMVolatEF*NtoN2O*kgtoGg</f>
        <v>1.2272922996139104E-4</v>
      </c>
      <c r="BB162" s="22">
        <f>Constants!$H69*'Activity data'!BB11*Constants!$H87*EF!$H212*MMVolatEF*NtoN2O*kgtoGg</f>
        <v>1.2287356525220123E-4</v>
      </c>
      <c r="BC162" s="22">
        <f>Constants!$H69*'Activity data'!BC11*Constants!$H87*EF!$H212*MMVolatEF*NtoN2O*kgtoGg</f>
        <v>1.2303036549453402E-4</v>
      </c>
      <c r="BD162" s="22">
        <f>Constants!$H69*'Activity data'!BD11*Constants!$H87*EF!$H212*MMVolatEF*NtoN2O*kgtoGg</f>
        <v>1.2320071357727074E-4</v>
      </c>
      <c r="BE162" s="22">
        <f>Constants!$H69*'Activity data'!BE11*Constants!$H87*EF!$H212*MMVolatEF*NtoN2O*kgtoGg</f>
        <v>1.2338259644030161E-4</v>
      </c>
      <c r="BF162" s="22">
        <f>Constants!$H69*'Activity data'!BF11*Constants!$H87*EF!$H212*MMVolatEF*NtoN2O*kgtoGg</f>
        <v>1.2357633175834134E-4</v>
      </c>
      <c r="BG162" s="22">
        <f>Constants!$H69*'Activity data'!BG11*Constants!$H87*EF!$H212*MMVolatEF*NtoN2O*kgtoGg</f>
        <v>1.2368932354811317E-4</v>
      </c>
      <c r="BH162" s="22">
        <f>Constants!$H69*'Activity data'!BH11*Constants!$H87*EF!$H212*MMVolatEF*NtoN2O*kgtoGg</f>
        <v>1.2381239035079623E-4</v>
      </c>
      <c r="BI162" s="22">
        <f>Constants!$H69*'Activity data'!BI11*Constants!$H87*EF!$H212*MMVolatEF*NtoN2O*kgtoGg</f>
        <v>1.2394626062233813E-4</v>
      </c>
      <c r="BJ162" s="22">
        <f>Constants!$H69*'Activity data'!BJ11*Constants!$H87*EF!$H212*MMVolatEF*NtoN2O*kgtoGg</f>
        <v>1.2408962995748179E-4</v>
      </c>
      <c r="BK162" s="22">
        <f>Constants!$H69*'Activity data'!BK11*Constants!$H87*EF!$H212*MMVolatEF*NtoN2O*kgtoGg</f>
        <v>1.2424542755999133E-4</v>
      </c>
      <c r="BL162" s="22">
        <f>Constants!$H69*'Activity data'!BL11*Constants!$H87*EF!$H212*MMVolatEF*NtoN2O*kgtoGg</f>
        <v>1.2431472618164112E-4</v>
      </c>
      <c r="BM162" s="22">
        <f>Constants!$H69*'Activity data'!BM11*Constants!$H87*EF!$H212*MMVolatEF*NtoN2O*kgtoGg</f>
        <v>1.2439493673263444E-4</v>
      </c>
      <c r="BN162" s="22">
        <f>Constants!$H69*'Activity data'!BN11*Constants!$H87*EF!$H212*MMVolatEF*NtoN2O*kgtoGg</f>
        <v>1.2448295849866765E-4</v>
      </c>
      <c r="BO162" s="22">
        <f>Constants!$H69*'Activity data'!BO11*Constants!$H87*EF!$H212*MMVolatEF*NtoN2O*kgtoGg</f>
        <v>1.2457923258255861E-4</v>
      </c>
      <c r="BP162" s="22">
        <f>Constants!$H69*'Activity data'!BP11*Constants!$H87*EF!$H212*MMVolatEF*NtoN2O*kgtoGg</f>
        <v>1.2468601589069503E-4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8.0417700684416932E-4</v>
      </c>
      <c r="AE163" s="22">
        <f>Constants!$H70*'Activity data'!AE12*Constants!$H88*EF!$H213*MMVolatEF*NtoN2O*kgtoGg</f>
        <v>8.0462336136223904E-4</v>
      </c>
      <c r="AF163" s="22">
        <f>Constants!$H70*'Activity data'!AF12*Constants!$H88*EF!$H213*MMVolatEF*NtoN2O*kgtoGg</f>
        <v>8.0561524805622885E-4</v>
      </c>
      <c r="AG163" s="22">
        <f>Constants!$H70*'Activity data'!AG12*Constants!$H88*EF!$H213*MMVolatEF*NtoN2O*kgtoGg</f>
        <v>8.0711558360673093E-4</v>
      </c>
      <c r="AH163" s="22">
        <f>Constants!$H70*'Activity data'!AH12*Constants!$H88*EF!$H213*MMVolatEF*NtoN2O*kgtoGg</f>
        <v>8.0911174178019516E-4</v>
      </c>
      <c r="AI163" s="22">
        <f>Constants!$H70*'Activity data'!AI12*Constants!$H88*EF!$H213*MMVolatEF*NtoN2O*kgtoGg</f>
        <v>8.1162121175264157E-4</v>
      </c>
      <c r="AJ163" s="22">
        <f>Constants!$H70*'Activity data'!AJ12*Constants!$H88*EF!$H213*MMVolatEF*NtoN2O*kgtoGg</f>
        <v>8.1440066039901017E-4</v>
      </c>
      <c r="AK163" s="22">
        <f>Constants!$H70*'Activity data'!AK12*Constants!$H88*EF!$H213*MMVolatEF*NtoN2O*kgtoGg</f>
        <v>8.1745730400203194E-4</v>
      </c>
      <c r="AL163" s="22">
        <f>Constants!$H70*'Activity data'!AL12*Constants!$H88*EF!$H213*MMVolatEF*NtoN2O*kgtoGg</f>
        <v>8.2030303758659029E-4</v>
      </c>
      <c r="AM163" s="22">
        <f>Constants!$H70*'Activity data'!AM12*Constants!$H88*EF!$H213*MMVolatEF*NtoN2O*kgtoGg</f>
        <v>8.2148110497167837E-4</v>
      </c>
      <c r="AN163" s="22">
        <f>Constants!$H70*'Activity data'!AN12*Constants!$H88*EF!$H213*MMVolatEF*NtoN2O*kgtoGg</f>
        <v>8.2284893685473262E-4</v>
      </c>
      <c r="AO163" s="22">
        <f>Constants!$H70*'Activity data'!AO12*Constants!$H88*EF!$H213*MMVolatEF*NtoN2O*kgtoGg</f>
        <v>8.2441730166160567E-4</v>
      </c>
      <c r="AP163" s="22">
        <f>Constants!$H70*'Activity data'!AP12*Constants!$H88*EF!$H213*MMVolatEF*NtoN2O*kgtoGg</f>
        <v>8.2616048900702665E-4</v>
      </c>
      <c r="AQ163" s="22">
        <f>Constants!$H70*'Activity data'!AQ12*Constants!$H88*EF!$H213*MMVolatEF*NtoN2O*kgtoGg</f>
        <v>8.2807703112161828E-4</v>
      </c>
      <c r="AR163" s="22">
        <f>Constants!$H70*'Activity data'!AR12*Constants!$H88*EF!$H213*MMVolatEF*NtoN2O*kgtoGg</f>
        <v>8.2926012678703862E-4</v>
      </c>
      <c r="AS163" s="22">
        <f>Constants!$H70*'Activity data'!AS12*Constants!$H88*EF!$H213*MMVolatEF*NtoN2O*kgtoGg</f>
        <v>8.3059340625013056E-4</v>
      </c>
      <c r="AT163" s="22">
        <f>Constants!$H70*'Activity data'!AT12*Constants!$H88*EF!$H213*MMVolatEF*NtoN2O*kgtoGg</f>
        <v>8.3205958684718414E-4</v>
      </c>
      <c r="AU163" s="22">
        <f>Constants!$H70*'Activity data'!AU12*Constants!$H88*EF!$H213*MMVolatEF*NtoN2O*kgtoGg</f>
        <v>8.3366717582073098E-4</v>
      </c>
      <c r="AV163" s="22">
        <f>Constants!$H70*'Activity data'!AV12*Constants!$H88*EF!$H213*MMVolatEF*NtoN2O*kgtoGg</f>
        <v>8.3540159942982733E-4</v>
      </c>
      <c r="AW163" s="22">
        <f>Constants!$H70*'Activity data'!AW12*Constants!$H88*EF!$H213*MMVolatEF*NtoN2O*kgtoGg</f>
        <v>8.3655067945647202E-4</v>
      </c>
      <c r="AX163" s="22">
        <f>Constants!$H70*'Activity data'!AX12*Constants!$H88*EF!$H213*MMVolatEF*NtoN2O*kgtoGg</f>
        <v>8.3780015216673406E-4</v>
      </c>
      <c r="AY163" s="22">
        <f>Constants!$H70*'Activity data'!AY12*Constants!$H88*EF!$H213*MMVolatEF*NtoN2O*kgtoGg</f>
        <v>8.3916351843451578E-4</v>
      </c>
      <c r="AZ163" s="22">
        <f>Constants!$H70*'Activity data'!AZ12*Constants!$H88*EF!$H213*MMVolatEF*NtoN2O*kgtoGg</f>
        <v>8.406473112505565E-4</v>
      </c>
      <c r="BA163" s="22">
        <f>Constants!$H70*'Activity data'!BA12*Constants!$H88*EF!$H213*MMVolatEF*NtoN2O*kgtoGg</f>
        <v>8.42231204974651E-4</v>
      </c>
      <c r="BB163" s="22">
        <f>Constants!$H70*'Activity data'!BB12*Constants!$H88*EF!$H213*MMVolatEF*NtoN2O*kgtoGg</f>
        <v>8.4322170810041523E-4</v>
      </c>
      <c r="BC163" s="22">
        <f>Constants!$H70*'Activity data'!BC12*Constants!$H88*EF!$H213*MMVolatEF*NtoN2O*kgtoGg</f>
        <v>8.442977521453571E-4</v>
      </c>
      <c r="BD163" s="22">
        <f>Constants!$H70*'Activity data'!BD12*Constants!$H88*EF!$H213*MMVolatEF*NtoN2O*kgtoGg</f>
        <v>8.454667684508751E-4</v>
      </c>
      <c r="BE163" s="22">
        <f>Constants!$H70*'Activity data'!BE12*Constants!$H88*EF!$H213*MMVolatEF*NtoN2O*kgtoGg</f>
        <v>8.4671494236138417E-4</v>
      </c>
      <c r="BF163" s="22">
        <f>Constants!$H70*'Activity data'!BF12*Constants!$H88*EF!$H213*MMVolatEF*NtoN2O*kgtoGg</f>
        <v>8.4804445392444149E-4</v>
      </c>
      <c r="BG163" s="22">
        <f>Constants!$H70*'Activity data'!BG12*Constants!$H88*EF!$H213*MMVolatEF*NtoN2O*kgtoGg</f>
        <v>8.4881986179819488E-4</v>
      </c>
      <c r="BH163" s="22">
        <f>Constants!$H70*'Activity data'!BH12*Constants!$H88*EF!$H213*MMVolatEF*NtoN2O*kgtoGg</f>
        <v>8.4966440960109997E-4</v>
      </c>
      <c r="BI163" s="22">
        <f>Constants!$H70*'Activity data'!BI12*Constants!$H88*EF!$H213*MMVolatEF*NtoN2O*kgtoGg</f>
        <v>8.5058309637316284E-4</v>
      </c>
      <c r="BJ163" s="22">
        <f>Constants!$H70*'Activity data'!BJ12*Constants!$H88*EF!$H213*MMVolatEF*NtoN2O*kgtoGg</f>
        <v>8.5156697061349236E-4</v>
      </c>
      <c r="BK163" s="22">
        <f>Constants!$H70*'Activity data'!BK12*Constants!$H88*EF!$H213*MMVolatEF*NtoN2O*kgtoGg</f>
        <v>8.5263613402741616E-4</v>
      </c>
      <c r="BL163" s="22">
        <f>Constants!$H70*'Activity data'!BL12*Constants!$H88*EF!$H213*MMVolatEF*NtoN2O*kgtoGg</f>
        <v>8.5311169687119469E-4</v>
      </c>
      <c r="BM163" s="22">
        <f>Constants!$H70*'Activity data'!BM12*Constants!$H88*EF!$H213*MMVolatEF*NtoN2O*kgtoGg</f>
        <v>8.53662142995855E-4</v>
      </c>
      <c r="BN163" s="22">
        <f>Constants!$H70*'Activity data'!BN12*Constants!$H88*EF!$H213*MMVolatEF*NtoN2O*kgtoGg</f>
        <v>8.5426619370238563E-4</v>
      </c>
      <c r="BO163" s="22">
        <f>Constants!$H70*'Activity data'!BO12*Constants!$H88*EF!$H213*MMVolatEF*NtoN2O*kgtoGg</f>
        <v>8.5492687606557511E-4</v>
      </c>
      <c r="BP163" s="22">
        <f>Constants!$H70*'Activity data'!BP12*Constants!$H88*EF!$H213*MMVolatEF*NtoN2O*kgtoGg</f>
        <v>8.5565967813979339E-4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1.4485282974949294E-5</v>
      </c>
      <c r="AE164" s="22">
        <f>Constants!$H71*'Activity data'!AE13*Constants!$H89*EF!$H214*MMVolatEF*NtoN2O*kgtoGg</f>
        <v>1.4523271292906479E-5</v>
      </c>
      <c r="AF164" s="22">
        <f>Constants!$H71*'Activity data'!AF13*Constants!$H89*EF!$H214*MMVolatEF*NtoN2O*kgtoGg</f>
        <v>1.4573861783308823E-5</v>
      </c>
      <c r="AG164" s="22">
        <f>Constants!$H71*'Activity data'!AG13*Constants!$H89*EF!$H214*MMVolatEF*NtoN2O*kgtoGg</f>
        <v>1.4636227023633491E-5</v>
      </c>
      <c r="AH164" s="22">
        <f>Constants!$H71*'Activity data'!AH13*Constants!$H89*EF!$H214*MMVolatEF*NtoN2O*kgtoGg</f>
        <v>1.4710190901600097E-5</v>
      </c>
      <c r="AI164" s="22">
        <f>Constants!$H71*'Activity data'!AI13*Constants!$H89*EF!$H214*MMVolatEF*NtoN2O*kgtoGg</f>
        <v>1.4796388416093607E-5</v>
      </c>
      <c r="AJ164" s="22">
        <f>Constants!$H71*'Activity data'!AJ13*Constants!$H89*EF!$H214*MMVolatEF*NtoN2O*kgtoGg</f>
        <v>1.4888093860681226E-5</v>
      </c>
      <c r="AK164" s="22">
        <f>Constants!$H71*'Activity data'!AK13*Constants!$H89*EF!$H214*MMVolatEF*NtoN2O*kgtoGg</f>
        <v>1.4985646348323108E-5</v>
      </c>
      <c r="AL164" s="22">
        <f>Constants!$H71*'Activity data'!AL13*Constants!$H89*EF!$H214*MMVolatEF*NtoN2O*kgtoGg</f>
        <v>1.5075527785092898E-5</v>
      </c>
      <c r="AM164" s="22">
        <f>Constants!$H71*'Activity data'!AM13*Constants!$H89*EF!$H214*MMVolatEF*NtoN2O*kgtoGg</f>
        <v>1.5117364175971864E-5</v>
      </c>
      <c r="AN164" s="22">
        <f>Constants!$H71*'Activity data'!AN13*Constants!$H89*EF!$H214*MMVolatEF*NtoN2O*kgtoGg</f>
        <v>1.5163240355715708E-5</v>
      </c>
      <c r="AO164" s="22">
        <f>Constants!$H71*'Activity data'!AO13*Constants!$H89*EF!$H214*MMVolatEF*NtoN2O*kgtoGg</f>
        <v>1.5213521573791054E-5</v>
      </c>
      <c r="AP164" s="22">
        <f>Constants!$H71*'Activity data'!AP13*Constants!$H89*EF!$H214*MMVolatEF*NtoN2O*kgtoGg</f>
        <v>1.5267551045876211E-5</v>
      </c>
      <c r="AQ164" s="22">
        <f>Constants!$H71*'Activity data'!AQ13*Constants!$H89*EF!$H214*MMVolatEF*NtoN2O*kgtoGg</f>
        <v>1.5325338437526505E-5</v>
      </c>
      <c r="AR164" s="22">
        <f>Constants!$H71*'Activity data'!AR13*Constants!$H89*EF!$H214*MMVolatEF*NtoN2O*kgtoGg</f>
        <v>1.5361973446951282E-5</v>
      </c>
      <c r="AS164" s="22">
        <f>Constants!$H71*'Activity data'!AS13*Constants!$H89*EF!$H214*MMVolatEF*NtoN2O*kgtoGg</f>
        <v>1.5401921060499491E-5</v>
      </c>
      <c r="AT164" s="22">
        <f>Constants!$H71*'Activity data'!AT13*Constants!$H89*EF!$H214*MMVolatEF*NtoN2O*kgtoGg</f>
        <v>1.5444738659529904E-5</v>
      </c>
      <c r="AU164" s="22">
        <f>Constants!$H71*'Activity data'!AU13*Constants!$H89*EF!$H214*MMVolatEF*NtoN2O*kgtoGg</f>
        <v>1.549068799928786E-5</v>
      </c>
      <c r="AV164" s="22">
        <f>Constants!$H71*'Activity data'!AV13*Constants!$H89*EF!$H214*MMVolatEF*NtoN2O*kgtoGg</f>
        <v>1.5539395060613636E-5</v>
      </c>
      <c r="AW164" s="22">
        <f>Constants!$H71*'Activity data'!AW13*Constants!$H89*EF!$H214*MMVolatEF*NtoN2O*kgtoGg</f>
        <v>1.5571495198986774E-5</v>
      </c>
      <c r="AX164" s="22">
        <f>Constants!$H71*'Activity data'!AX13*Constants!$H89*EF!$H214*MMVolatEF*NtoN2O*kgtoGg</f>
        <v>1.5605755293141341E-5</v>
      </c>
      <c r="AY164" s="22">
        <f>Constants!$H71*'Activity data'!AY13*Constants!$H89*EF!$H214*MMVolatEF*NtoN2O*kgtoGg</f>
        <v>1.5642559830017522E-5</v>
      </c>
      <c r="AZ164" s="22">
        <f>Constants!$H71*'Activity data'!AZ13*Constants!$H89*EF!$H214*MMVolatEF*NtoN2O*kgtoGg</f>
        <v>1.5682099415785015E-5</v>
      </c>
      <c r="BA164" s="22">
        <f>Constants!$H71*'Activity data'!BA13*Constants!$H89*EF!$H214*MMVolatEF*NtoN2O*kgtoGg</f>
        <v>1.5723835838156746E-5</v>
      </c>
      <c r="BB164" s="22">
        <f>Constants!$H71*'Activity data'!BB13*Constants!$H89*EF!$H214*MMVolatEF*NtoN2O*kgtoGg</f>
        <v>1.5749087666828998E-5</v>
      </c>
      <c r="BC164" s="22">
        <f>Constants!$H71*'Activity data'!BC13*Constants!$H89*EF!$H214*MMVolatEF*NtoN2O*kgtoGg</f>
        <v>1.577623700310002E-5</v>
      </c>
      <c r="BD164" s="22">
        <f>Constants!$H71*'Activity data'!BD13*Constants!$H89*EF!$H214*MMVolatEF*NtoN2O*kgtoGg</f>
        <v>1.5805492668120112E-5</v>
      </c>
      <c r="BE164" s="22">
        <f>Constants!$H71*'Activity data'!BE13*Constants!$H89*EF!$H214*MMVolatEF*NtoN2O*kgtoGg</f>
        <v>1.5836491192230297E-5</v>
      </c>
      <c r="BF164" s="22">
        <f>Constants!$H71*'Activity data'!BF13*Constants!$H89*EF!$H214*MMVolatEF*NtoN2O*kgtoGg</f>
        <v>1.5869298629885977E-5</v>
      </c>
      <c r="BG164" s="22">
        <f>Constants!$H71*'Activity data'!BG13*Constants!$H89*EF!$H214*MMVolatEF*NtoN2O*kgtoGg</f>
        <v>1.5886947716263238E-5</v>
      </c>
      <c r="BH164" s="22">
        <f>Constants!$H71*'Activity data'!BH13*Constants!$H89*EF!$H214*MMVolatEF*NtoN2O*kgtoGg</f>
        <v>1.5906151322726718E-5</v>
      </c>
      <c r="BI164" s="22">
        <f>Constants!$H71*'Activity data'!BI13*Constants!$H89*EF!$H214*MMVolatEF*NtoN2O*kgtoGg</f>
        <v>1.5927047417728264E-5</v>
      </c>
      <c r="BJ164" s="22">
        <f>Constants!$H71*'Activity data'!BJ13*Constants!$H89*EF!$H214*MMVolatEF*NtoN2O*kgtoGg</f>
        <v>1.5949401600721177E-5</v>
      </c>
      <c r="BK164" s="22">
        <f>Constants!$H71*'Activity data'!BK13*Constants!$H89*EF!$H214*MMVolatEF*NtoN2O*kgtoGg</f>
        <v>1.5973751182549317E-5</v>
      </c>
      <c r="BL164" s="22">
        <f>Constants!$H71*'Activity data'!BL13*Constants!$H89*EF!$H214*MMVolatEF*NtoN2O*kgtoGg</f>
        <v>1.5982116083905879E-5</v>
      </c>
      <c r="BM164" s="22">
        <f>Constants!$H71*'Activity data'!BM13*Constants!$H89*EF!$H214*MMVolatEF*NtoN2O*kgtoGg</f>
        <v>1.5992261023432946E-5</v>
      </c>
      <c r="BN164" s="22">
        <f>Constants!$H71*'Activity data'!BN13*Constants!$H89*EF!$H214*MMVolatEF*NtoN2O*kgtoGg</f>
        <v>1.6003624236850476E-5</v>
      </c>
      <c r="BO164" s="22">
        <f>Constants!$H71*'Activity data'!BO13*Constants!$H89*EF!$H214*MMVolatEF*NtoN2O*kgtoGg</f>
        <v>1.6016287811523092E-5</v>
      </c>
      <c r="BP164" s="22">
        <f>Constants!$H71*'Activity data'!BP13*Constants!$H89*EF!$H214*MMVolatEF*NtoN2O*kgtoGg</f>
        <v>1.6030660846117158E-5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1.4737502307161331E-3</v>
      </c>
      <c r="AE165" s="22">
        <f>Constants!$H72*'Activity data'!AE14*Constants!$H90*EF!$H215*MMVolatEF*NtoN2O*kgtoGg</f>
        <v>1.4776152081867663E-3</v>
      </c>
      <c r="AF165" s="22">
        <f>Constants!$H72*'Activity data'!AF14*Constants!$H90*EF!$H215*MMVolatEF*NtoN2O*kgtoGg</f>
        <v>1.4827623459424755E-3</v>
      </c>
      <c r="AG165" s="22">
        <f>Constants!$H72*'Activity data'!AG14*Constants!$H90*EF!$H215*MMVolatEF*NtoN2O*kgtoGg</f>
        <v>1.4891074610138269E-3</v>
      </c>
      <c r="AH165" s="22">
        <f>Constants!$H72*'Activity data'!AH14*Constants!$H90*EF!$H215*MMVolatEF*NtoN2O*kgtoGg</f>
        <v>1.496632635524153E-3</v>
      </c>
      <c r="AI165" s="22">
        <f>Constants!$H72*'Activity data'!AI14*Constants!$H90*EF!$H215*MMVolatEF*NtoN2O*kgtoGg</f>
        <v>1.5054024750289564E-3</v>
      </c>
      <c r="AJ165" s="22">
        <f>Constants!$H72*'Activity data'!AJ14*Constants!$H90*EF!$H215*MMVolatEF*NtoN2O*kgtoGg</f>
        <v>1.514732698011321E-3</v>
      </c>
      <c r="AK165" s="22">
        <f>Constants!$H72*'Activity data'!AK14*Constants!$H90*EF!$H215*MMVolatEF*NtoN2O*kgtoGg</f>
        <v>1.5246578062344596E-3</v>
      </c>
      <c r="AL165" s="22">
        <f>Constants!$H72*'Activity data'!AL14*Constants!$H90*EF!$H215*MMVolatEF*NtoN2O*kgtoGg</f>
        <v>1.5338024524526696E-3</v>
      </c>
      <c r="AM165" s="22">
        <f>Constants!$H72*'Activity data'!AM14*Constants!$H90*EF!$H215*MMVolatEF*NtoN2O*kgtoGg</f>
        <v>1.5380589375221594E-3</v>
      </c>
      <c r="AN165" s="22">
        <f>Constants!$H72*'Activity data'!AN14*Constants!$H90*EF!$H215*MMVolatEF*NtoN2O*kgtoGg</f>
        <v>1.5427264356027144E-3</v>
      </c>
      <c r="AO165" s="22">
        <f>Constants!$H72*'Activity data'!AO14*Constants!$H90*EF!$H215*MMVolatEF*NtoN2O*kgtoGg</f>
        <v>1.5478421076173636E-3</v>
      </c>
      <c r="AP165" s="22">
        <f>Constants!$H72*'Activity data'!AP14*Constants!$H90*EF!$H215*MMVolatEF*NtoN2O*kgtoGg</f>
        <v>1.5533391315338918E-3</v>
      </c>
      <c r="AQ165" s="22">
        <f>Constants!$H72*'Activity data'!AQ14*Constants!$H90*EF!$H215*MMVolatEF*NtoN2O*kgtoGg</f>
        <v>1.559218490737601E-3</v>
      </c>
      <c r="AR165" s="22">
        <f>Constants!$H72*'Activity data'!AR14*Constants!$H90*EF!$H215*MMVolatEF*NtoN2O*kgtoGg</f>
        <v>1.5629457809593682E-3</v>
      </c>
      <c r="AS165" s="22">
        <f>Constants!$H72*'Activity data'!AS14*Constants!$H90*EF!$H215*MMVolatEF*NtoN2O*kgtoGg</f>
        <v>1.5670100995360259E-3</v>
      </c>
      <c r="AT165" s="22">
        <f>Constants!$H72*'Activity data'!AT14*Constants!$H90*EF!$H215*MMVolatEF*NtoN2O*kgtoGg</f>
        <v>1.5713664139110305E-3</v>
      </c>
      <c r="AU165" s="22">
        <f>Constants!$H72*'Activity data'!AU14*Constants!$H90*EF!$H215*MMVolatEF*NtoN2O*kgtoGg</f>
        <v>1.5760413553800134E-3</v>
      </c>
      <c r="AV165" s="22">
        <f>Constants!$H72*'Activity data'!AV14*Constants!$H90*EF!$H215*MMVolatEF*NtoN2O*kgtoGg</f>
        <v>1.5809968707807482E-3</v>
      </c>
      <c r="AW165" s="22">
        <f>Constants!$H72*'Activity data'!AW14*Constants!$H90*EF!$H215*MMVolatEF*NtoN2O*kgtoGg</f>
        <v>1.5842627777302538E-3</v>
      </c>
      <c r="AX165" s="22">
        <f>Constants!$H72*'Activity data'!AX14*Constants!$H90*EF!$H215*MMVolatEF*NtoN2O*kgtoGg</f>
        <v>1.5877484411965426E-3</v>
      </c>
      <c r="AY165" s="22">
        <f>Constants!$H72*'Activity data'!AY14*Constants!$H90*EF!$H215*MMVolatEF*NtoN2O*kgtoGg</f>
        <v>1.5914929793465035E-3</v>
      </c>
      <c r="AZ165" s="22">
        <f>Constants!$H72*'Activity data'!AZ14*Constants!$H90*EF!$H215*MMVolatEF*NtoN2O*kgtoGg</f>
        <v>1.5955157846826533E-3</v>
      </c>
      <c r="BA165" s="22">
        <f>Constants!$H72*'Activity data'!BA14*Constants!$H90*EF!$H215*MMVolatEF*NtoN2O*kgtoGg</f>
        <v>1.5997620988351601E-3</v>
      </c>
      <c r="BB165" s="22">
        <f>Constants!$H72*'Activity data'!BB14*Constants!$H90*EF!$H215*MMVolatEF*NtoN2O*kgtoGg</f>
        <v>1.6023312504627883E-3</v>
      </c>
      <c r="BC165" s="22">
        <f>Constants!$H72*'Activity data'!BC14*Constants!$H90*EF!$H215*MMVolatEF*NtoN2O*kgtoGg</f>
        <v>1.6050934568112873E-3</v>
      </c>
      <c r="BD165" s="22">
        <f>Constants!$H72*'Activity data'!BD14*Constants!$H90*EF!$H215*MMVolatEF*NtoN2O*kgtoGg</f>
        <v>1.6080699635973594E-3</v>
      </c>
      <c r="BE165" s="22">
        <f>Constants!$H72*'Activity data'!BE14*Constants!$H90*EF!$H215*MMVolatEF*NtoN2O*kgtoGg</f>
        <v>1.6112237909777598E-3</v>
      </c>
      <c r="BF165" s="22">
        <f>Constants!$H72*'Activity data'!BF14*Constants!$H90*EF!$H215*MMVolatEF*NtoN2O*kgtoGg</f>
        <v>1.614561659412769E-3</v>
      </c>
      <c r="BG165" s="22">
        <f>Constants!$H72*'Activity data'!BG14*Constants!$H90*EF!$H215*MMVolatEF*NtoN2O*kgtoGg</f>
        <v>1.6163572988328208E-3</v>
      </c>
      <c r="BH165" s="22">
        <f>Constants!$H72*'Activity data'!BH14*Constants!$H90*EF!$H215*MMVolatEF*NtoN2O*kgtoGg</f>
        <v>1.6183110970088787E-3</v>
      </c>
      <c r="BI165" s="22">
        <f>Constants!$H72*'Activity data'!BI14*Constants!$H90*EF!$H215*MMVolatEF*NtoN2O*kgtoGg</f>
        <v>1.6204370910183051E-3</v>
      </c>
      <c r="BJ165" s="22">
        <f>Constants!$H72*'Activity data'!BJ14*Constants!$H90*EF!$H215*MMVolatEF*NtoN2O*kgtoGg</f>
        <v>1.6227114326656346E-3</v>
      </c>
      <c r="BK165" s="22">
        <f>Constants!$H72*'Activity data'!BK14*Constants!$H90*EF!$H215*MMVolatEF*NtoN2O*kgtoGg</f>
        <v>1.6251887886067733E-3</v>
      </c>
      <c r="BL165" s="22">
        <f>Constants!$H72*'Activity data'!BL14*Constants!$H90*EF!$H215*MMVolatEF*NtoN2O*kgtoGg</f>
        <v>1.6260398438002043E-3</v>
      </c>
      <c r="BM165" s="22">
        <f>Constants!$H72*'Activity data'!BM14*Constants!$H90*EF!$H215*MMVolatEF*NtoN2O*kgtoGg</f>
        <v>1.6270720022326264E-3</v>
      </c>
      <c r="BN165" s="22">
        <f>Constants!$H72*'Activity data'!BN14*Constants!$H90*EF!$H215*MMVolatEF*NtoN2O*kgtoGg</f>
        <v>1.6282281093259238E-3</v>
      </c>
      <c r="BO165" s="22">
        <f>Constants!$H72*'Activity data'!BO14*Constants!$H90*EF!$H215*MMVolatEF*NtoN2O*kgtoGg</f>
        <v>1.6295165167479766E-3</v>
      </c>
      <c r="BP165" s="22">
        <f>Constants!$H72*'Activity data'!BP14*Constants!$H90*EF!$H215*MMVolatEF*NtoN2O*kgtoGg</f>
        <v>1.6309788466924956E-3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0.13140508797815695</v>
      </c>
      <c r="AE168" s="22">
        <f>Constants!$H75*'Activity data'!AE17*Constants!$H93*EF!$H218*MMVolatEF*NtoN2O*kgtoGg</f>
        <v>0.13118353133318789</v>
      </c>
      <c r="AF168" s="22">
        <f>Constants!$H75*'Activity data'!AF17*Constants!$H93*EF!$H218*MMVolatEF*NtoN2O*kgtoGg</f>
        <v>0.1300522608775066</v>
      </c>
      <c r="AG168" s="22">
        <f>Constants!$H75*'Activity data'!AG17*Constants!$H93*EF!$H218*MMVolatEF*NtoN2O*kgtoGg</f>
        <v>0.12800856399689398</v>
      </c>
      <c r="AH168" s="22">
        <f>Constants!$H75*'Activity data'!AH17*Constants!$H93*EF!$H218*MMVolatEF*NtoN2O*kgtoGg</f>
        <v>0.12528788694054219</v>
      </c>
      <c r="AI168" s="22">
        <f>Constants!$H75*'Activity data'!AI17*Constants!$H93*EF!$H218*MMVolatEF*NtoN2O*kgtoGg</f>
        <v>0.12332445053155665</v>
      </c>
      <c r="AJ168" s="22">
        <f>Constants!$H75*'Activity data'!AJ17*Constants!$H93*EF!$H218*MMVolatEF*NtoN2O*kgtoGg</f>
        <v>0.12119214193212451</v>
      </c>
      <c r="AK168" s="22">
        <f>Constants!$H75*'Activity data'!AK17*Constants!$H93*EF!$H218*MMVolatEF*NtoN2O*kgtoGg</f>
        <v>0.11891074084264015</v>
      </c>
      <c r="AL168" s="22">
        <f>Constants!$H75*'Activity data'!AL17*Constants!$H93*EF!$H218*MMVolatEF*NtoN2O*kgtoGg</f>
        <v>0.10400883437589964</v>
      </c>
      <c r="AM168" s="22">
        <f>Constants!$H75*'Activity data'!AM17*Constants!$H93*EF!$H218*MMVolatEF*NtoN2O*kgtoGg</f>
        <v>0.10425646136071208</v>
      </c>
      <c r="AN168" s="22">
        <f>Constants!$H75*'Activity data'!AN17*Constants!$H93*EF!$H218*MMVolatEF*NtoN2O*kgtoGg</f>
        <v>0.1043538508206534</v>
      </c>
      <c r="AO168" s="22">
        <f>Constants!$H75*'Activity data'!AO17*Constants!$H93*EF!$H218*MMVolatEF*NtoN2O*kgtoGg</f>
        <v>0.10445634714247314</v>
      </c>
      <c r="AP168" s="22">
        <f>Constants!$H75*'Activity data'!AP17*Constants!$H93*EF!$H218*MMVolatEF*NtoN2O*kgtoGg</f>
        <v>0.10443433315061393</v>
      </c>
      <c r="AQ168" s="22">
        <f>Constants!$H75*'Activity data'!AQ17*Constants!$H93*EF!$H218*MMVolatEF*NtoN2O*kgtoGg</f>
        <v>0.1045086987454643</v>
      </c>
      <c r="AR168" s="22">
        <f>Constants!$H75*'Activity data'!AR17*Constants!$H93*EF!$H218*MMVolatEF*NtoN2O*kgtoGg</f>
        <v>0.10515109794306646</v>
      </c>
      <c r="AS168" s="22">
        <f>Constants!$H75*'Activity data'!AS17*Constants!$H93*EF!$H218*MMVolatEF*NtoN2O*kgtoGg</f>
        <v>0.10571415327003802</v>
      </c>
      <c r="AT168" s="22">
        <f>Constants!$H75*'Activity data'!AT17*Constants!$H93*EF!$H218*MMVolatEF*NtoN2O*kgtoGg</f>
        <v>0.10638237811061711</v>
      </c>
      <c r="AU168" s="22">
        <f>Constants!$H75*'Activity data'!AU17*Constants!$H93*EF!$H218*MMVolatEF*NtoN2O*kgtoGg</f>
        <v>0.10710574803074077</v>
      </c>
      <c r="AV168" s="22">
        <f>Constants!$H75*'Activity data'!AV17*Constants!$H93*EF!$H218*MMVolatEF*NtoN2O*kgtoGg</f>
        <v>0.10788947278049796</v>
      </c>
      <c r="AW168" s="22">
        <f>Constants!$H75*'Activity data'!AW17*Constants!$H93*EF!$H218*MMVolatEF*NtoN2O*kgtoGg</f>
        <v>0.10933111114022606</v>
      </c>
      <c r="AX168" s="22">
        <f>Constants!$H75*'Activity data'!AX17*Constants!$H93*EF!$H218*MMVolatEF*NtoN2O*kgtoGg</f>
        <v>0.11050970086393741</v>
      </c>
      <c r="AY168" s="22">
        <f>Constants!$H75*'Activity data'!AY17*Constants!$H93*EF!$H218*MMVolatEF*NtoN2O*kgtoGg</f>
        <v>0.11201627237805638</v>
      </c>
      <c r="AZ168" s="22">
        <f>Constants!$H75*'Activity data'!AZ17*Constants!$H93*EF!$H218*MMVolatEF*NtoN2O*kgtoGg</f>
        <v>0.11370940108802205</v>
      </c>
      <c r="BA168" s="22">
        <f>Constants!$H75*'Activity data'!BA17*Constants!$H93*EF!$H218*MMVolatEF*NtoN2O*kgtoGg</f>
        <v>0.11559394331404076</v>
      </c>
      <c r="BB168" s="22">
        <f>Constants!$H75*'Activity data'!BB17*Constants!$H93*EF!$H218*MMVolatEF*NtoN2O*kgtoGg</f>
        <v>0.11755377063622643</v>
      </c>
      <c r="BC168" s="22">
        <f>Constants!$H75*'Activity data'!BC17*Constants!$H93*EF!$H218*MMVolatEF*NtoN2O*kgtoGg</f>
        <v>0.11959632095038565</v>
      </c>
      <c r="BD168" s="22">
        <f>Constants!$H75*'Activity data'!BD17*Constants!$H93*EF!$H218*MMVolatEF*NtoN2O*kgtoGg</f>
        <v>0.12159895882014689</v>
      </c>
      <c r="BE168" s="22">
        <f>Constants!$H75*'Activity data'!BE17*Constants!$H93*EF!$H218*MMVolatEF*NtoN2O*kgtoGg</f>
        <v>0.12367835524811198</v>
      </c>
      <c r="BF168" s="22">
        <f>Constants!$H75*'Activity data'!BF17*Constants!$H93*EF!$H218*MMVolatEF*NtoN2O*kgtoGg</f>
        <v>0.12592628274262871</v>
      </c>
      <c r="BG168" s="22">
        <f>Constants!$H75*'Activity data'!BG17*Constants!$H93*EF!$H218*MMVolatEF*NtoN2O*kgtoGg</f>
        <v>0.12829292403741749</v>
      </c>
      <c r="BH168" s="22">
        <f>Constants!$H75*'Activity data'!BH17*Constants!$H93*EF!$H218*MMVolatEF*NtoN2O*kgtoGg</f>
        <v>0.13074434710365748</v>
      </c>
      <c r="BI168" s="22">
        <f>Constants!$H75*'Activity data'!BI17*Constants!$H93*EF!$H218*MMVolatEF*NtoN2O*kgtoGg</f>
        <v>0.1332597055369735</v>
      </c>
      <c r="BJ168" s="22">
        <f>Constants!$H75*'Activity data'!BJ17*Constants!$H93*EF!$H218*MMVolatEF*NtoN2O*kgtoGg</f>
        <v>0.13585973209443214</v>
      </c>
      <c r="BK168" s="22">
        <f>Constants!$H75*'Activity data'!BK17*Constants!$H93*EF!$H218*MMVolatEF*NtoN2O*kgtoGg</f>
        <v>0.13864602038122503</v>
      </c>
      <c r="BL168" s="22">
        <f>Constants!$H75*'Activity data'!BL17*Constants!$H93*EF!$H218*MMVolatEF*NtoN2O*kgtoGg</f>
        <v>0.14159676492546139</v>
      </c>
      <c r="BM168" s="22">
        <f>Constants!$H75*'Activity data'!BM17*Constants!$H93*EF!$H218*MMVolatEF*NtoN2O*kgtoGg</f>
        <v>0.14466323211860826</v>
      </c>
      <c r="BN168" s="22">
        <f>Constants!$H75*'Activity data'!BN17*Constants!$H93*EF!$H218*MMVolatEF*NtoN2O*kgtoGg</f>
        <v>0.1476408355464226</v>
      </c>
      <c r="BO168" s="22">
        <f>Constants!$H75*'Activity data'!BO17*Constants!$H93*EF!$H218*MMVolatEF*NtoN2O*kgtoGg</f>
        <v>0.15074575370611043</v>
      </c>
      <c r="BP168" s="22">
        <f>Constants!$H75*'Activity data'!BP17*Constants!$H93*EF!$H218*MMVolatEF*NtoN2O*kgtoGg</f>
        <v>0.15398762756168016</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1.2787775032394158E-2</v>
      </c>
      <c r="AE169" s="22">
        <f>Constants!$H76*'Activity data'!AE18*Constants!$H94*EF!$H219*MMVolatEF*NtoN2O*kgtoGg</f>
        <v>1.2766214097605491E-2</v>
      </c>
      <c r="AF169" s="22">
        <f>Constants!$H76*'Activity data'!AF18*Constants!$H94*EF!$H219*MMVolatEF*NtoN2O*kgtoGg</f>
        <v>1.2656123747904183E-2</v>
      </c>
      <c r="AG169" s="22">
        <f>Constants!$H76*'Activity data'!AG18*Constants!$H94*EF!$H219*MMVolatEF*NtoN2O*kgtoGg</f>
        <v>1.2457240003402419E-2</v>
      </c>
      <c r="AH169" s="22">
        <f>Constants!$H76*'Activity data'!AH18*Constants!$H94*EF!$H219*MMVolatEF*NtoN2O*kgtoGg</f>
        <v>1.2192475475120175E-2</v>
      </c>
      <c r="AI169" s="22">
        <f>Constants!$H76*'Activity data'!AI18*Constants!$H94*EF!$H219*MMVolatEF*NtoN2O*kgtoGg</f>
        <v>1.2001402332711165E-2</v>
      </c>
      <c r="AJ169" s="22">
        <f>Constants!$H76*'Activity data'!AJ18*Constants!$H94*EF!$H219*MMVolatEF*NtoN2O*kgtoGg</f>
        <v>1.1793895278846476E-2</v>
      </c>
      <c r="AK169" s="22">
        <f>Constants!$H76*'Activity data'!AK18*Constants!$H94*EF!$H219*MMVolatEF*NtoN2O*kgtoGg</f>
        <v>1.1571879188450991E-2</v>
      </c>
      <c r="AL169" s="22">
        <f>Constants!$H76*'Activity data'!AL18*Constants!$H94*EF!$H219*MMVolatEF*NtoN2O*kgtoGg</f>
        <v>1.0121690079471179E-2</v>
      </c>
      <c r="AM169" s="22">
        <f>Constants!$H76*'Activity data'!AM18*Constants!$H94*EF!$H219*MMVolatEF*NtoN2O*kgtoGg</f>
        <v>1.0145788067018343E-2</v>
      </c>
      <c r="AN169" s="22">
        <f>Constants!$H76*'Activity data'!AN18*Constants!$H94*EF!$H219*MMVolatEF*NtoN2O*kgtoGg</f>
        <v>1.0155265588196693E-2</v>
      </c>
      <c r="AO169" s="22">
        <f>Constants!$H76*'Activity data'!AO18*Constants!$H94*EF!$H219*MMVolatEF*NtoN2O*kgtoGg</f>
        <v>1.0165240087093545E-2</v>
      </c>
      <c r="AP169" s="22">
        <f>Constants!$H76*'Activity data'!AP18*Constants!$H94*EF!$H219*MMVolatEF*NtoN2O*kgtoGg</f>
        <v>1.0163097780583259E-2</v>
      </c>
      <c r="AQ169" s="22">
        <f>Constants!$H76*'Activity data'!AQ18*Constants!$H94*EF!$H219*MMVolatEF*NtoN2O*kgtoGg</f>
        <v>1.0170334718754595E-2</v>
      </c>
      <c r="AR169" s="22">
        <f>Constants!$H76*'Activity data'!AR18*Constants!$H94*EF!$H219*MMVolatEF*NtoN2O*kgtoGg</f>
        <v>1.0232850231253561E-2</v>
      </c>
      <c r="AS169" s="22">
        <f>Constants!$H76*'Activity data'!AS18*Constants!$H94*EF!$H219*MMVolatEF*NtoN2O*kgtoGg</f>
        <v>1.0287644341305835E-2</v>
      </c>
      <c r="AT169" s="22">
        <f>Constants!$H76*'Activity data'!AT18*Constants!$H94*EF!$H219*MMVolatEF*NtoN2O*kgtoGg</f>
        <v>1.0352673093722203E-2</v>
      </c>
      <c r="AU169" s="22">
        <f>Constants!$H76*'Activity data'!AU18*Constants!$H94*EF!$H219*MMVolatEF*NtoN2O*kgtoGg</f>
        <v>1.042306832686021E-2</v>
      </c>
      <c r="AV169" s="22">
        <f>Constants!$H76*'Activity data'!AV18*Constants!$H94*EF!$H219*MMVolatEF*NtoN2O*kgtoGg</f>
        <v>1.049933703107416E-2</v>
      </c>
      <c r="AW169" s="22">
        <f>Constants!$H76*'Activity data'!AW18*Constants!$H94*EF!$H219*MMVolatEF*NtoN2O*kgtoGg</f>
        <v>1.0639631043322276E-2</v>
      </c>
      <c r="AX169" s="22">
        <f>Constants!$H76*'Activity data'!AX18*Constants!$H94*EF!$H219*MMVolatEF*NtoN2O*kgtoGg</f>
        <v>1.0754326299603507E-2</v>
      </c>
      <c r="AY169" s="22">
        <f>Constants!$H76*'Activity data'!AY18*Constants!$H94*EF!$H219*MMVolatEF*NtoN2O*kgtoGg</f>
        <v>1.0900939325698578E-2</v>
      </c>
      <c r="AZ169" s="22">
        <f>Constants!$H76*'Activity data'!AZ18*Constants!$H94*EF!$H219*MMVolatEF*NtoN2O*kgtoGg</f>
        <v>1.1065707291513783E-2</v>
      </c>
      <c r="BA169" s="22">
        <f>Constants!$H76*'Activity data'!BA18*Constants!$H94*EF!$H219*MMVolatEF*NtoN2O*kgtoGg</f>
        <v>1.1249102793135306E-2</v>
      </c>
      <c r="BB169" s="22">
        <f>Constants!$H76*'Activity data'!BB18*Constants!$H94*EF!$H219*MMVolatEF*NtoN2O*kgtoGg</f>
        <v>1.1439824714820836E-2</v>
      </c>
      <c r="BC169" s="22">
        <f>Constants!$H76*'Activity data'!BC18*Constants!$H94*EF!$H219*MMVolatEF*NtoN2O*kgtoGg</f>
        <v>1.1638596880432537E-2</v>
      </c>
      <c r="BD169" s="22">
        <f>Constants!$H76*'Activity data'!BD18*Constants!$H94*EF!$H219*MMVolatEF*NtoN2O*kgtoGg</f>
        <v>1.1833484939516796E-2</v>
      </c>
      <c r="BE169" s="22">
        <f>Constants!$H76*'Activity data'!BE18*Constants!$H94*EF!$H219*MMVolatEF*NtoN2O*kgtoGg</f>
        <v>1.2035842809619982E-2</v>
      </c>
      <c r="BF169" s="22">
        <f>Constants!$H76*'Activity data'!BF18*Constants!$H94*EF!$H219*MMVolatEF*NtoN2O*kgtoGg</f>
        <v>1.2254601394476242E-2</v>
      </c>
      <c r="BG169" s="22">
        <f>Constants!$H76*'Activity data'!BG18*Constants!$H94*EF!$H219*MMVolatEF*NtoN2O*kgtoGg</f>
        <v>1.2484912693116088E-2</v>
      </c>
      <c r="BH169" s="22">
        <f>Constants!$H76*'Activity data'!BH18*Constants!$H94*EF!$H219*MMVolatEF*NtoN2O*kgtoGg</f>
        <v>1.2723474587199746E-2</v>
      </c>
      <c r="BI169" s="22">
        <f>Constants!$H76*'Activity data'!BI18*Constants!$H94*EF!$H219*MMVolatEF*NtoN2O*kgtoGg</f>
        <v>1.296825839478281E-2</v>
      </c>
      <c r="BJ169" s="22">
        <f>Constants!$H76*'Activity data'!BJ18*Constants!$H94*EF!$H219*MMVolatEF*NtoN2O*kgtoGg</f>
        <v>1.3221281738144961E-2</v>
      </c>
      <c r="BK169" s="22">
        <f>Constants!$H76*'Activity data'!BK18*Constants!$H94*EF!$H219*MMVolatEF*NtoN2O*kgtoGg</f>
        <v>1.3492431267703704E-2</v>
      </c>
      <c r="BL169" s="22">
        <f>Constants!$H76*'Activity data'!BL18*Constants!$H94*EF!$H219*MMVolatEF*NtoN2O*kgtoGg</f>
        <v>1.3779584969210543E-2</v>
      </c>
      <c r="BM169" s="22">
        <f>Constants!$H76*'Activity data'!BM18*Constants!$H94*EF!$H219*MMVolatEF*NtoN2O*kgtoGg</f>
        <v>1.4078000298582704E-2</v>
      </c>
      <c r="BN169" s="22">
        <f>Constants!$H76*'Activity data'!BN18*Constants!$H94*EF!$H219*MMVolatEF*NtoN2O*kgtoGg</f>
        <v>1.4367767790515015E-2</v>
      </c>
      <c r="BO169" s="22">
        <f>Constants!$H76*'Activity data'!BO18*Constants!$H94*EF!$H219*MMVolatEF*NtoN2O*kgtoGg</f>
        <v>1.4669925001708261E-2</v>
      </c>
      <c r="BP169" s="22">
        <f>Constants!$H76*'Activity data'!BP18*Constants!$H94*EF!$H219*MMVolatEF*NtoN2O*kgtoGg</f>
        <v>1.498541014909705E-2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6.4683865678836605E-2</v>
      </c>
      <c r="AE170" s="22">
        <f>Constants!$H77*'Activity data'!AE19*Constants!$H95*EF!$H220*MMVolatEF*NtoN2O*kgtoGg</f>
        <v>6.6137736332363958E-2</v>
      </c>
      <c r="AF170" s="22">
        <f>Constants!$H77*'Activity data'!AF19*Constants!$H95*EF!$H220*MMVolatEF*NtoN2O*kgtoGg</f>
        <v>6.7337009382535645E-2</v>
      </c>
      <c r="AG170" s="22">
        <f>Constants!$H77*'Activity data'!AG19*Constants!$H95*EF!$H220*MMVolatEF*NtoN2O*kgtoGg</f>
        <v>6.8262171502871533E-2</v>
      </c>
      <c r="AH170" s="22">
        <f>Constants!$H77*'Activity data'!AH19*Constants!$H95*EF!$H220*MMVolatEF*NtoN2O*kgtoGg</f>
        <v>6.8966449548958475E-2</v>
      </c>
      <c r="AI170" s="22">
        <f>Constants!$H77*'Activity data'!AI19*Constants!$H95*EF!$H220*MMVolatEF*NtoN2O*kgtoGg</f>
        <v>6.988242554045572E-2</v>
      </c>
      <c r="AJ170" s="22">
        <f>Constants!$H77*'Activity data'!AJ19*Constants!$H95*EF!$H220*MMVolatEF*NtoN2O*kgtoGg</f>
        <v>7.0721114476312255E-2</v>
      </c>
      <c r="AK170" s="22">
        <f>Constants!$H77*'Activity data'!AK19*Constants!$H95*EF!$H220*MMVolatEF*NtoN2O*kgtoGg</f>
        <v>7.1488004430477967E-2</v>
      </c>
      <c r="AL170" s="22">
        <f>Constants!$H77*'Activity data'!AL19*Constants!$H95*EF!$H220*MMVolatEF*NtoN2O*kgtoGg</f>
        <v>6.8004356135002192E-2</v>
      </c>
      <c r="AM170" s="22">
        <f>Constants!$H77*'Activity data'!AM19*Constants!$H95*EF!$H220*MMVolatEF*NtoN2O*kgtoGg</f>
        <v>6.9321950774418717E-2</v>
      </c>
      <c r="AN170" s="22">
        <f>Constants!$H77*'Activity data'!AN19*Constants!$H95*EF!$H220*MMVolatEF*NtoN2O*kgtoGg</f>
        <v>7.0598284225403429E-2</v>
      </c>
      <c r="AO170" s="22">
        <f>Constants!$H77*'Activity data'!AO19*Constants!$H95*EF!$H220*MMVolatEF*NtoN2O*kgtoGg</f>
        <v>7.1887440879089257E-2</v>
      </c>
      <c r="AP170" s="22">
        <f>Constants!$H77*'Activity data'!AP19*Constants!$H95*EF!$H220*MMVolatEF*NtoN2O*kgtoGg</f>
        <v>7.314212639703517E-2</v>
      </c>
      <c r="AQ170" s="22">
        <f>Constants!$H77*'Activity data'!AQ19*Constants!$H95*EF!$H220*MMVolatEF*NtoN2O*kgtoGg</f>
        <v>7.4442694971088449E-2</v>
      </c>
      <c r="AR170" s="22">
        <f>Constants!$H77*'Activity data'!AR19*Constants!$H95*EF!$H220*MMVolatEF*NtoN2O*kgtoGg</f>
        <v>7.5908022360670777E-2</v>
      </c>
      <c r="AS170" s="22">
        <f>Constants!$H77*'Activity data'!AS19*Constants!$H95*EF!$H220*MMVolatEF*NtoN2O*kgtoGg</f>
        <v>7.7363514026332569E-2</v>
      </c>
      <c r="AT170" s="22">
        <f>Constants!$H77*'Activity data'!AT19*Constants!$H95*EF!$H220*MMVolatEF*NtoN2O*kgtoGg</f>
        <v>7.888024873324978E-2</v>
      </c>
      <c r="AU170" s="22">
        <f>Constants!$H77*'Activity data'!AU19*Constants!$H95*EF!$H220*MMVolatEF*NtoN2O*kgtoGg</f>
        <v>8.0442379184566162E-2</v>
      </c>
      <c r="AV170" s="22">
        <f>Constants!$H77*'Activity data'!AV19*Constants!$H95*EF!$H220*MMVolatEF*NtoN2O*kgtoGg</f>
        <v>8.2053535322576157E-2</v>
      </c>
      <c r="AW170" s="22">
        <f>Constants!$H77*'Activity data'!AW19*Constants!$H95*EF!$H220*MMVolatEF*NtoN2O*kgtoGg</f>
        <v>8.3916323286178165E-2</v>
      </c>
      <c r="AX170" s="22">
        <f>Constants!$H77*'Activity data'!AX19*Constants!$H95*EF!$H220*MMVolatEF*NtoN2O*kgtoGg</f>
        <v>8.570246259505182E-2</v>
      </c>
      <c r="AY170" s="22">
        <f>Constants!$H77*'Activity data'!AY19*Constants!$H95*EF!$H220*MMVolatEF*NtoN2O*kgtoGg</f>
        <v>8.7665942658502458E-2</v>
      </c>
      <c r="AZ170" s="22">
        <f>Constants!$H77*'Activity data'!AZ19*Constants!$H95*EF!$H220*MMVolatEF*NtoN2O*kgtoGg</f>
        <v>8.9753876605269026E-2</v>
      </c>
      <c r="BA170" s="22">
        <f>Constants!$H77*'Activity data'!BA19*Constants!$H95*EF!$H220*MMVolatEF*NtoN2O*kgtoGg</f>
        <v>9.1973194108007986E-2</v>
      </c>
      <c r="BB170" s="22">
        <f>Constants!$H77*'Activity data'!BB19*Constants!$H95*EF!$H220*MMVolatEF*NtoN2O*kgtoGg</f>
        <v>9.4225581585175175E-2</v>
      </c>
      <c r="BC170" s="22">
        <f>Constants!$H77*'Activity data'!BC19*Constants!$H95*EF!$H220*MMVolatEF*NtoN2O*kgtoGg</f>
        <v>9.6567509194558712E-2</v>
      </c>
      <c r="BD170" s="22">
        <f>Constants!$H77*'Activity data'!BD19*Constants!$H95*EF!$H220*MMVolatEF*NtoN2O*kgtoGg</f>
        <v>9.8944261210963405E-2</v>
      </c>
      <c r="BE170" s="22">
        <f>Constants!$H77*'Activity data'!BE19*Constants!$H95*EF!$H220*MMVolatEF*NtoN2O*kgtoGg</f>
        <v>0.10141254333073171</v>
      </c>
      <c r="BF170" s="22">
        <f>Constants!$H77*'Activity data'!BF19*Constants!$H95*EF!$H220*MMVolatEF*NtoN2O*kgtoGg</f>
        <v>0.10402214079864747</v>
      </c>
      <c r="BG170" s="22">
        <f>Constants!$H77*'Activity data'!BG19*Constants!$H95*EF!$H220*MMVolatEF*NtoN2O*kgtoGg</f>
        <v>0.10670654202359874</v>
      </c>
      <c r="BH170" s="22">
        <f>Constants!$H77*'Activity data'!BH19*Constants!$H95*EF!$H220*MMVolatEF*NtoN2O*kgtoGg</f>
        <v>0.10949967403168119</v>
      </c>
      <c r="BI170" s="22">
        <f>Constants!$H77*'Activity data'!BI19*Constants!$H95*EF!$H220*MMVolatEF*NtoN2O*kgtoGg</f>
        <v>0.1123952666891504</v>
      </c>
      <c r="BJ170" s="22">
        <f>Constants!$H77*'Activity data'!BJ19*Constants!$H95*EF!$H220*MMVolatEF*NtoN2O*kgtoGg</f>
        <v>0.11540770181330533</v>
      </c>
      <c r="BK170" s="22">
        <f>Constants!$H77*'Activity data'!BK19*Constants!$H95*EF!$H220*MMVolatEF*NtoN2O*kgtoGg</f>
        <v>0.11859886518615698</v>
      </c>
      <c r="BL170" s="22">
        <f>Constants!$H77*'Activity data'!BL19*Constants!$H95*EF!$H220*MMVolatEF*NtoN2O*kgtoGg</f>
        <v>0.12191274881554599</v>
      </c>
      <c r="BM170" s="22">
        <f>Constants!$H77*'Activity data'!BM19*Constants!$H95*EF!$H220*MMVolatEF*NtoN2O*kgtoGg</f>
        <v>0.1253797225366968</v>
      </c>
      <c r="BN170" s="22">
        <f>Constants!$H77*'Activity data'!BN19*Constants!$H95*EF!$H220*MMVolatEF*NtoN2O*kgtoGg</f>
        <v>0.12888581453432979</v>
      </c>
      <c r="BO170" s="22">
        <f>Constants!$H77*'Activity data'!BO19*Constants!$H95*EF!$H220*MMVolatEF*NtoN2O*kgtoGg</f>
        <v>0.13255870973232783</v>
      </c>
      <c r="BP170" s="22">
        <f>Constants!$H77*'Activity data'!BP19*Constants!$H95*EF!$H220*MMVolatEF*NtoN2O*kgtoGg</f>
        <v>0.13641233001995431</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0.31269024587571315</v>
      </c>
      <c r="AE171" s="22">
        <f>Constants!$H78*'Activity data'!AE20*Constants!$H96*EF!$H221*MMVolatEF*NtoN2O*kgtoGg</f>
        <v>0.31845517308534366</v>
      </c>
      <c r="AF171" s="22">
        <f>Constants!$H78*'Activity data'!AF20*Constants!$H96*EF!$H221*MMVolatEF*NtoN2O*kgtoGg</f>
        <v>0.32082119255507663</v>
      </c>
      <c r="AG171" s="22">
        <f>Constants!$H78*'Activity data'!AG20*Constants!$H96*EF!$H221*MMVolatEF*NtoN2O*kgtoGg</f>
        <v>0.31965797503391763</v>
      </c>
      <c r="AH171" s="22">
        <f>Constants!$H78*'Activity data'!AH20*Constants!$H96*EF!$H221*MMVolatEF*NtoN2O*kgtoGg</f>
        <v>0.3156914666439008</v>
      </c>
      <c r="AI171" s="22">
        <f>Constants!$H78*'Activity data'!AI20*Constants!$H96*EF!$H221*MMVolatEF*NtoN2O*kgtoGg</f>
        <v>0.31409944836437736</v>
      </c>
      <c r="AJ171" s="22">
        <f>Constants!$H78*'Activity data'!AJ20*Constants!$H96*EF!$H221*MMVolatEF*NtoN2O*kgtoGg</f>
        <v>0.31161970125178567</v>
      </c>
      <c r="AK171" s="22">
        <f>Constants!$H78*'Activity data'!AK20*Constants!$H96*EF!$H221*MMVolatEF*NtoN2O*kgtoGg</f>
        <v>0.30830469774513797</v>
      </c>
      <c r="AL171" s="22">
        <f>Constants!$H78*'Activity data'!AL20*Constants!$H96*EF!$H221*MMVolatEF*NtoN2O*kgtoGg</f>
        <v>0.2564285274140779</v>
      </c>
      <c r="AM171" s="22">
        <f>Constants!$H78*'Activity data'!AM20*Constants!$H96*EF!$H221*MMVolatEF*NtoN2O*kgtoGg</f>
        <v>0.26241462996563514</v>
      </c>
      <c r="AN171" s="22">
        <f>Constants!$H78*'Activity data'!AN20*Constants!$H96*EF!$H221*MMVolatEF*NtoN2O*kgtoGg</f>
        <v>0.26781701518913614</v>
      </c>
      <c r="AO171" s="22">
        <f>Constants!$H78*'Activity data'!AO20*Constants!$H96*EF!$H221*MMVolatEF*NtoN2O*kgtoGg</f>
        <v>0.27323351188964679</v>
      </c>
      <c r="AP171" s="22">
        <f>Constants!$H78*'Activity data'!AP20*Constants!$H96*EF!$H221*MMVolatEF*NtoN2O*kgtoGg</f>
        <v>0.27815158744879726</v>
      </c>
      <c r="AQ171" s="22">
        <f>Constants!$H78*'Activity data'!AQ20*Constants!$H96*EF!$H221*MMVolatEF*NtoN2O*kgtoGg</f>
        <v>0.28346112366333304</v>
      </c>
      <c r="AR171" s="22">
        <f>Constants!$H78*'Activity data'!AR20*Constants!$H96*EF!$H221*MMVolatEF*NtoN2O*kgtoGg</f>
        <v>0.29139098231742733</v>
      </c>
      <c r="AS171" s="22">
        <f>Constants!$H78*'Activity data'!AS20*Constants!$H96*EF!$H221*MMVolatEF*NtoN2O*kgtoGg</f>
        <v>0.29906719914254232</v>
      </c>
      <c r="AT171" s="22">
        <f>Constants!$H78*'Activity data'!AT20*Constants!$H96*EF!$H221*MMVolatEF*NtoN2O*kgtoGg</f>
        <v>0.30727222268525478</v>
      </c>
      <c r="AU171" s="22">
        <f>Constants!$H78*'Activity data'!AU20*Constants!$H96*EF!$H221*MMVolatEF*NtoN2O*kgtoGg</f>
        <v>0.31580934930601645</v>
      </c>
      <c r="AV171" s="22">
        <f>Constants!$H78*'Activity data'!AV20*Constants!$H96*EF!$H221*MMVolatEF*NtoN2O*kgtoGg</f>
        <v>0.3247189779720952</v>
      </c>
      <c r="AW171" s="22">
        <f>Constants!$H78*'Activity data'!AW20*Constants!$H96*EF!$H221*MMVolatEF*NtoN2O*kgtoGg</f>
        <v>0.33685614331810232</v>
      </c>
      <c r="AX171" s="22">
        <f>Constants!$H78*'Activity data'!AX20*Constants!$H96*EF!$H221*MMVolatEF*NtoN2O*kgtoGg</f>
        <v>0.34801906326943632</v>
      </c>
      <c r="AY171" s="22">
        <f>Constants!$H78*'Activity data'!AY20*Constants!$H96*EF!$H221*MMVolatEF*NtoN2O*kgtoGg</f>
        <v>0.36084933820629805</v>
      </c>
      <c r="AZ171" s="22">
        <f>Constants!$H78*'Activity data'!AZ20*Constants!$H96*EF!$H221*MMVolatEF*NtoN2O*kgtoGg</f>
        <v>0.37475745492730689</v>
      </c>
      <c r="BA171" s="22">
        <f>Constants!$H78*'Activity data'!BA20*Constants!$H96*EF!$H221*MMVolatEF*NtoN2O*kgtoGg</f>
        <v>0.38981098356066884</v>
      </c>
      <c r="BB171" s="22">
        <f>Constants!$H78*'Activity data'!BB20*Constants!$H96*EF!$H221*MMVolatEF*NtoN2O*kgtoGg</f>
        <v>0.4056902465815736</v>
      </c>
      <c r="BC171" s="22">
        <f>Constants!$H78*'Activity data'!BC20*Constants!$H96*EF!$H221*MMVolatEF*NtoN2O*kgtoGg</f>
        <v>0.42226850478478878</v>
      </c>
      <c r="BD171" s="22">
        <f>Constants!$H78*'Activity data'!BD20*Constants!$H96*EF!$H221*MMVolatEF*NtoN2O*kgtoGg</f>
        <v>0.43897399939345622</v>
      </c>
      <c r="BE171" s="22">
        <f>Constants!$H78*'Activity data'!BE20*Constants!$H96*EF!$H221*MMVolatEF*NtoN2O*kgtoGg</f>
        <v>0.45638375509219331</v>
      </c>
      <c r="BF171" s="22">
        <f>Constants!$H78*'Activity data'!BF20*Constants!$H96*EF!$H221*MMVolatEF*NtoN2O*kgtoGg</f>
        <v>0.47497625486632222</v>
      </c>
      <c r="BG171" s="22">
        <f>Constants!$H78*'Activity data'!BG20*Constants!$H96*EF!$H221*MMVolatEF*NtoN2O*kgtoGg</f>
        <v>0.49471218359358321</v>
      </c>
      <c r="BH171" s="22">
        <f>Constants!$H78*'Activity data'!BH20*Constants!$H96*EF!$H221*MMVolatEF*NtoN2O*kgtoGg</f>
        <v>0.51528575426493906</v>
      </c>
      <c r="BI171" s="22">
        <f>Constants!$H78*'Activity data'!BI20*Constants!$H96*EF!$H221*MMVolatEF*NtoN2O*kgtoGg</f>
        <v>0.53661627472097584</v>
      </c>
      <c r="BJ171" s="22">
        <f>Constants!$H78*'Activity data'!BJ20*Constants!$H96*EF!$H221*MMVolatEF*NtoN2O*kgtoGg</f>
        <v>0.5588393260930693</v>
      </c>
      <c r="BK171" s="22">
        <f>Constants!$H78*'Activity data'!BK20*Constants!$H96*EF!$H221*MMVolatEF*NtoN2O*kgtoGg</f>
        <v>0.58251696478384918</v>
      </c>
      <c r="BL171" s="22">
        <f>Constants!$H78*'Activity data'!BL20*Constants!$H96*EF!$H221*MMVolatEF*NtoN2O*kgtoGg</f>
        <v>0.60776311899838675</v>
      </c>
      <c r="BM171" s="22">
        <f>Constants!$H78*'Activity data'!BM20*Constants!$H96*EF!$H221*MMVolatEF*NtoN2O*kgtoGg</f>
        <v>0.63418588318378455</v>
      </c>
      <c r="BN171" s="22">
        <f>Constants!$H78*'Activity data'!BN20*Constants!$H96*EF!$H221*MMVolatEF*NtoN2O*kgtoGg</f>
        <v>0.66070690272863941</v>
      </c>
      <c r="BO171" s="22">
        <f>Constants!$H78*'Activity data'!BO20*Constants!$H96*EF!$H221*MMVolatEF*NtoN2O*kgtoGg</f>
        <v>0.68852753481669904</v>
      </c>
      <c r="BP171" s="22">
        <f>Constants!$H78*'Activity data'!BP20*Constants!$H96*EF!$H221*MMVolatEF*NtoN2O*kgtoGg</f>
        <v>0.71774384413235792</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8.931339807971081E-2</v>
      </c>
      <c r="AE172" s="22">
        <f>Constants!$H63*'Activity data'!AE5*Constants!$H81*FracLEACHMM*MMLeachEF*NtoN2O*kgtoGg</f>
        <v>8.9913655851014615E-2</v>
      </c>
      <c r="AF172" s="22">
        <f>Constants!$H63*'Activity data'!AF5*Constants!$H81*FracLEACHMM*MMLeachEF*NtoN2O*kgtoGg</f>
        <v>9.035033845505358E-2</v>
      </c>
      <c r="AG172" s="22">
        <f>Constants!$H63*'Activity data'!AG5*Constants!$H81*FracLEACHMM*MMLeachEF*NtoN2O*kgtoGg</f>
        <v>9.0609740878134573E-2</v>
      </c>
      <c r="AH172" s="22">
        <f>Constants!$H63*'Activity data'!AH5*Constants!$H81*FracLEACHMM*MMLeachEF*NtoN2O*kgtoGg</f>
        <v>9.073416990796343E-2</v>
      </c>
      <c r="AI172" s="22">
        <f>Constants!$H63*'Activity data'!AI5*Constants!$H81*FracLEACHMM*MMLeachEF*NtoN2O*kgtoGg</f>
        <v>9.1050064099381184E-2</v>
      </c>
      <c r="AJ172" s="22">
        <f>Constants!$H63*'Activity data'!AJ5*Constants!$H81*FracLEACHMM*MMLeachEF*NtoN2O*kgtoGg</f>
        <v>9.1329665067269417E-2</v>
      </c>
      <c r="AK172" s="22">
        <f>Constants!$H63*'Activity data'!AK5*Constants!$H81*FracLEACHMM*MMLeachEF*NtoN2O*kgtoGg</f>
        <v>9.1576952438734857E-2</v>
      </c>
      <c r="AL172" s="22">
        <f>Constants!$H63*'Activity data'!AL5*Constants!$H81*FracLEACHMM*MMLeachEF*NtoN2O*kgtoGg</f>
        <v>8.8702980290667671E-2</v>
      </c>
      <c r="AM172" s="22">
        <f>Constants!$H63*'Activity data'!AM5*Constants!$H81*FracLEACHMM*MMLeachEF*NtoN2O*kgtoGg</f>
        <v>8.9335393153526274E-2</v>
      </c>
      <c r="AN172" s="22">
        <f>Constants!$H63*'Activity data'!AN5*Constants!$H81*FracLEACHMM*MMLeachEF*NtoN2O*kgtoGg</f>
        <v>8.9947800281186249E-2</v>
      </c>
      <c r="AO172" s="22">
        <f>Constants!$H63*'Activity data'!AO5*Constants!$H81*FracLEACHMM*MMLeachEF*NtoN2O*kgtoGg</f>
        <v>9.0579598866431132E-2</v>
      </c>
      <c r="AP172" s="22">
        <f>Constants!$H63*'Activity data'!AP5*Constants!$H81*FracLEACHMM*MMLeachEF*NtoN2O*kgtoGg</f>
        <v>9.1195349151615729E-2</v>
      </c>
      <c r="AQ172" s="22">
        <f>Constants!$H63*'Activity data'!AQ5*Constants!$H81*FracLEACHMM*MMLeachEF*NtoN2O*kgtoGg</f>
        <v>9.1852456150722517E-2</v>
      </c>
      <c r="AR172" s="22">
        <f>Constants!$H63*'Activity data'!AR5*Constants!$H81*FracLEACHMM*MMLeachEF*NtoN2O*kgtoGg</f>
        <v>9.2606544605090199E-2</v>
      </c>
      <c r="AS172" s="22">
        <f>Constants!$H63*'Activity data'!AS5*Constants!$H81*FracLEACHMM*MMLeachEF*NtoN2O*kgtoGg</f>
        <v>9.335929168617263E-2</v>
      </c>
      <c r="AT172" s="22">
        <f>Constants!$H63*'Activity data'!AT5*Constants!$H81*FracLEACHMM*MMLeachEF*NtoN2O*kgtoGg</f>
        <v>9.4160142299312341E-2</v>
      </c>
      <c r="AU172" s="22">
        <f>Constants!$H63*'Activity data'!AU5*Constants!$H81*FracLEACHMM*MMLeachEF*NtoN2O*kgtoGg</f>
        <v>9.4997439481718779E-2</v>
      </c>
      <c r="AV172" s="22">
        <f>Constants!$H63*'Activity data'!AV5*Constants!$H81*FracLEACHMM*MMLeachEF*NtoN2O*kgtoGg</f>
        <v>9.5872676834449971E-2</v>
      </c>
      <c r="AW172" s="22">
        <f>Constants!$H63*'Activity data'!AW5*Constants!$H81*FracLEACHMM*MMLeachEF*NtoN2O*kgtoGg</f>
        <v>9.6904089220780726E-2</v>
      </c>
      <c r="AX172" s="22">
        <f>Constants!$H63*'Activity data'!AX5*Constants!$H81*FracLEACHMM*MMLeachEF*NtoN2O*kgtoGg</f>
        <v>9.7883256211177203E-2</v>
      </c>
      <c r="AY172" s="22">
        <f>Constants!$H63*'Activity data'!AY5*Constants!$H81*FracLEACHMM*MMLeachEF*NtoN2O*kgtoGg</f>
        <v>9.898640791232112E-2</v>
      </c>
      <c r="AZ172" s="22">
        <f>Constants!$H63*'Activity data'!AZ5*Constants!$H81*FracLEACHMM*MMLeachEF*NtoN2O*kgtoGg</f>
        <v>0.10017589239128001</v>
      </c>
      <c r="BA172" s="22">
        <f>Constants!$H63*'Activity data'!BA5*Constants!$H81*FracLEACHMM*MMLeachEF*NtoN2O*kgtoGg</f>
        <v>0.10145481095012349</v>
      </c>
      <c r="BB172" s="22">
        <f>Constants!$H63*'Activity data'!BB5*Constants!$H81*FracLEACHMM*MMLeachEF*NtoN2O*kgtoGg</f>
        <v>0.10273360694799633</v>
      </c>
      <c r="BC172" s="22">
        <f>Constants!$H63*'Activity data'!BC5*Constants!$H81*FracLEACHMM*MMLeachEF*NtoN2O*kgtoGg</f>
        <v>0.10407151566116782</v>
      </c>
      <c r="BD172" s="22">
        <f>Constants!$H63*'Activity data'!BD5*Constants!$H81*FracLEACHMM*MMLeachEF*NtoN2O*kgtoGg</f>
        <v>0.10543115244727447</v>
      </c>
      <c r="BE172" s="22">
        <f>Constants!$H63*'Activity data'!BE5*Constants!$H81*FracLEACHMM*MMLeachEF*NtoN2O*kgtoGg</f>
        <v>0.1068501324401378</v>
      </c>
      <c r="BF172" s="22">
        <f>Constants!$H63*'Activity data'!BF5*Constants!$H81*FracLEACHMM*MMLeachEF*NtoN2O*kgtoGg</f>
        <v>0.10836138431888952</v>
      </c>
      <c r="BG172" s="22">
        <f>Constants!$H63*'Activity data'!BG5*Constants!$H81*FracLEACHMM*MMLeachEF*NtoN2O*kgtoGg</f>
        <v>0.10989974365254787</v>
      </c>
      <c r="BH172" s="22">
        <f>Constants!$H63*'Activity data'!BH5*Constants!$H81*FracLEACHMM*MMLeachEF*NtoN2O*kgtoGg</f>
        <v>0.11150681655786029</v>
      </c>
      <c r="BI172" s="22">
        <f>Constants!$H63*'Activity data'!BI5*Constants!$H81*FracLEACHMM*MMLeachEF*NtoN2O*kgtoGg</f>
        <v>0.11317798544065706</v>
      </c>
      <c r="BJ172" s="22">
        <f>Constants!$H63*'Activity data'!BJ5*Constants!$H81*FracLEACHMM*MMLeachEF*NtoN2O*kgtoGg</f>
        <v>0.11492196058149043</v>
      </c>
      <c r="BK172" s="22">
        <f>Constants!$H63*'Activity data'!BK5*Constants!$H81*FracLEACHMM*MMLeachEF*NtoN2O*kgtoGg</f>
        <v>0.11677962074487318</v>
      </c>
      <c r="BL172" s="22">
        <f>Constants!$H63*'Activity data'!BL5*Constants!$H81*FracLEACHMM*MMLeachEF*NtoN2O*kgtoGg</f>
        <v>0.11869199706383651</v>
      </c>
      <c r="BM172" s="22">
        <f>Constants!$H63*'Activity data'!BM5*Constants!$H81*FracLEACHMM*MMLeachEF*NtoN2O*kgtoGg</f>
        <v>0.12069922768560314</v>
      </c>
      <c r="BN172" s="22">
        <f>Constants!$H63*'Activity data'!BN5*Constants!$H81*FracLEACHMM*MMLeachEF*NtoN2O*kgtoGg</f>
        <v>0.12272535357469987</v>
      </c>
      <c r="BO172" s="22">
        <f>Constants!$H63*'Activity data'!BO5*Constants!$H81*FracLEACHMM*MMLeachEF*NtoN2O*kgtoGg</f>
        <v>0.12485368774406173</v>
      </c>
      <c r="BP172" s="22">
        <f>Constants!$H63*'Activity data'!BP5*Constants!$H81*FracLEACHMM*MMLeachEF*NtoN2O*kgtoGg</f>
        <v>0.12709297524691862</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2.6970380336805752E-2</v>
      </c>
      <c r="AE173" s="22">
        <f>Constants!$H64*'Activity data'!AE6*Constants!$H82*FracLEACHMM*MMLeachEF*NtoN2O*kgtoGg</f>
        <v>2.7151642955184005E-2</v>
      </c>
      <c r="AF173" s="22">
        <f>Constants!$H64*'Activity data'!AF6*Constants!$H82*FracLEACHMM*MMLeachEF*NtoN2O*kgtoGg</f>
        <v>2.728351002295458E-2</v>
      </c>
      <c r="AG173" s="22">
        <f>Constants!$H64*'Activity data'!AG6*Constants!$H82*FracLEACHMM*MMLeachEF*NtoN2O*kgtoGg</f>
        <v>2.7361842973678722E-2</v>
      </c>
      <c r="AH173" s="22">
        <f>Constants!$H64*'Activity data'!AH6*Constants!$H82*FracLEACHMM*MMLeachEF*NtoN2O*kgtoGg</f>
        <v>2.739941738391926E-2</v>
      </c>
      <c r="AI173" s="22">
        <f>Constants!$H64*'Activity data'!AI6*Constants!$H82*FracLEACHMM*MMLeachEF*NtoN2O*kgtoGg</f>
        <v>2.7494809415483448E-2</v>
      </c>
      <c r="AJ173" s="22">
        <f>Constants!$H64*'Activity data'!AJ6*Constants!$H82*FracLEACHMM*MMLeachEF*NtoN2O*kgtoGg</f>
        <v>2.7579241814301762E-2</v>
      </c>
      <c r="AK173" s="22">
        <f>Constants!$H64*'Activity data'!AK6*Constants!$H82*FracLEACHMM*MMLeachEF*NtoN2O*kgtoGg</f>
        <v>2.765391632679718E-2</v>
      </c>
      <c r="AL173" s="22">
        <f>Constants!$H64*'Activity data'!AL6*Constants!$H82*FracLEACHMM*MMLeachEF*NtoN2O*kgtoGg</f>
        <v>2.678604965083016E-2</v>
      </c>
      <c r="AM173" s="22">
        <f>Constants!$H64*'Activity data'!AM6*Constants!$H82*FracLEACHMM*MMLeachEF*NtoN2O*kgtoGg</f>
        <v>2.6977022291082425E-2</v>
      </c>
      <c r="AN173" s="22">
        <f>Constants!$H64*'Activity data'!AN6*Constants!$H82*FracLEACHMM*MMLeachEF*NtoN2O*kgtoGg</f>
        <v>2.716195370685074E-2</v>
      </c>
      <c r="AO173" s="22">
        <f>Constants!$H64*'Activity data'!AO6*Constants!$H82*FracLEACHMM*MMLeachEF*NtoN2O*kgtoGg</f>
        <v>2.7352740850847903E-2</v>
      </c>
      <c r="AP173" s="22">
        <f>Constants!$H64*'Activity data'!AP6*Constants!$H82*FracLEACHMM*MMLeachEF*NtoN2O*kgtoGg</f>
        <v>2.7538681815372678E-2</v>
      </c>
      <c r="AQ173" s="22">
        <f>Constants!$H64*'Activity data'!AQ6*Constants!$H82*FracLEACHMM*MMLeachEF*NtoN2O*kgtoGg</f>
        <v>2.7737111458281012E-2</v>
      </c>
      <c r="AR173" s="22">
        <f>Constants!$H64*'Activity data'!AR6*Constants!$H82*FracLEACHMM*MMLeachEF*NtoN2O*kgtoGg</f>
        <v>2.7964827040256067E-2</v>
      </c>
      <c r="AS173" s="22">
        <f>Constants!$H64*'Activity data'!AS6*Constants!$H82*FracLEACHMM*MMLeachEF*NtoN2O*kgtoGg</f>
        <v>2.8192137561529638E-2</v>
      </c>
      <c r="AT173" s="22">
        <f>Constants!$H64*'Activity data'!AT6*Constants!$H82*FracLEACHMM*MMLeachEF*NtoN2O*kgtoGg</f>
        <v>2.8433974129096633E-2</v>
      </c>
      <c r="AU173" s="22">
        <f>Constants!$H64*'Activity data'!AU6*Constants!$H82*FracLEACHMM*MMLeachEF*NtoN2O*kgtoGg</f>
        <v>2.8686816635931752E-2</v>
      </c>
      <c r="AV173" s="22">
        <f>Constants!$H64*'Activity data'!AV6*Constants!$H82*FracLEACHMM*MMLeachEF*NtoN2O*kgtoGg</f>
        <v>2.8951116111661838E-2</v>
      </c>
      <c r="AW173" s="22">
        <f>Constants!$H64*'Activity data'!AW6*Constants!$H82*FracLEACHMM*MMLeachEF*NtoN2O*kgtoGg</f>
        <v>2.926257648537425E-2</v>
      </c>
      <c r="AX173" s="22">
        <f>Constants!$H64*'Activity data'!AX6*Constants!$H82*FracLEACHMM*MMLeachEF*NtoN2O*kgtoGg</f>
        <v>2.9558260074981597E-2</v>
      </c>
      <c r="AY173" s="22">
        <f>Constants!$H64*'Activity data'!AY6*Constants!$H82*FracLEACHMM*MMLeachEF*NtoN2O*kgtoGg</f>
        <v>2.9891383901739284E-2</v>
      </c>
      <c r="AZ173" s="22">
        <f>Constants!$H64*'Activity data'!AZ6*Constants!$H82*FracLEACHMM*MMLeachEF*NtoN2O*kgtoGg</f>
        <v>3.0250578037132232E-2</v>
      </c>
      <c r="BA173" s="22">
        <f>Constants!$H64*'Activity data'!BA6*Constants!$H82*FracLEACHMM*MMLeachEF*NtoN2O*kgtoGg</f>
        <v>3.0636778995705362E-2</v>
      </c>
      <c r="BB173" s="22">
        <f>Constants!$H64*'Activity data'!BB6*Constants!$H82*FracLEACHMM*MMLeachEF*NtoN2O*kgtoGg</f>
        <v>3.102294294397475E-2</v>
      </c>
      <c r="BC173" s="22">
        <f>Constants!$H64*'Activity data'!BC6*Constants!$H82*FracLEACHMM*MMLeachEF*NtoN2O*kgtoGg</f>
        <v>3.1426957432573163E-2</v>
      </c>
      <c r="BD173" s="22">
        <f>Constants!$H64*'Activity data'!BD6*Constants!$H82*FracLEACHMM*MMLeachEF*NtoN2O*kgtoGg</f>
        <v>3.1837533247956226E-2</v>
      </c>
      <c r="BE173" s="22">
        <f>Constants!$H64*'Activity data'!BE6*Constants!$H82*FracLEACHMM*MMLeachEF*NtoN2O*kgtoGg</f>
        <v>3.2266029206241061E-2</v>
      </c>
      <c r="BF173" s="22">
        <f>Constants!$H64*'Activity data'!BF6*Constants!$H82*FracLEACHMM*MMLeachEF*NtoN2O*kgtoGg</f>
        <v>3.2722388933124034E-2</v>
      </c>
      <c r="BG173" s="22">
        <f>Constants!$H64*'Activity data'!BG6*Constants!$H82*FracLEACHMM*MMLeachEF*NtoN2O*kgtoGg</f>
        <v>3.3186934423671946E-2</v>
      </c>
      <c r="BH173" s="22">
        <f>Constants!$H64*'Activity data'!BH6*Constants!$H82*FracLEACHMM*MMLeachEF*NtoN2O*kgtoGg</f>
        <v>3.367222966959426E-2</v>
      </c>
      <c r="BI173" s="22">
        <f>Constants!$H64*'Activity data'!BI6*Constants!$H82*FracLEACHMM*MMLeachEF*NtoN2O*kgtoGg</f>
        <v>3.4176880274600224E-2</v>
      </c>
      <c r="BJ173" s="22">
        <f>Constants!$H64*'Activity data'!BJ6*Constants!$H82*FracLEACHMM*MMLeachEF*NtoN2O*kgtoGg</f>
        <v>3.4703516522436542E-2</v>
      </c>
      <c r="BK173" s="22">
        <f>Constants!$H64*'Activity data'!BK6*Constants!$H82*FracLEACHMM*MMLeachEF*NtoN2O*kgtoGg</f>
        <v>3.5264482762890757E-2</v>
      </c>
      <c r="BL173" s="22">
        <f>Constants!$H64*'Activity data'!BL6*Constants!$H82*FracLEACHMM*MMLeachEF*NtoN2O*kgtoGg</f>
        <v>3.5841971894179987E-2</v>
      </c>
      <c r="BM173" s="22">
        <f>Constants!$H64*'Activity data'!BM6*Constants!$H82*FracLEACHMM*MMLeachEF*NtoN2O*kgtoGg</f>
        <v>3.6448104618459654E-2</v>
      </c>
      <c r="BN173" s="22">
        <f>Constants!$H64*'Activity data'!BN6*Constants!$H82*FracLEACHMM*MMLeachEF*NtoN2O*kgtoGg</f>
        <v>3.7059943234099557E-2</v>
      </c>
      <c r="BO173" s="22">
        <f>Constants!$H64*'Activity data'!BO6*Constants!$H82*FracLEACHMM*MMLeachEF*NtoN2O*kgtoGg</f>
        <v>3.7702646157352797E-2</v>
      </c>
      <c r="BP173" s="22">
        <f>Constants!$H64*'Activity data'!BP6*Constants!$H82*FracLEACHMM*MMLeachEF*NtoN2O*kgtoGg</f>
        <v>3.837885417243251E-2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1.4500273849795172E-3</v>
      </c>
      <c r="AE174" s="22">
        <f>Constants!$H65*'Activity data'!AE7*Constants!$H83*FracLEACHMM*MMLeachEF*NtoN2O*kgtoGg</f>
        <v>1.4597727336634911E-3</v>
      </c>
      <c r="AF174" s="22">
        <f>Constants!$H65*'Activity data'!AF7*Constants!$H83*FracLEACHMM*MMLeachEF*NtoN2O*kgtoGg</f>
        <v>1.4668623948791077E-3</v>
      </c>
      <c r="AG174" s="22">
        <f>Constants!$H65*'Activity data'!AG7*Constants!$H83*FracLEACHMM*MMLeachEF*NtoN2O*kgtoGg</f>
        <v>1.4710738639899543E-3</v>
      </c>
      <c r="AH174" s="22">
        <f>Constants!$H65*'Activity data'!AH7*Constants!$H83*FracLEACHMM*MMLeachEF*NtoN2O*kgtoGg</f>
        <v>1.4730940032368935E-3</v>
      </c>
      <c r="AI174" s="22">
        <f>Constants!$H65*'Activity data'!AI7*Constants!$H83*FracLEACHMM*MMLeachEF*NtoN2O*kgtoGg</f>
        <v>1.4782226316191981E-3</v>
      </c>
      <c r="AJ174" s="22">
        <f>Constants!$H65*'Activity data'!AJ7*Constants!$H83*FracLEACHMM*MMLeachEF*NtoN2O*kgtoGg</f>
        <v>1.4827620296157106E-3</v>
      </c>
      <c r="AK174" s="22">
        <f>Constants!$H65*'Activity data'!AK7*Constants!$H83*FracLEACHMM*MMLeachEF*NtoN2O*kgtoGg</f>
        <v>1.486776807558259E-3</v>
      </c>
      <c r="AL174" s="22">
        <f>Constants!$H65*'Activity data'!AL7*Constants!$H83*FracLEACHMM*MMLeachEF*NtoN2O*kgtoGg</f>
        <v>1.4401170856356137E-3</v>
      </c>
      <c r="AM174" s="22">
        <f>Constants!$H65*'Activity data'!AM7*Constants!$H83*FracLEACHMM*MMLeachEF*NtoN2O*kgtoGg</f>
        <v>1.4503844810037738E-3</v>
      </c>
      <c r="AN174" s="22">
        <f>Constants!$H65*'Activity data'!AN7*Constants!$H83*FracLEACHMM*MMLeachEF*NtoN2O*kgtoGg</f>
        <v>1.4603270778028687E-3</v>
      </c>
      <c r="AO174" s="22">
        <f>Constants!$H65*'Activity data'!AO7*Constants!$H83*FracLEACHMM*MMLeachEF*NtoN2O*kgtoGg</f>
        <v>1.4705845002063781E-3</v>
      </c>
      <c r="AP174" s="22">
        <f>Constants!$H65*'Activity data'!AP7*Constants!$H83*FracLEACHMM*MMLeachEF*NtoN2O*kgtoGg</f>
        <v>1.4805813740799911E-3</v>
      </c>
      <c r="AQ174" s="22">
        <f>Constants!$H65*'Activity data'!AQ7*Constants!$H83*FracLEACHMM*MMLeachEF*NtoN2O*kgtoGg</f>
        <v>1.4912496854873811E-3</v>
      </c>
      <c r="AR174" s="22">
        <f>Constants!$H65*'Activity data'!AR7*Constants!$H83*FracLEACHMM*MMLeachEF*NtoN2O*kgtoGg</f>
        <v>1.5034925172801442E-3</v>
      </c>
      <c r="AS174" s="22">
        <f>Constants!$H65*'Activity data'!AS7*Constants!$H83*FracLEACHMM*MMLeachEF*NtoN2O*kgtoGg</f>
        <v>1.5157135715116578E-3</v>
      </c>
      <c r="AT174" s="22">
        <f>Constants!$H65*'Activity data'!AT7*Constants!$H83*FracLEACHMM*MMLeachEF*NtoN2O*kgtoGg</f>
        <v>1.5287155997100903E-3</v>
      </c>
      <c r="AU174" s="22">
        <f>Constants!$H65*'Activity data'!AU7*Constants!$H83*FracLEACHMM*MMLeachEF*NtoN2O*kgtoGg</f>
        <v>1.5423093479041963E-3</v>
      </c>
      <c r="AV174" s="22">
        <f>Constants!$H65*'Activity data'!AV7*Constants!$H83*FracLEACHMM*MMLeachEF*NtoN2O*kgtoGg</f>
        <v>1.5565190651146486E-3</v>
      </c>
      <c r="AW174" s="22">
        <f>Constants!$H65*'Activity data'!AW7*Constants!$H83*FracLEACHMM*MMLeachEF*NtoN2O*kgtoGg</f>
        <v>1.5732643266044401E-3</v>
      </c>
      <c r="AX174" s="22">
        <f>Constants!$H65*'Activity data'!AX7*Constants!$H83*FracLEACHMM*MMLeachEF*NtoN2O*kgtoGg</f>
        <v>1.5891613698372563E-3</v>
      </c>
      <c r="AY174" s="22">
        <f>Constants!$H65*'Activity data'!AY7*Constants!$H83*FracLEACHMM*MMLeachEF*NtoN2O*kgtoGg</f>
        <v>1.6070713386755016E-3</v>
      </c>
      <c r="AZ174" s="22">
        <f>Constants!$H65*'Activity data'!AZ7*Constants!$H83*FracLEACHMM*MMLeachEF*NtoN2O*kgtoGg</f>
        <v>1.6263829437155328E-3</v>
      </c>
      <c r="BA174" s="22">
        <f>Constants!$H65*'Activity data'!BA7*Constants!$H83*FracLEACHMM*MMLeachEF*NtoN2O*kgtoGg</f>
        <v>1.6471465354425717E-3</v>
      </c>
      <c r="BB174" s="22">
        <f>Constants!$H65*'Activity data'!BB7*Constants!$H83*FracLEACHMM*MMLeachEF*NtoN2O*kgtoGg</f>
        <v>1.6679081373588136E-3</v>
      </c>
      <c r="BC174" s="22">
        <f>Constants!$H65*'Activity data'!BC7*Constants!$H83*FracLEACHMM*MMLeachEF*NtoN2O*kgtoGg</f>
        <v>1.689629450335507E-3</v>
      </c>
      <c r="BD174" s="22">
        <f>Constants!$H65*'Activity data'!BD7*Constants!$H83*FracLEACHMM*MMLeachEF*NtoN2O*kgtoGg</f>
        <v>1.7117035245043193E-3</v>
      </c>
      <c r="BE174" s="22">
        <f>Constants!$H65*'Activity data'!BE7*Constants!$H83*FracLEACHMM*MMLeachEF*NtoN2O*kgtoGg</f>
        <v>1.7347410518252879E-3</v>
      </c>
      <c r="BF174" s="22">
        <f>Constants!$H65*'Activity data'!BF7*Constants!$H83*FracLEACHMM*MMLeachEF*NtoN2O*kgtoGg</f>
        <v>1.7592766383879661E-3</v>
      </c>
      <c r="BG174" s="22">
        <f>Constants!$H65*'Activity data'!BG7*Constants!$H83*FracLEACHMM*MMLeachEF*NtoN2O*kgtoGg</f>
        <v>1.7842523218767146E-3</v>
      </c>
      <c r="BH174" s="22">
        <f>Constants!$H65*'Activity data'!BH7*Constants!$H83*FracLEACHMM*MMLeachEF*NtoN2O*kgtoGg</f>
        <v>1.8103435889482223E-3</v>
      </c>
      <c r="BI174" s="22">
        <f>Constants!$H65*'Activity data'!BI7*Constants!$H83*FracLEACHMM*MMLeachEF*NtoN2O*kgtoGg</f>
        <v>1.8374754717013367E-3</v>
      </c>
      <c r="BJ174" s="22">
        <f>Constants!$H65*'Activity data'!BJ7*Constants!$H83*FracLEACHMM*MMLeachEF*NtoN2O*kgtoGg</f>
        <v>1.8657893839172282E-3</v>
      </c>
      <c r="BK174" s="22">
        <f>Constants!$H65*'Activity data'!BK7*Constants!$H83*FracLEACHMM*MMLeachEF*NtoN2O*kgtoGg</f>
        <v>1.895949003490615E-3</v>
      </c>
      <c r="BL174" s="22">
        <f>Constants!$H65*'Activity data'!BL7*Constants!$H83*FracLEACHMM*MMLeachEF*NtoN2O*kgtoGg</f>
        <v>1.9269969547779267E-3</v>
      </c>
      <c r="BM174" s="22">
        <f>Constants!$H65*'Activity data'!BM7*Constants!$H83*FracLEACHMM*MMLeachEF*NtoN2O*kgtoGg</f>
        <v>1.959584891550117E-3</v>
      </c>
      <c r="BN174" s="22">
        <f>Constants!$H65*'Activity data'!BN7*Constants!$H83*FracLEACHMM*MMLeachEF*NtoN2O*kgtoGg</f>
        <v>1.9924795981425603E-3</v>
      </c>
      <c r="BO174" s="22">
        <f>Constants!$H65*'Activity data'!BO7*Constants!$H83*FracLEACHMM*MMLeachEF*NtoN2O*kgtoGg</f>
        <v>2.0270336840503434E-3</v>
      </c>
      <c r="BP174" s="22">
        <f>Constants!$H65*'Activity data'!BP7*Constants!$H83*FracLEACHMM*MMLeachEF*NtoN2O*kgtoGg</f>
        <v>2.0633891275985443E-3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3.0473989949778242E-2</v>
      </c>
      <c r="AE175" s="22">
        <f>Constants!$H66*'Activity data'!AE8*Constants!$H84*FracLEACHMM*MMLeachEF*NtoN2O*kgtoGg</f>
        <v>3.0316714972719233E-2</v>
      </c>
      <c r="AF175" s="22">
        <f>Constants!$H66*'Activity data'!AF8*Constants!$H84*FracLEACHMM*MMLeachEF*NtoN2O*kgtoGg</f>
        <v>2.994286031136523E-2</v>
      </c>
      <c r="AG175" s="22">
        <f>Constants!$H66*'Activity data'!AG8*Constants!$H84*FracLEACHMM*MMLeachEF*NtoN2O*kgtoGg</f>
        <v>2.9356887822461448E-2</v>
      </c>
      <c r="AH175" s="22">
        <f>Constants!$H66*'Activity data'!AH8*Constants!$H84*FracLEACHMM*MMLeachEF*NtoN2O*kgtoGg</f>
        <v>2.8616053845757862E-2</v>
      </c>
      <c r="AI175" s="22">
        <f>Constants!$H66*'Activity data'!AI8*Constants!$H84*FracLEACHMM*MMLeachEF*NtoN2O*kgtoGg</f>
        <v>2.803737652385567E-2</v>
      </c>
      <c r="AJ175" s="22">
        <f>Constants!$H66*'Activity data'!AJ8*Constants!$H84*FracLEACHMM*MMLeachEF*NtoN2O*kgtoGg</f>
        <v>2.741533204457041E-2</v>
      </c>
      <c r="AK175" s="22">
        <f>Constants!$H66*'Activity data'!AK8*Constants!$H84*FracLEACHMM*MMLeachEF*NtoN2O*kgtoGg</f>
        <v>2.6756325001950403E-2</v>
      </c>
      <c r="AL175" s="22">
        <f>Constants!$H66*'Activity data'!AL8*Constants!$H84*FracLEACHMM*MMLeachEF*NtoN2O*kgtoGg</f>
        <v>2.3414178179172379E-2</v>
      </c>
      <c r="AM175" s="22">
        <f>Constants!$H66*'Activity data'!AM8*Constants!$H84*FracLEACHMM*MMLeachEF*NtoN2O*kgtoGg</f>
        <v>2.3552901926371984E-2</v>
      </c>
      <c r="AN175" s="22">
        <f>Constants!$H66*'Activity data'!AN8*Constants!$H84*FracLEACHMM*MMLeachEF*NtoN2O*kgtoGg</f>
        <v>2.3656188495789335E-2</v>
      </c>
      <c r="AO175" s="22">
        <f>Constants!$H66*'Activity data'!AO8*Constants!$H84*FracLEACHMM*MMLeachEF*NtoN2O*kgtoGg</f>
        <v>2.3757404055369618E-2</v>
      </c>
      <c r="AP175" s="22">
        <f>Constants!$H66*'Activity data'!AP8*Constants!$H84*FracLEACHMM*MMLeachEF*NtoN2O*kgtoGg</f>
        <v>2.3828888064187485E-2</v>
      </c>
      <c r="AQ175" s="22">
        <f>Constants!$H66*'Activity data'!AQ8*Constants!$H84*FracLEACHMM*MMLeachEF*NtoN2O*kgtoGg</f>
        <v>2.3917989058264814E-2</v>
      </c>
      <c r="AR175" s="22">
        <f>Constants!$H66*'Activity data'!AR8*Constants!$H84*FracLEACHMM*MMLeachEF*NtoN2O*kgtoGg</f>
        <v>2.4116701895323722E-2</v>
      </c>
      <c r="AS175" s="22">
        <f>Constants!$H66*'Activity data'!AS8*Constants!$H84*FracLEACHMM*MMLeachEF*NtoN2O*kgtoGg</f>
        <v>2.4296288388940372E-2</v>
      </c>
      <c r="AT175" s="22">
        <f>Constants!$H66*'Activity data'!AT8*Constants!$H84*FracLEACHMM*MMLeachEF*NtoN2O*kgtoGg</f>
        <v>2.449629090651332E-2</v>
      </c>
      <c r="AU175" s="22">
        <f>Constants!$H66*'Activity data'!AU8*Constants!$H84*FracLEACHMM*MMLeachEF*NtoN2O*kgtoGg</f>
        <v>2.47062695590969E-2</v>
      </c>
      <c r="AV175" s="22">
        <f>Constants!$H66*'Activity data'!AV8*Constants!$H84*FracLEACHMM*MMLeachEF*NtoN2O*kgtoGg</f>
        <v>2.4927370424848602E-2</v>
      </c>
      <c r="AW175" s="22">
        <f>Constants!$H66*'Activity data'!AW8*Constants!$H84*FracLEACHMM*MMLeachEF*NtoN2O*kgtoGg</f>
        <v>2.5069295931978465E-2</v>
      </c>
      <c r="AX175" s="22">
        <f>Constants!$H66*'Activity data'!AX8*Constants!$H84*FracLEACHMM*MMLeachEF*NtoN2O*kgtoGg</f>
        <v>2.5144446260565848E-2</v>
      </c>
      <c r="AY175" s="22">
        <f>Constants!$H66*'Activity data'!AY8*Constants!$H84*FracLEACHMM*MMLeachEF*NtoN2O*kgtoGg</f>
        <v>2.5278538308476241E-2</v>
      </c>
      <c r="AZ175" s="22">
        <f>Constants!$H66*'Activity data'!AZ8*Constants!$H84*FracLEACHMM*MMLeachEF*NtoN2O*kgtoGg</f>
        <v>2.5440290314607553E-2</v>
      </c>
      <c r="BA175" s="22">
        <f>Constants!$H66*'Activity data'!BA8*Constants!$H84*FracLEACHMM*MMLeachEF*NtoN2O*kgtoGg</f>
        <v>2.562935377433798E-2</v>
      </c>
      <c r="BB175" s="22">
        <f>Constants!$H66*'Activity data'!BB8*Constants!$H84*FracLEACHMM*MMLeachEF*NtoN2O*kgtoGg</f>
        <v>2.5814750408080116E-2</v>
      </c>
      <c r="BC175" s="22">
        <f>Constants!$H66*'Activity data'!BC8*Constants!$H84*FracLEACHMM*MMLeachEF*NtoN2O*kgtoGg</f>
        <v>2.6003342323061514E-2</v>
      </c>
      <c r="BD175" s="22">
        <f>Constants!$H66*'Activity data'!BD8*Constants!$H84*FracLEACHMM*MMLeachEF*NtoN2O*kgtoGg</f>
        <v>2.6169707971298799E-2</v>
      </c>
      <c r="BE175" s="22">
        <f>Constants!$H66*'Activity data'!BE8*Constants!$H84*FracLEACHMM*MMLeachEF*NtoN2O*kgtoGg</f>
        <v>2.6336933138264473E-2</v>
      </c>
      <c r="BF175" s="22">
        <f>Constants!$H66*'Activity data'!BF8*Constants!$H84*FracLEACHMM*MMLeachEF*NtoN2O*kgtoGg</f>
        <v>2.6522383493538675E-2</v>
      </c>
      <c r="BG175" s="22">
        <f>Constants!$H66*'Activity data'!BG8*Constants!$H84*FracLEACHMM*MMLeachEF*NtoN2O*kgtoGg</f>
        <v>2.6846444756516718E-2</v>
      </c>
      <c r="BH175" s="22">
        <f>Constants!$H66*'Activity data'!BH8*Constants!$H84*FracLEACHMM*MMLeachEF*NtoN2O*kgtoGg</f>
        <v>2.7177673888721148E-2</v>
      </c>
      <c r="BI175" s="22">
        <f>Constants!$H66*'Activity data'!BI8*Constants!$H84*FracLEACHMM*MMLeachEF*NtoN2O*kgtoGg</f>
        <v>2.7511543612320794E-2</v>
      </c>
      <c r="BJ175" s="22">
        <f>Constants!$H66*'Activity data'!BJ8*Constants!$H84*FracLEACHMM*MMLeachEF*NtoN2O*kgtoGg</f>
        <v>2.7851529187918115E-2</v>
      </c>
      <c r="BK175" s="22">
        <f>Constants!$H66*'Activity data'!BK8*Constants!$H84*FracLEACHMM*MMLeachEF*NtoN2O*kgtoGg</f>
        <v>2.8216724918916414E-2</v>
      </c>
      <c r="BL175" s="22">
        <f>Constants!$H66*'Activity data'!BL8*Constants!$H84*FracLEACHMM*MMLeachEF*NtoN2O*kgtoGg</f>
        <v>2.8597404297886552E-2</v>
      </c>
      <c r="BM175" s="22">
        <f>Constants!$H66*'Activity data'!BM8*Constants!$H84*FracLEACHMM*MMLeachEF*NtoN2O*kgtoGg</f>
        <v>2.898812917827915E-2</v>
      </c>
      <c r="BN175" s="22">
        <f>Constants!$H66*'Activity data'!BN8*Constants!$H84*FracLEACHMM*MMLeachEF*NtoN2O*kgtoGg</f>
        <v>2.934943734245812E-2</v>
      </c>
      <c r="BO175" s="22">
        <f>Constants!$H66*'Activity data'!BO8*Constants!$H84*FracLEACHMM*MMLeachEF*NtoN2O*kgtoGg</f>
        <v>2.9721777522711781E-2</v>
      </c>
      <c r="BP175" s="22">
        <f>Constants!$H66*'Activity data'!BP8*Constants!$H84*FracLEACHMM*MMLeachEF*NtoN2O*kgtoGg</f>
        <v>3.0106162556846908E-2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4.0453257829692384E-2</v>
      </c>
      <c r="AE176" s="22">
        <f>Constants!$H67*'Activity data'!AE9*Constants!$H85*FracLEACHMM*MMLeachEF*NtoN2O*kgtoGg</f>
        <v>4.0244480271925495E-2</v>
      </c>
      <c r="AF176" s="22">
        <f>Constants!$H67*'Activity data'!AF9*Constants!$H85*FracLEACHMM*MMLeachEF*NtoN2O*kgtoGg</f>
        <v>3.9748200033219987E-2</v>
      </c>
      <c r="AG176" s="22">
        <f>Constants!$H67*'Activity data'!AG9*Constants!$H85*FracLEACHMM*MMLeachEF*NtoN2O*kgtoGg</f>
        <v>3.8970340087285872E-2</v>
      </c>
      <c r="AH176" s="22">
        <f>Constants!$H67*'Activity data'!AH9*Constants!$H85*FracLEACHMM*MMLeachEF*NtoN2O*kgtoGg</f>
        <v>3.7986906414242835E-2</v>
      </c>
      <c r="AI176" s="22">
        <f>Constants!$H67*'Activity data'!AI9*Constants!$H85*FracLEACHMM*MMLeachEF*NtoN2O*kgtoGg</f>
        <v>3.7218730571772447E-2</v>
      </c>
      <c r="AJ176" s="22">
        <f>Constants!$H67*'Activity data'!AJ9*Constants!$H85*FracLEACHMM*MMLeachEF*NtoN2O*kgtoGg</f>
        <v>3.6392986199488622E-2</v>
      </c>
      <c r="AK176" s="22">
        <f>Constants!$H67*'Activity data'!AK9*Constants!$H85*FracLEACHMM*MMLeachEF*NtoN2O*kgtoGg</f>
        <v>3.5518175193426579E-2</v>
      </c>
      <c r="AL176" s="22">
        <f>Constants!$H67*'Activity data'!AL9*Constants!$H85*FracLEACHMM*MMLeachEF*NtoN2O*kgtoGg</f>
        <v>3.1081580991310604E-2</v>
      </c>
      <c r="AM176" s="22">
        <f>Constants!$H67*'Activity data'!AM9*Constants!$H85*FracLEACHMM*MMLeachEF*NtoN2O*kgtoGg</f>
        <v>3.1265732378175766E-2</v>
      </c>
      <c r="AN176" s="22">
        <f>Constants!$H67*'Activity data'!AN9*Constants!$H85*FracLEACHMM*MMLeachEF*NtoN2O*kgtoGg</f>
        <v>3.1402842032338882E-2</v>
      </c>
      <c r="AO176" s="22">
        <f>Constants!$H67*'Activity data'!AO9*Constants!$H85*FracLEACHMM*MMLeachEF*NtoN2O*kgtoGg</f>
        <v>3.153720248644501E-2</v>
      </c>
      <c r="AP176" s="22">
        <f>Constants!$H67*'Activity data'!AP9*Constants!$H85*FracLEACHMM*MMLeachEF*NtoN2O*kgtoGg</f>
        <v>3.163209524726087E-2</v>
      </c>
      <c r="AQ176" s="22">
        <f>Constants!$H67*'Activity data'!AQ9*Constants!$H85*FracLEACHMM*MMLeachEF*NtoN2O*kgtoGg</f>
        <v>3.1750373998820219E-2</v>
      </c>
      <c r="AR176" s="22">
        <f>Constants!$H67*'Activity data'!AR9*Constants!$H85*FracLEACHMM*MMLeachEF*NtoN2O*kgtoGg</f>
        <v>3.2014159005144024E-2</v>
      </c>
      <c r="AS176" s="22">
        <f>Constants!$H67*'Activity data'!AS9*Constants!$H85*FracLEACHMM*MMLeachEF*NtoN2O*kgtoGg</f>
        <v>3.225255439547451E-2</v>
      </c>
      <c r="AT176" s="22">
        <f>Constants!$H67*'Activity data'!AT9*Constants!$H85*FracLEACHMM*MMLeachEF*NtoN2O*kgtoGg</f>
        <v>3.2518051411890792E-2</v>
      </c>
      <c r="AU176" s="22">
        <f>Constants!$H67*'Activity data'!AU9*Constants!$H85*FracLEACHMM*MMLeachEF*NtoN2O*kgtoGg</f>
        <v>3.2796791432009385E-2</v>
      </c>
      <c r="AV176" s="22">
        <f>Constants!$H67*'Activity data'!AV9*Constants!$H85*FracLEACHMM*MMLeachEF*NtoN2O*kgtoGg</f>
        <v>3.3090295838336302E-2</v>
      </c>
      <c r="AW176" s="22">
        <f>Constants!$H67*'Activity data'!AW9*Constants!$H85*FracLEACHMM*MMLeachEF*NtoN2O*kgtoGg</f>
        <v>3.3278697460243908E-2</v>
      </c>
      <c r="AX176" s="22">
        <f>Constants!$H67*'Activity data'!AX9*Constants!$H85*FracLEACHMM*MMLeachEF*NtoN2O*kgtoGg</f>
        <v>3.3378457144595759E-2</v>
      </c>
      <c r="AY176" s="22">
        <f>Constants!$H67*'Activity data'!AY9*Constants!$H85*FracLEACHMM*MMLeachEF*NtoN2O*kgtoGg</f>
        <v>3.3556460097145462E-2</v>
      </c>
      <c r="AZ176" s="22">
        <f>Constants!$H67*'Activity data'!AZ9*Constants!$H85*FracLEACHMM*MMLeachEF*NtoN2O*kgtoGg</f>
        <v>3.3771180769406745E-2</v>
      </c>
      <c r="BA176" s="22">
        <f>Constants!$H67*'Activity data'!BA9*Constants!$H85*FracLEACHMM*MMLeachEF*NtoN2O*kgtoGg</f>
        <v>3.4022156532516619E-2</v>
      </c>
      <c r="BB176" s="22">
        <f>Constants!$H67*'Activity data'!BB9*Constants!$H85*FracLEACHMM*MMLeachEF*NtoN2O*kgtoGg</f>
        <v>3.4268264700101109E-2</v>
      </c>
      <c r="BC176" s="22">
        <f>Constants!$H67*'Activity data'!BC9*Constants!$H85*FracLEACHMM*MMLeachEF*NtoN2O*kgtoGg</f>
        <v>3.4518614502470631E-2</v>
      </c>
      <c r="BD176" s="22">
        <f>Constants!$H67*'Activity data'!BD9*Constants!$H85*FracLEACHMM*MMLeachEF*NtoN2O*kgtoGg</f>
        <v>3.473945963870774E-2</v>
      </c>
      <c r="BE176" s="22">
        <f>Constants!$H67*'Activity data'!BE9*Constants!$H85*FracLEACHMM*MMLeachEF*NtoN2O*kgtoGg</f>
        <v>3.4961445758871994E-2</v>
      </c>
      <c r="BF176" s="22">
        <f>Constants!$H67*'Activity data'!BF9*Constants!$H85*FracLEACHMM*MMLeachEF*NtoN2O*kgtoGg</f>
        <v>3.5207625240091175E-2</v>
      </c>
      <c r="BG176" s="22">
        <f>Constants!$H67*'Activity data'!BG9*Constants!$H85*FracLEACHMM*MMLeachEF*NtoN2O*kgtoGg</f>
        <v>3.5637806317313794E-2</v>
      </c>
      <c r="BH176" s="22">
        <f>Constants!$H67*'Activity data'!BH9*Constants!$H85*FracLEACHMM*MMLeachEF*NtoN2O*kgtoGg</f>
        <v>3.6077502514229698E-2</v>
      </c>
      <c r="BI176" s="22">
        <f>Constants!$H67*'Activity data'!BI9*Constants!$H85*FracLEACHMM*MMLeachEF*NtoN2O*kgtoGg</f>
        <v>3.6520704012706372E-2</v>
      </c>
      <c r="BJ176" s="22">
        <f>Constants!$H67*'Activity data'!BJ9*Constants!$H85*FracLEACHMM*MMLeachEF*NtoN2O*kgtoGg</f>
        <v>3.6972024111278333E-2</v>
      </c>
      <c r="BK176" s="22">
        <f>Constants!$H67*'Activity data'!BK9*Constants!$H85*FracLEACHMM*MMLeachEF*NtoN2O*kgtoGg</f>
        <v>3.7456809893800527E-2</v>
      </c>
      <c r="BL176" s="22">
        <f>Constants!$H67*'Activity data'!BL9*Constants!$H85*FracLEACHMM*MMLeachEF*NtoN2O*kgtoGg</f>
        <v>3.7962149729289921E-2</v>
      </c>
      <c r="BM176" s="22">
        <f>Constants!$H67*'Activity data'!BM9*Constants!$H85*FracLEACHMM*MMLeachEF*NtoN2O*kgtoGg</f>
        <v>3.8480824650199391E-2</v>
      </c>
      <c r="BN176" s="22">
        <f>Constants!$H67*'Activity data'!BN9*Constants!$H85*FracLEACHMM*MMLeachEF*NtoN2O*kgtoGg</f>
        <v>3.8960449810724572E-2</v>
      </c>
      <c r="BO176" s="22">
        <f>Constants!$H67*'Activity data'!BO9*Constants!$H85*FracLEACHMM*MMLeachEF*NtoN2O*kgtoGg</f>
        <v>3.9454719623669247E-2</v>
      </c>
      <c r="BP176" s="22">
        <f>Constants!$H67*'Activity data'!BP9*Constants!$H85*FracLEACHMM*MMLeachEF*NtoN2O*kgtoGg</f>
        <v>3.9964978599188052E-2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4.2114446831886747E-2</v>
      </c>
      <c r="AE177" s="22">
        <f>Constants!$H68*'Activity data'!AE10*Constants!$H86*FracLEACHMM*MMLeachEF*NtoN2O*kgtoGg</f>
        <v>4.3682195616252355E-2</v>
      </c>
      <c r="AF177" s="22">
        <f>Constants!$H68*'Activity data'!AF10*Constants!$H86*FracLEACHMM*MMLeachEF*NtoN2O*kgtoGg</f>
        <v>4.4957048555879488E-2</v>
      </c>
      <c r="AG177" s="22">
        <f>Constants!$H68*'Activity data'!AG10*Constants!$H86*FracLEACHMM*MMLeachEF*NtoN2O*kgtoGg</f>
        <v>4.5909111131380242E-2</v>
      </c>
      <c r="AH177" s="22">
        <f>Constants!$H68*'Activity data'!AH10*Constants!$H86*FracLEACHMM*MMLeachEF*NtoN2O*kgtoGg</f>
        <v>4.6592968201169996E-2</v>
      </c>
      <c r="AI177" s="22">
        <f>Constants!$H68*'Activity data'!AI10*Constants!$H86*FracLEACHMM*MMLeachEF*NtoN2O*kgtoGg</f>
        <v>4.7515817639424675E-2</v>
      </c>
      <c r="AJ177" s="22">
        <f>Constants!$H68*'Activity data'!AJ10*Constants!$H86*FracLEACHMM*MMLeachEF*NtoN2O*kgtoGg</f>
        <v>4.8348241120811937E-2</v>
      </c>
      <c r="AK177" s="22">
        <f>Constants!$H68*'Activity data'!AK10*Constants!$H86*FracLEACHMM*MMLeachEF*NtoN2O*kgtoGg</f>
        <v>4.9093176500970601E-2</v>
      </c>
      <c r="AL177" s="22">
        <f>Constants!$H68*'Activity data'!AL10*Constants!$H86*FracLEACHMM*MMLeachEF*NtoN2O*kgtoGg</f>
        <v>4.4691521603238339E-2</v>
      </c>
      <c r="AM177" s="22">
        <f>Constants!$H68*'Activity data'!AM10*Constants!$H86*FracLEACHMM*MMLeachEF*NtoN2O*kgtoGg</f>
        <v>4.6033661361983495E-2</v>
      </c>
      <c r="AN177" s="22">
        <f>Constants!$H68*'Activity data'!AN10*Constants!$H86*FracLEACHMM*MMLeachEF*NtoN2O*kgtoGg</f>
        <v>4.732833730307455E-2</v>
      </c>
      <c r="AO177" s="22">
        <f>Constants!$H68*'Activity data'!AO10*Constants!$H86*FracLEACHMM*MMLeachEF*NtoN2O*kgtoGg</f>
        <v>4.8639989809987925E-2</v>
      </c>
      <c r="AP177" s="22">
        <f>Constants!$H68*'Activity data'!AP10*Constants!$H86*FracLEACHMM*MMLeachEF*NtoN2O*kgtoGg</f>
        <v>4.9911406149887413E-2</v>
      </c>
      <c r="AQ177" s="22">
        <f>Constants!$H68*'Activity data'!AQ10*Constants!$H86*FracLEACHMM*MMLeachEF*NtoN2O*kgtoGg</f>
        <v>5.1240760744739981E-2</v>
      </c>
      <c r="AR177" s="22">
        <f>Constants!$H68*'Activity data'!AR10*Constants!$H86*FracLEACHMM*MMLeachEF*NtoN2O*kgtoGg</f>
        <v>5.2833081129933478E-2</v>
      </c>
      <c r="AS177" s="22">
        <f>Constants!$H68*'Activity data'!AS10*Constants!$H86*FracLEACHMM*MMLeachEF*NtoN2O*kgtoGg</f>
        <v>5.4417102627891137E-2</v>
      </c>
      <c r="AT177" s="22">
        <f>Constants!$H68*'Activity data'!AT10*Constants!$H86*FracLEACHMM*MMLeachEF*NtoN2O*kgtoGg</f>
        <v>5.6081679515149009E-2</v>
      </c>
      <c r="AU177" s="22">
        <f>Constants!$H68*'Activity data'!AU10*Constants!$H86*FracLEACHMM*MMLeachEF*NtoN2O*kgtoGg</f>
        <v>5.7806621908603521E-2</v>
      </c>
      <c r="AV177" s="22">
        <f>Constants!$H68*'Activity data'!AV10*Constants!$H86*FracLEACHMM*MMLeachEF*NtoN2O*kgtoGg</f>
        <v>5.959741316620501E-2</v>
      </c>
      <c r="AW177" s="22">
        <f>Constants!$H68*'Activity data'!AW10*Constants!$H86*FracLEACHMM*MMLeachEF*NtoN2O*kgtoGg</f>
        <v>6.1917515571114218E-2</v>
      </c>
      <c r="AX177" s="22">
        <f>Constants!$H68*'Activity data'!AX10*Constants!$H86*FracLEACHMM*MMLeachEF*NtoN2O*kgtoGg</f>
        <v>6.4159510205700543E-2</v>
      </c>
      <c r="AY177" s="22">
        <f>Constants!$H68*'Activity data'!AY10*Constants!$H86*FracLEACHMM*MMLeachEF*NtoN2O*kgtoGg</f>
        <v>6.6643002603834572E-2</v>
      </c>
      <c r="AZ177" s="22">
        <f>Constants!$H68*'Activity data'!AZ10*Constants!$H86*FracLEACHMM*MMLeachEF*NtoN2O*kgtoGg</f>
        <v>6.9303178512360591E-2</v>
      </c>
      <c r="BA177" s="22">
        <f>Constants!$H68*'Activity data'!BA10*Constants!$H86*FracLEACHMM*MMLeachEF*NtoN2O*kgtoGg</f>
        <v>7.2152409155838634E-2</v>
      </c>
      <c r="BB177" s="22">
        <f>Constants!$H68*'Activity data'!BB10*Constants!$H86*FracLEACHMM*MMLeachEF*NtoN2O*kgtoGg</f>
        <v>7.5114801500298312E-2</v>
      </c>
      <c r="BC177" s="22">
        <f>Constants!$H68*'Activity data'!BC10*Constants!$H86*FracLEACHMM*MMLeachEF*NtoN2O*kgtoGg</f>
        <v>7.8217198820925871E-2</v>
      </c>
      <c r="BD177" s="22">
        <f>Constants!$H68*'Activity data'!BD10*Constants!$H86*FracLEACHMM*MMLeachEF*NtoN2O*kgtoGg</f>
        <v>8.1389309966809611E-2</v>
      </c>
      <c r="BE177" s="22">
        <f>Constants!$H68*'Activity data'!BE10*Constants!$H86*FracLEACHMM*MMLeachEF*NtoN2O*kgtoGg</f>
        <v>8.4706739578903956E-2</v>
      </c>
      <c r="BF177" s="22">
        <f>Constants!$H68*'Activity data'!BF10*Constants!$H86*FracLEACHMM*MMLeachEF*NtoN2O*kgtoGg</f>
        <v>8.823635974930838E-2</v>
      </c>
      <c r="BG177" s="22">
        <f>Constants!$H68*'Activity data'!BG10*Constants!$H86*FracLEACHMM*MMLeachEF*NtoN2O*kgtoGg</f>
        <v>9.1824960944827269E-2</v>
      </c>
      <c r="BH177" s="22">
        <f>Constants!$H68*'Activity data'!BH10*Constants!$H86*FracLEACHMM*MMLeachEF*NtoN2O*kgtoGg</f>
        <v>9.5579909638950064E-2</v>
      </c>
      <c r="BI177" s="22">
        <f>Constants!$H68*'Activity data'!BI10*Constants!$H86*FracLEACHMM*MMLeachEF*NtoN2O*kgtoGg</f>
        <v>9.9493895868451546E-2</v>
      </c>
      <c r="BJ177" s="22">
        <f>Constants!$H68*'Activity data'!BJ10*Constants!$H86*FracLEACHMM*MMLeachEF*NtoN2O*kgtoGg</f>
        <v>0.10358809226000146</v>
      </c>
      <c r="BK177" s="22">
        <f>Constants!$H68*'Activity data'!BK10*Constants!$H86*FracLEACHMM*MMLeachEF*NtoN2O*kgtoGg</f>
        <v>0.10794543693003453</v>
      </c>
      <c r="BL177" s="22">
        <f>Constants!$H68*'Activity data'!BL10*Constants!$H86*FracLEACHMM*MMLeachEF*NtoN2O*kgtoGg</f>
        <v>0.11254449369689459</v>
      </c>
      <c r="BM177" s="22">
        <f>Constants!$H68*'Activity data'!BM10*Constants!$H86*FracLEACHMM*MMLeachEF*NtoN2O*kgtoGg</f>
        <v>0.11737791375206477</v>
      </c>
      <c r="BN177" s="22">
        <f>Constants!$H68*'Activity data'!BN10*Constants!$H86*FracLEACHMM*MMLeachEF*NtoN2O*kgtoGg</f>
        <v>0.12229502723713546</v>
      </c>
      <c r="BO177" s="22">
        <f>Constants!$H68*'Activity data'!BO10*Constants!$H86*FracLEACHMM*MMLeachEF*NtoN2O*kgtoGg</f>
        <v>0.12746960551594477</v>
      </c>
      <c r="BP177" s="22">
        <f>Constants!$H68*'Activity data'!BP10*Constants!$H86*FracLEACHMM*MMLeachEF*NtoN2O*kgtoGg</f>
        <v>0.13292174624210132</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4.3944001459913125E-3</v>
      </c>
      <c r="AE178" s="22">
        <f>Constants!$H69*'Activity data'!AE11*Constants!$H87*FracLEACHMM*MMLeachEF*NtoN2O*kgtoGg</f>
        <v>4.3968392363192823E-3</v>
      </c>
      <c r="AF178" s="22">
        <f>Constants!$H69*'Activity data'!AF11*Constants!$H87*FracLEACHMM*MMLeachEF*NtoN2O*kgtoGg</f>
        <v>4.4022593701900335E-3</v>
      </c>
      <c r="AG178" s="22">
        <f>Constants!$H69*'Activity data'!AG11*Constants!$H87*FracLEACHMM*MMLeachEF*NtoN2O*kgtoGg</f>
        <v>4.4104579069624734E-3</v>
      </c>
      <c r="AH178" s="22">
        <f>Constants!$H69*'Activity data'!AH11*Constants!$H87*FracLEACHMM*MMLeachEF*NtoN2O*kgtoGg</f>
        <v>4.421365850977581E-3</v>
      </c>
      <c r="AI178" s="22">
        <f>Constants!$H69*'Activity data'!AI11*Constants!$H87*FracLEACHMM*MMLeachEF*NtoN2O*kgtoGg</f>
        <v>4.4350787712916732E-3</v>
      </c>
      <c r="AJ178" s="22">
        <f>Constants!$H69*'Activity data'!AJ11*Constants!$H87*FracLEACHMM*MMLeachEF*NtoN2O*kgtoGg</f>
        <v>4.4502669816401759E-3</v>
      </c>
      <c r="AK178" s="22">
        <f>Constants!$H69*'Activity data'!AK11*Constants!$H87*FracLEACHMM*MMLeachEF*NtoN2O*kgtoGg</f>
        <v>4.4669699151747636E-3</v>
      </c>
      <c r="AL178" s="22">
        <f>Constants!$H69*'Activity data'!AL11*Constants!$H87*FracLEACHMM*MMLeachEF*NtoN2O*kgtoGg</f>
        <v>4.4825203374984617E-3</v>
      </c>
      <c r="AM178" s="22">
        <f>Constants!$H69*'Activity data'!AM11*Constants!$H87*FracLEACHMM*MMLeachEF*NtoN2O*kgtoGg</f>
        <v>4.4889578499428123E-3</v>
      </c>
      <c r="AN178" s="22">
        <f>Constants!$H69*'Activity data'!AN11*Constants!$H87*FracLEACHMM*MMLeachEF*NtoN2O*kgtoGg</f>
        <v>4.4964323245614956E-3</v>
      </c>
      <c r="AO178" s="22">
        <f>Constants!$H69*'Activity data'!AO11*Constants!$H87*FracLEACHMM*MMLeachEF*NtoN2O*kgtoGg</f>
        <v>4.5050026050813732E-3</v>
      </c>
      <c r="AP178" s="22">
        <f>Constants!$H69*'Activity data'!AP11*Constants!$H87*FracLEACHMM*MMLeachEF*NtoN2O*kgtoGg</f>
        <v>4.5145281979048595E-3</v>
      </c>
      <c r="AQ178" s="22">
        <f>Constants!$H69*'Activity data'!AQ11*Constants!$H87*FracLEACHMM*MMLeachEF*NtoN2O*kgtoGg</f>
        <v>4.5250010824520225E-3</v>
      </c>
      <c r="AR178" s="22">
        <f>Constants!$H69*'Activity data'!AR11*Constants!$H87*FracLEACHMM*MMLeachEF*NtoN2O*kgtoGg</f>
        <v>4.531466071777253E-3</v>
      </c>
      <c r="AS178" s="22">
        <f>Constants!$H69*'Activity data'!AS11*Constants!$H87*FracLEACHMM*MMLeachEF*NtoN2O*kgtoGg</f>
        <v>4.538751735775841E-3</v>
      </c>
      <c r="AT178" s="22">
        <f>Constants!$H69*'Activity data'!AT11*Constants!$H87*FracLEACHMM*MMLeachEF*NtoN2O*kgtoGg</f>
        <v>4.5467636338715443E-3</v>
      </c>
      <c r="AU178" s="22">
        <f>Constants!$H69*'Activity data'!AU11*Constants!$H87*FracLEACHMM*MMLeachEF*NtoN2O*kgtoGg</f>
        <v>4.5555482536255602E-3</v>
      </c>
      <c r="AV178" s="22">
        <f>Constants!$H69*'Activity data'!AV11*Constants!$H87*FracLEACHMM*MMLeachEF*NtoN2O*kgtoGg</f>
        <v>4.5650259572855203E-3</v>
      </c>
      <c r="AW178" s="22">
        <f>Constants!$H69*'Activity data'!AW11*Constants!$H87*FracLEACHMM*MMLeachEF*NtoN2O*kgtoGg</f>
        <v>4.5713050692146959E-3</v>
      </c>
      <c r="AX178" s="22">
        <f>Constants!$H69*'Activity data'!AX11*Constants!$H87*FracLEACHMM*MMLeachEF*NtoN2O*kgtoGg</f>
        <v>4.5781327738290498E-3</v>
      </c>
      <c r="AY178" s="22">
        <f>Constants!$H69*'Activity data'!AY11*Constants!$H87*FracLEACHMM*MMLeachEF*NtoN2O*kgtoGg</f>
        <v>4.585582846232502E-3</v>
      </c>
      <c r="AZ178" s="22">
        <f>Constants!$H69*'Activity data'!AZ11*Constants!$H87*FracLEACHMM*MMLeachEF*NtoN2O*kgtoGg</f>
        <v>4.5936909857489713E-3</v>
      </c>
      <c r="BA178" s="22">
        <f>Constants!$H69*'Activity data'!BA11*Constants!$H87*FracLEACHMM*MMLeachEF*NtoN2O*kgtoGg</f>
        <v>4.6023461235521644E-3</v>
      </c>
      <c r="BB178" s="22">
        <f>Constants!$H69*'Activity data'!BB11*Constants!$H87*FracLEACHMM*MMLeachEF*NtoN2O*kgtoGg</f>
        <v>4.6077586969575455E-3</v>
      </c>
      <c r="BC178" s="22">
        <f>Constants!$H69*'Activity data'!BC11*Constants!$H87*FracLEACHMM*MMLeachEF*NtoN2O*kgtoGg</f>
        <v>4.6136387060450243E-3</v>
      </c>
      <c r="BD178" s="22">
        <f>Constants!$H69*'Activity data'!BD11*Constants!$H87*FracLEACHMM*MMLeachEF*NtoN2O*kgtoGg</f>
        <v>4.6200267591476538E-3</v>
      </c>
      <c r="BE178" s="22">
        <f>Constants!$H69*'Activity data'!BE11*Constants!$H87*FracLEACHMM*MMLeachEF*NtoN2O*kgtoGg</f>
        <v>4.6268473665113108E-3</v>
      </c>
      <c r="BF178" s="22">
        <f>Constants!$H69*'Activity data'!BF11*Constants!$H87*FracLEACHMM*MMLeachEF*NtoN2O*kgtoGg</f>
        <v>4.6341124409377994E-3</v>
      </c>
      <c r="BG178" s="22">
        <f>Constants!$H69*'Activity data'!BG11*Constants!$H87*FracLEACHMM*MMLeachEF*NtoN2O*kgtoGg</f>
        <v>4.6383496330542444E-3</v>
      </c>
      <c r="BH178" s="22">
        <f>Constants!$H69*'Activity data'!BH11*Constants!$H87*FracLEACHMM*MMLeachEF*NtoN2O*kgtoGg</f>
        <v>4.6429646381548582E-3</v>
      </c>
      <c r="BI178" s="22">
        <f>Constants!$H69*'Activity data'!BI11*Constants!$H87*FracLEACHMM*MMLeachEF*NtoN2O*kgtoGg</f>
        <v>4.6479847733376786E-3</v>
      </c>
      <c r="BJ178" s="22">
        <f>Constants!$H69*'Activity data'!BJ11*Constants!$H87*FracLEACHMM*MMLeachEF*NtoN2O*kgtoGg</f>
        <v>4.6533611234055678E-3</v>
      </c>
      <c r="BK178" s="22">
        <f>Constants!$H69*'Activity data'!BK11*Constants!$H87*FracLEACHMM*MMLeachEF*NtoN2O*kgtoGg</f>
        <v>4.6592035334996739E-3</v>
      </c>
      <c r="BL178" s="22">
        <f>Constants!$H69*'Activity data'!BL11*Constants!$H87*FracLEACHMM*MMLeachEF*NtoN2O*kgtoGg</f>
        <v>4.6618022318115409E-3</v>
      </c>
      <c r="BM178" s="22">
        <f>Constants!$H69*'Activity data'!BM11*Constants!$H87*FracLEACHMM*MMLeachEF*NtoN2O*kgtoGg</f>
        <v>4.6648101274737921E-3</v>
      </c>
      <c r="BN178" s="22">
        <f>Constants!$H69*'Activity data'!BN11*Constants!$H87*FracLEACHMM*MMLeachEF*NtoN2O*kgtoGg</f>
        <v>4.6681109437000379E-3</v>
      </c>
      <c r="BO178" s="22">
        <f>Constants!$H69*'Activity data'!BO11*Constants!$H87*FracLEACHMM*MMLeachEF*NtoN2O*kgtoGg</f>
        <v>4.6717212218459481E-3</v>
      </c>
      <c r="BP178" s="22">
        <f>Constants!$H69*'Activity data'!BP11*Constants!$H87*FracLEACHMM*MMLeachEF*NtoN2O*kgtoGg</f>
        <v>4.6757255959010632E-3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3.6553500311098603E-3</v>
      </c>
      <c r="AE179" s="22">
        <f>Constants!$H70*'Activity data'!AE12*Constants!$H88*FracLEACHMM*MMLeachEF*NtoN2O*kgtoGg</f>
        <v>3.6573789152829043E-3</v>
      </c>
      <c r="AF179" s="22">
        <f>Constants!$H70*'Activity data'!AF12*Constants!$H88*FracLEACHMM*MMLeachEF*NtoN2O*kgtoGg</f>
        <v>3.6618874911646762E-3</v>
      </c>
      <c r="AG179" s="22">
        <f>Constants!$H70*'Activity data'!AG12*Constants!$H88*FracLEACHMM*MMLeachEF*NtoN2O*kgtoGg</f>
        <v>3.6687071982124128E-3</v>
      </c>
      <c r="AH179" s="22">
        <f>Constants!$H70*'Activity data'!AH12*Constants!$H88*FracLEACHMM*MMLeachEF*NtoN2O*kgtoGg</f>
        <v>3.6777806444554324E-3</v>
      </c>
      <c r="AI179" s="22">
        <f>Constants!$H70*'Activity data'!AI12*Constants!$H88*FracLEACHMM*MMLeachEF*NtoN2O*kgtoGg</f>
        <v>3.6891873261483696E-3</v>
      </c>
      <c r="AJ179" s="22">
        <f>Constants!$H70*'Activity data'!AJ12*Constants!$H88*FracLEACHMM*MMLeachEF*NtoN2O*kgtoGg</f>
        <v>3.7018211836318646E-3</v>
      </c>
      <c r="AK179" s="22">
        <f>Constants!$H70*'Activity data'!AK12*Constants!$H88*FracLEACHMM*MMLeachEF*NtoN2O*kgtoGg</f>
        <v>3.7157150181910546E-3</v>
      </c>
      <c r="AL179" s="22">
        <f>Constants!$H70*'Activity data'!AL12*Constants!$H88*FracLEACHMM*MMLeachEF*NtoN2O*kgtoGg</f>
        <v>3.7286501708481364E-3</v>
      </c>
      <c r="AM179" s="22">
        <f>Constants!$H70*'Activity data'!AM12*Constants!$H88*FracLEACHMM*MMLeachEF*NtoN2O*kgtoGg</f>
        <v>3.7340050225985375E-3</v>
      </c>
      <c r="AN179" s="22">
        <f>Constants!$H70*'Activity data'!AN12*Constants!$H88*FracLEACHMM*MMLeachEF*NtoN2O*kgtoGg</f>
        <v>3.740222440248785E-3</v>
      </c>
      <c r="AO179" s="22">
        <f>Constants!$H70*'Activity data'!AO12*Constants!$H88*FracLEACHMM*MMLeachEF*NtoN2O*kgtoGg</f>
        <v>3.7473513711891162E-3</v>
      </c>
      <c r="AP179" s="22">
        <f>Constants!$H70*'Activity data'!AP12*Constants!$H88*FracLEACHMM*MMLeachEF*NtoN2O*kgtoGg</f>
        <v>3.7552749500319401E-3</v>
      </c>
      <c r="AQ179" s="22">
        <f>Constants!$H70*'Activity data'!AQ12*Constants!$H88*FracLEACHMM*MMLeachEF*NtoN2O*kgtoGg</f>
        <v>3.7639865050982653E-3</v>
      </c>
      <c r="AR179" s="22">
        <f>Constants!$H70*'Activity data'!AR12*Constants!$H88*FracLEACHMM*MMLeachEF*NtoN2O*kgtoGg</f>
        <v>3.7693642126683581E-3</v>
      </c>
      <c r="AS179" s="22">
        <f>Constants!$H70*'Activity data'!AS12*Constants!$H88*FracLEACHMM*MMLeachEF*NtoN2O*kgtoGg</f>
        <v>3.7754245738642303E-3</v>
      </c>
      <c r="AT179" s="22">
        <f>Constants!$H70*'Activity data'!AT12*Constants!$H88*FracLEACHMM*MMLeachEF*NtoN2O*kgtoGg</f>
        <v>3.7820890311235649E-3</v>
      </c>
      <c r="AU179" s="22">
        <f>Constants!$H70*'Activity data'!AU12*Constants!$H88*FracLEACHMM*MMLeachEF*NtoN2O*kgtoGg</f>
        <v>3.7893962537305951E-3</v>
      </c>
      <c r="AV179" s="22">
        <f>Constants!$H70*'Activity data'!AV12*Constants!$H88*FracLEACHMM*MMLeachEF*NtoN2O*kgtoGg</f>
        <v>3.7972799974083059E-3</v>
      </c>
      <c r="AW179" s="22">
        <f>Constants!$H70*'Activity data'!AW12*Constants!$H88*FracLEACHMM*MMLeachEF*NtoN2O*kgtoGg</f>
        <v>3.8025030884385092E-3</v>
      </c>
      <c r="AX179" s="22">
        <f>Constants!$H70*'Activity data'!AX12*Constants!$H88*FracLEACHMM*MMLeachEF*NtoN2O*kgtoGg</f>
        <v>3.808182509848791E-3</v>
      </c>
      <c r="AY179" s="22">
        <f>Constants!$H70*'Activity data'!AY12*Constants!$H88*FracLEACHMM*MMLeachEF*NtoN2O*kgtoGg</f>
        <v>3.814379629247799E-3</v>
      </c>
      <c r="AZ179" s="22">
        <f>Constants!$H70*'Activity data'!AZ12*Constants!$H88*FracLEACHMM*MMLeachEF*NtoN2O*kgtoGg</f>
        <v>3.8211241420479836E-3</v>
      </c>
      <c r="BA179" s="22">
        <f>Constants!$H70*'Activity data'!BA12*Constants!$H88*FracLEACHMM*MMLeachEF*NtoN2O*kgtoGg</f>
        <v>3.8283236589756859E-3</v>
      </c>
      <c r="BB179" s="22">
        <f>Constants!$H70*'Activity data'!BB12*Constants!$H88*FracLEACHMM*MMLeachEF*NtoN2O*kgtoGg</f>
        <v>3.8328259459109782E-3</v>
      </c>
      <c r="BC179" s="22">
        <f>Constants!$H70*'Activity data'!BC12*Constants!$H88*FracLEACHMM*MMLeachEF*NtoN2O*kgtoGg</f>
        <v>3.8377170552061682E-3</v>
      </c>
      <c r="BD179" s="22">
        <f>Constants!$H70*'Activity data'!BD12*Constants!$H88*FracLEACHMM*MMLeachEF*NtoN2O*kgtoGg</f>
        <v>3.843030765685795E-3</v>
      </c>
      <c r="BE179" s="22">
        <f>Constants!$H70*'Activity data'!BE12*Constants!$H88*FracLEACHMM*MMLeachEF*NtoN2O*kgtoGg</f>
        <v>3.8487042834608374E-3</v>
      </c>
      <c r="BF179" s="22">
        <f>Constants!$H70*'Activity data'!BF12*Constants!$H88*FracLEACHMM*MMLeachEF*NtoN2O*kgtoGg</f>
        <v>3.8547475178383702E-3</v>
      </c>
      <c r="BG179" s="22">
        <f>Constants!$H70*'Activity data'!BG12*Constants!$H88*FracLEACHMM*MMLeachEF*NtoN2O*kgtoGg</f>
        <v>3.8582720990827037E-3</v>
      </c>
      <c r="BH179" s="22">
        <f>Constants!$H70*'Activity data'!BH12*Constants!$H88*FracLEACHMM*MMLeachEF*NtoN2O*kgtoGg</f>
        <v>3.8621109527322726E-3</v>
      </c>
      <c r="BI179" s="22">
        <f>Constants!$H70*'Activity data'!BI12*Constants!$H88*FracLEACHMM*MMLeachEF*NtoN2O*kgtoGg</f>
        <v>3.8662868016961943E-3</v>
      </c>
      <c r="BJ179" s="22">
        <f>Constants!$H70*'Activity data'!BJ12*Constants!$H88*FracLEACHMM*MMLeachEF*NtoN2O*kgtoGg</f>
        <v>3.8707589573340564E-3</v>
      </c>
      <c r="BK179" s="22">
        <f>Constants!$H70*'Activity data'!BK12*Constants!$H88*FracLEACHMM*MMLeachEF*NtoN2O*kgtoGg</f>
        <v>3.8756187910337098E-3</v>
      </c>
      <c r="BL179" s="22">
        <f>Constants!$H70*'Activity data'!BL12*Constants!$H88*FracLEACHMM*MMLeachEF*NtoN2O*kgtoGg</f>
        <v>3.8777804403236121E-3</v>
      </c>
      <c r="BM179" s="22">
        <f>Constants!$H70*'Activity data'!BM12*Constants!$H88*FracLEACHMM*MMLeachEF*NtoN2O*kgtoGg</f>
        <v>3.8802824681629772E-3</v>
      </c>
      <c r="BN179" s="22">
        <f>Constants!$H70*'Activity data'!BN12*Constants!$H88*FracLEACHMM*MMLeachEF*NtoN2O*kgtoGg</f>
        <v>3.8830281531926619E-3</v>
      </c>
      <c r="BO179" s="22">
        <f>Constants!$H70*'Activity data'!BO12*Constants!$H88*FracLEACHMM*MMLeachEF*NtoN2O*kgtoGg</f>
        <v>3.8860312548435224E-3</v>
      </c>
      <c r="BP179" s="22">
        <f>Constants!$H70*'Activity data'!BP12*Constants!$H88*FracLEACHMM*MMLeachEF*NtoN2O*kgtoGg</f>
        <v>3.8893621733626974E-3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5.4319811156059859E-4</v>
      </c>
      <c r="AE180" s="22">
        <f>Constants!$H71*'Activity data'!AE13*Constants!$H89*FracLEACHMM*MMLeachEF*NtoN2O*kgtoGg</f>
        <v>5.44622673483993E-4</v>
      </c>
      <c r="AF180" s="22">
        <f>Constants!$H71*'Activity data'!AF13*Constants!$H89*FracLEACHMM*MMLeachEF*NtoN2O*kgtoGg</f>
        <v>5.4651981687408083E-4</v>
      </c>
      <c r="AG180" s="22">
        <f>Constants!$H71*'Activity data'!AG13*Constants!$H89*FracLEACHMM*MMLeachEF*NtoN2O*kgtoGg</f>
        <v>5.4885851338625587E-4</v>
      </c>
      <c r="AH180" s="22">
        <f>Constants!$H71*'Activity data'!AH13*Constants!$H89*FracLEACHMM*MMLeachEF*NtoN2O*kgtoGg</f>
        <v>5.516321588100037E-4</v>
      </c>
      <c r="AI180" s="22">
        <f>Constants!$H71*'Activity data'!AI13*Constants!$H89*FracLEACHMM*MMLeachEF*NtoN2O*kgtoGg</f>
        <v>5.5486456560351017E-4</v>
      </c>
      <c r="AJ180" s="22">
        <f>Constants!$H71*'Activity data'!AJ13*Constants!$H89*FracLEACHMM*MMLeachEF*NtoN2O*kgtoGg</f>
        <v>5.5830351977554586E-4</v>
      </c>
      <c r="AK180" s="22">
        <f>Constants!$H71*'Activity data'!AK13*Constants!$H89*FracLEACHMM*MMLeachEF*NtoN2O*kgtoGg</f>
        <v>5.6196173806211656E-4</v>
      </c>
      <c r="AL180" s="22">
        <f>Constants!$H71*'Activity data'!AL13*Constants!$H89*FracLEACHMM*MMLeachEF*NtoN2O*kgtoGg</f>
        <v>5.6533229194098374E-4</v>
      </c>
      <c r="AM180" s="22">
        <f>Constants!$H71*'Activity data'!AM13*Constants!$H89*FracLEACHMM*MMLeachEF*NtoN2O*kgtoGg</f>
        <v>5.6690115659894483E-4</v>
      </c>
      <c r="AN180" s="22">
        <f>Constants!$H71*'Activity data'!AN13*Constants!$H89*FracLEACHMM*MMLeachEF*NtoN2O*kgtoGg</f>
        <v>5.6862151333933908E-4</v>
      </c>
      <c r="AO180" s="22">
        <f>Constants!$H71*'Activity data'!AO13*Constants!$H89*FracLEACHMM*MMLeachEF*NtoN2O*kgtoGg</f>
        <v>5.7050705901716457E-4</v>
      </c>
      <c r="AP180" s="22">
        <f>Constants!$H71*'Activity data'!AP13*Constants!$H89*FracLEACHMM*MMLeachEF*NtoN2O*kgtoGg</f>
        <v>5.7253316422035787E-4</v>
      </c>
      <c r="AQ180" s="22">
        <f>Constants!$H71*'Activity data'!AQ13*Constants!$H89*FracLEACHMM*MMLeachEF*NtoN2O*kgtoGg</f>
        <v>5.7470019140724382E-4</v>
      </c>
      <c r="AR180" s="22">
        <f>Constants!$H71*'Activity data'!AR13*Constants!$H89*FracLEACHMM*MMLeachEF*NtoN2O*kgtoGg</f>
        <v>5.7607400426067318E-4</v>
      </c>
      <c r="AS180" s="22">
        <f>Constants!$H71*'Activity data'!AS13*Constants!$H89*FracLEACHMM*MMLeachEF*NtoN2O*kgtoGg</f>
        <v>5.7757203976873078E-4</v>
      </c>
      <c r="AT180" s="22">
        <f>Constants!$H71*'Activity data'!AT13*Constants!$H89*FracLEACHMM*MMLeachEF*NtoN2O*kgtoGg</f>
        <v>5.7917769973237138E-4</v>
      </c>
      <c r="AU180" s="22">
        <f>Constants!$H71*'Activity data'!AU13*Constants!$H89*FracLEACHMM*MMLeachEF*NtoN2O*kgtoGg</f>
        <v>5.8090079997329472E-4</v>
      </c>
      <c r="AV180" s="22">
        <f>Constants!$H71*'Activity data'!AV13*Constants!$H89*FracLEACHMM*MMLeachEF*NtoN2O*kgtoGg</f>
        <v>5.8272731477301148E-4</v>
      </c>
      <c r="AW180" s="22">
        <f>Constants!$H71*'Activity data'!AW13*Constants!$H89*FracLEACHMM*MMLeachEF*NtoN2O*kgtoGg</f>
        <v>5.8393106996200406E-4</v>
      </c>
      <c r="AX180" s="22">
        <f>Constants!$H71*'Activity data'!AX13*Constants!$H89*FracLEACHMM*MMLeachEF*NtoN2O*kgtoGg</f>
        <v>5.8521582349280025E-4</v>
      </c>
      <c r="AY180" s="22">
        <f>Constants!$H71*'Activity data'!AY13*Constants!$H89*FracLEACHMM*MMLeachEF*NtoN2O*kgtoGg</f>
        <v>5.865959936256571E-4</v>
      </c>
      <c r="AZ180" s="22">
        <f>Constants!$H71*'Activity data'!AZ13*Constants!$H89*FracLEACHMM*MMLeachEF*NtoN2O*kgtoGg</f>
        <v>5.8807872809193799E-4</v>
      </c>
      <c r="BA180" s="22">
        <f>Constants!$H71*'Activity data'!BA13*Constants!$H89*FracLEACHMM*MMLeachEF*NtoN2O*kgtoGg</f>
        <v>5.896438439308777E-4</v>
      </c>
      <c r="BB180" s="22">
        <f>Constants!$H71*'Activity data'!BB13*Constants!$H89*FracLEACHMM*MMLeachEF*NtoN2O*kgtoGg</f>
        <v>5.9059078750608735E-4</v>
      </c>
      <c r="BC180" s="22">
        <f>Constants!$H71*'Activity data'!BC13*Constants!$H89*FracLEACHMM*MMLeachEF*NtoN2O*kgtoGg</f>
        <v>5.9160888761625066E-4</v>
      </c>
      <c r="BD180" s="22">
        <f>Constants!$H71*'Activity data'!BD13*Constants!$H89*FracLEACHMM*MMLeachEF*NtoN2O*kgtoGg</f>
        <v>5.9270597505450416E-4</v>
      </c>
      <c r="BE180" s="22">
        <f>Constants!$H71*'Activity data'!BE13*Constants!$H89*FracLEACHMM*MMLeachEF*NtoN2O*kgtoGg</f>
        <v>5.9386841970863623E-4</v>
      </c>
      <c r="BF180" s="22">
        <f>Constants!$H71*'Activity data'!BF13*Constants!$H89*FracLEACHMM*MMLeachEF*NtoN2O*kgtoGg</f>
        <v>5.9509869862072406E-4</v>
      </c>
      <c r="BG180" s="22">
        <f>Constants!$H71*'Activity data'!BG13*Constants!$H89*FracLEACHMM*MMLeachEF*NtoN2O*kgtoGg</f>
        <v>5.9576053935987152E-4</v>
      </c>
      <c r="BH180" s="22">
        <f>Constants!$H71*'Activity data'!BH13*Constants!$H89*FracLEACHMM*MMLeachEF*NtoN2O*kgtoGg</f>
        <v>5.9648067460225181E-4</v>
      </c>
      <c r="BI180" s="22">
        <f>Constants!$H71*'Activity data'!BI13*Constants!$H89*FracLEACHMM*MMLeachEF*NtoN2O*kgtoGg</f>
        <v>5.9726427816480989E-4</v>
      </c>
      <c r="BJ180" s="22">
        <f>Constants!$H71*'Activity data'!BJ13*Constants!$H89*FracLEACHMM*MMLeachEF*NtoN2O*kgtoGg</f>
        <v>5.9810256002704404E-4</v>
      </c>
      <c r="BK180" s="22">
        <f>Constants!$H71*'Activity data'!BK13*Constants!$H89*FracLEACHMM*MMLeachEF*NtoN2O*kgtoGg</f>
        <v>5.9901566934559929E-4</v>
      </c>
      <c r="BL180" s="22">
        <f>Constants!$H71*'Activity data'!BL13*Constants!$H89*FracLEACHMM*MMLeachEF*NtoN2O*kgtoGg</f>
        <v>5.9932935314647041E-4</v>
      </c>
      <c r="BM180" s="22">
        <f>Constants!$H71*'Activity data'!BM13*Constants!$H89*FracLEACHMM*MMLeachEF*NtoN2O*kgtoGg</f>
        <v>5.9970978837873537E-4</v>
      </c>
      <c r="BN180" s="22">
        <f>Constants!$H71*'Activity data'!BN13*Constants!$H89*FracLEACHMM*MMLeachEF*NtoN2O*kgtoGg</f>
        <v>6.0013590888189283E-4</v>
      </c>
      <c r="BO180" s="22">
        <f>Constants!$H71*'Activity data'!BO13*Constants!$H89*FracLEACHMM*MMLeachEF*NtoN2O*kgtoGg</f>
        <v>6.0061079293211592E-4</v>
      </c>
      <c r="BP180" s="22">
        <f>Constants!$H71*'Activity data'!BP13*Constants!$H89*FracLEACHMM*MMLeachEF*NtoN2O*kgtoGg</f>
        <v>6.0114978172939339E-4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6.6988646850733302E-3</v>
      </c>
      <c r="AE181" s="22">
        <f>Constants!$H72*'Activity data'!AE14*Constants!$H90*FracLEACHMM*MMLeachEF*NtoN2O*kgtoGg</f>
        <v>6.7164327644852993E-3</v>
      </c>
      <c r="AF181" s="22">
        <f>Constants!$H72*'Activity data'!AF14*Constants!$H90*FracLEACHMM*MMLeachEF*NtoN2O*kgtoGg</f>
        <v>6.7398288451930698E-3</v>
      </c>
      <c r="AG181" s="22">
        <f>Constants!$H72*'Activity data'!AG14*Constants!$H90*FracLEACHMM*MMLeachEF*NtoN2O*kgtoGg</f>
        <v>6.7686702773355764E-3</v>
      </c>
      <c r="AH181" s="22">
        <f>Constants!$H72*'Activity data'!AH14*Constants!$H90*FracLEACHMM*MMLeachEF*NtoN2O*kgtoGg</f>
        <v>6.8028756160188764E-3</v>
      </c>
      <c r="AI181" s="22">
        <f>Constants!$H72*'Activity data'!AI14*Constants!$H90*FracLEACHMM*MMLeachEF*NtoN2O*kgtoGg</f>
        <v>6.8427385228588917E-3</v>
      </c>
      <c r="AJ181" s="22">
        <f>Constants!$H72*'Activity data'!AJ14*Constants!$H90*FracLEACHMM*MMLeachEF*NtoN2O*kgtoGg</f>
        <v>6.8851486273241854E-3</v>
      </c>
      <c r="AK181" s="22">
        <f>Constants!$H72*'Activity data'!AK14*Constants!$H90*FracLEACHMM*MMLeachEF*NtoN2O*kgtoGg</f>
        <v>6.9302627556111791E-3</v>
      </c>
      <c r="AL181" s="22">
        <f>Constants!$H72*'Activity data'!AL14*Constants!$H90*FracLEACHMM*MMLeachEF*NtoN2O*kgtoGg</f>
        <v>6.9718293293303145E-3</v>
      </c>
      <c r="AM181" s="22">
        <f>Constants!$H72*'Activity data'!AM14*Constants!$H90*FracLEACHMM*MMLeachEF*NtoN2O*kgtoGg</f>
        <v>6.9911769887370887E-3</v>
      </c>
      <c r="AN181" s="22">
        <f>Constants!$H72*'Activity data'!AN14*Constants!$H90*FracLEACHMM*MMLeachEF*NtoN2O*kgtoGg</f>
        <v>7.012392889103246E-3</v>
      </c>
      <c r="AO181" s="22">
        <f>Constants!$H72*'Activity data'!AO14*Constants!$H90*FracLEACHMM*MMLeachEF*NtoN2O*kgtoGg</f>
        <v>7.0356459437152874E-3</v>
      </c>
      <c r="AP181" s="22">
        <f>Constants!$H72*'Activity data'!AP14*Constants!$H90*FracLEACHMM*MMLeachEF*NtoN2O*kgtoGg</f>
        <v>7.060632416063143E-3</v>
      </c>
      <c r="AQ181" s="22">
        <f>Constants!$H72*'Activity data'!AQ14*Constants!$H90*FracLEACHMM*MMLeachEF*NtoN2O*kgtoGg</f>
        <v>7.0873567760800045E-3</v>
      </c>
      <c r="AR181" s="22">
        <f>Constants!$H72*'Activity data'!AR14*Constants!$H90*FracLEACHMM*MMLeachEF*NtoN2O*kgtoGg</f>
        <v>7.1042990043607632E-3</v>
      </c>
      <c r="AS181" s="22">
        <f>Constants!$H72*'Activity data'!AS14*Constants!$H90*FracLEACHMM*MMLeachEF*NtoN2O*kgtoGg</f>
        <v>7.12277317970921E-3</v>
      </c>
      <c r="AT181" s="22">
        <f>Constants!$H72*'Activity data'!AT14*Constants!$H90*FracLEACHMM*MMLeachEF*NtoN2O*kgtoGg</f>
        <v>7.1425746086865019E-3</v>
      </c>
      <c r="AU181" s="22">
        <f>Constants!$H72*'Activity data'!AU14*Constants!$H90*FracLEACHMM*MMLeachEF*NtoN2O*kgtoGg</f>
        <v>7.1638243426364236E-3</v>
      </c>
      <c r="AV181" s="22">
        <f>Constants!$H72*'Activity data'!AV14*Constants!$H90*FracLEACHMM*MMLeachEF*NtoN2O*kgtoGg</f>
        <v>7.1863494126397634E-3</v>
      </c>
      <c r="AW181" s="22">
        <f>Constants!$H72*'Activity data'!AW14*Constants!$H90*FracLEACHMM*MMLeachEF*NtoN2O*kgtoGg</f>
        <v>7.2011944442284259E-3</v>
      </c>
      <c r="AX181" s="22">
        <f>Constants!$H72*'Activity data'!AX14*Constants!$H90*FracLEACHMM*MMLeachEF*NtoN2O*kgtoGg</f>
        <v>7.2170383690751934E-3</v>
      </c>
      <c r="AY181" s="22">
        <f>Constants!$H72*'Activity data'!AY14*Constants!$H90*FracLEACHMM*MMLeachEF*NtoN2O*kgtoGg</f>
        <v>7.234058997029562E-3</v>
      </c>
      <c r="AZ181" s="22">
        <f>Constants!$H72*'Activity data'!AZ14*Constants!$H90*FracLEACHMM*MMLeachEF*NtoN2O*kgtoGg</f>
        <v>7.2523444758302415E-3</v>
      </c>
      <c r="BA181" s="22">
        <f>Constants!$H72*'Activity data'!BA14*Constants!$H90*FracLEACHMM*MMLeachEF*NtoN2O*kgtoGg</f>
        <v>7.2716459037961831E-3</v>
      </c>
      <c r="BB181" s="22">
        <f>Constants!$H72*'Activity data'!BB14*Constants!$H90*FracLEACHMM*MMLeachEF*NtoN2O*kgtoGg</f>
        <v>7.2833238657399463E-3</v>
      </c>
      <c r="BC181" s="22">
        <f>Constants!$H72*'Activity data'!BC14*Constants!$H90*FracLEACHMM*MMLeachEF*NtoN2O*kgtoGg</f>
        <v>7.2958793491422133E-3</v>
      </c>
      <c r="BD181" s="22">
        <f>Constants!$H72*'Activity data'!BD14*Constants!$H90*FracLEACHMM*MMLeachEF*NtoN2O*kgtoGg</f>
        <v>7.3094089254425411E-3</v>
      </c>
      <c r="BE181" s="22">
        <f>Constants!$H72*'Activity data'!BE14*Constants!$H90*FracLEACHMM*MMLeachEF*NtoN2O*kgtoGg</f>
        <v>7.3237445044443614E-3</v>
      </c>
      <c r="BF181" s="22">
        <f>Constants!$H72*'Activity data'!BF14*Constants!$H90*FracLEACHMM*MMLeachEF*NtoN2O*kgtoGg</f>
        <v>7.3389166336944043E-3</v>
      </c>
      <c r="BG181" s="22">
        <f>Constants!$H72*'Activity data'!BG14*Constants!$H90*FracLEACHMM*MMLeachEF*NtoN2O*kgtoGg</f>
        <v>7.3470786310582759E-3</v>
      </c>
      <c r="BH181" s="22">
        <f>Constants!$H72*'Activity data'!BH14*Constants!$H90*FracLEACHMM*MMLeachEF*NtoN2O*kgtoGg</f>
        <v>7.3559595318585377E-3</v>
      </c>
      <c r="BI181" s="22">
        <f>Constants!$H72*'Activity data'!BI14*Constants!$H90*FracLEACHMM*MMLeachEF*NtoN2O*kgtoGg</f>
        <v>7.3656231409922968E-3</v>
      </c>
      <c r="BJ181" s="22">
        <f>Constants!$H72*'Activity data'!BJ14*Constants!$H90*FracLEACHMM*MMLeachEF*NtoN2O*kgtoGg</f>
        <v>7.3759610575710646E-3</v>
      </c>
      <c r="BK181" s="22">
        <f>Constants!$H72*'Activity data'!BK14*Constants!$H90*FracLEACHMM*MMLeachEF*NtoN2O*kgtoGg</f>
        <v>7.3872217663944239E-3</v>
      </c>
      <c r="BL181" s="22">
        <f>Constants!$H72*'Activity data'!BL14*Constants!$H90*FracLEACHMM*MMLeachEF*NtoN2O*kgtoGg</f>
        <v>7.391090199091838E-3</v>
      </c>
      <c r="BM181" s="22">
        <f>Constants!$H72*'Activity data'!BM14*Constants!$H90*FracLEACHMM*MMLeachEF*NtoN2O*kgtoGg</f>
        <v>7.3957818283301195E-3</v>
      </c>
      <c r="BN181" s="22">
        <f>Constants!$H72*'Activity data'!BN14*Constants!$H90*FracLEACHMM*MMLeachEF*NtoN2O*kgtoGg</f>
        <v>7.4010368605723822E-3</v>
      </c>
      <c r="BO181" s="22">
        <f>Constants!$H72*'Activity data'!BO14*Constants!$H90*FracLEACHMM*MMLeachEF*NtoN2O*kgtoGg</f>
        <v>7.4068932579453494E-3</v>
      </c>
      <c r="BP181" s="22">
        <f>Constants!$H72*'Activity data'!BP14*Constants!$H90*FracLEACHMM*MMLeachEF*NtoN2O*kgtoGg</f>
        <v>7.4135402122386162E-3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2.7008445048949763E-2</v>
      </c>
      <c r="AE184" s="22">
        <f>Constants!$H75*'Activity data'!AE17*Constants!$H93*FracLEACHMM*MMLeachEF*NtoN2O*kgtoGg</f>
        <v>2.6962907234828973E-2</v>
      </c>
      <c r="AF184" s="22">
        <f>Constants!$H75*'Activity data'!AF17*Constants!$H93*FracLEACHMM*MMLeachEF*NtoN2O*kgtoGg</f>
        <v>2.6730390698309115E-2</v>
      </c>
      <c r="AG184" s="22">
        <f>Constants!$H75*'Activity data'!AG17*Constants!$H93*FracLEACHMM*MMLeachEF*NtoN2O*kgtoGg</f>
        <v>2.6310337900156338E-2</v>
      </c>
      <c r="AH184" s="22">
        <f>Constants!$H75*'Activity data'!AH17*Constants!$H93*FracLEACHMM*MMLeachEF*NtoN2O*kgtoGg</f>
        <v>2.5751141464896314E-2</v>
      </c>
      <c r="AI184" s="22">
        <f>Constants!$H75*'Activity data'!AI17*Constants!$H93*FracLEACHMM*MMLeachEF*NtoN2O*kgtoGg</f>
        <v>2.5347585064036036E-2</v>
      </c>
      <c r="AJ184" s="22">
        <f>Constants!$H75*'Activity data'!AJ17*Constants!$H93*FracLEACHMM*MMLeachEF*NtoN2O*kgtoGg</f>
        <v>2.4909319388625208E-2</v>
      </c>
      <c r="AK184" s="22">
        <f>Constants!$H75*'Activity data'!AK17*Constants!$H93*FracLEACHMM*MMLeachEF*NtoN2O*kgtoGg</f>
        <v>2.4440409874480706E-2</v>
      </c>
      <c r="AL184" s="22">
        <f>Constants!$H75*'Activity data'!AL17*Constants!$H93*FracLEACHMM*MMLeachEF*NtoN2O*kgtoGg</f>
        <v>2.1377535155364408E-2</v>
      </c>
      <c r="AM184" s="22">
        <f>Constants!$H75*'Activity data'!AM17*Constants!$H93*FracLEACHMM*MMLeachEF*NtoN2O*kgtoGg</f>
        <v>2.1428431356682393E-2</v>
      </c>
      <c r="AN184" s="22">
        <f>Constants!$H75*'Activity data'!AN17*Constants!$H93*FracLEACHMM*MMLeachEF*NtoN2O*kgtoGg</f>
        <v>2.1448448373661288E-2</v>
      </c>
      <c r="AO184" s="22">
        <f>Constants!$H75*'Activity data'!AO17*Constants!$H93*FracLEACHMM*MMLeachEF*NtoN2O*kgtoGg</f>
        <v>2.1469515033394043E-2</v>
      </c>
      <c r="AP184" s="22">
        <f>Constants!$H75*'Activity data'!AP17*Constants!$H93*FracLEACHMM*MMLeachEF*NtoN2O*kgtoGg</f>
        <v>2.1464990370775674E-2</v>
      </c>
      <c r="AQ184" s="22">
        <f>Constants!$H75*'Activity data'!AQ17*Constants!$H93*FracLEACHMM*MMLeachEF*NtoN2O*kgtoGg</f>
        <v>2.1480275160070769E-2</v>
      </c>
      <c r="AR184" s="22">
        <f>Constants!$H75*'Activity data'!AR17*Constants!$H93*FracLEACHMM*MMLeachEF*NtoN2O*kgtoGg</f>
        <v>2.1612311169443642E-2</v>
      </c>
      <c r="AS184" s="22">
        <f>Constants!$H75*'Activity data'!AS17*Constants!$H93*FracLEACHMM*MMLeachEF*NtoN2O*kgtoGg</f>
        <v>2.1728039175809403E-2</v>
      </c>
      <c r="AT184" s="22">
        <f>Constants!$H75*'Activity data'!AT17*Constants!$H93*FracLEACHMM*MMLeachEF*NtoN2O*kgtoGg</f>
        <v>2.1865383278422263E-2</v>
      </c>
      <c r="AU184" s="22">
        <f>Constants!$H75*'Activity data'!AU17*Constants!$H93*FracLEACHMM*MMLeachEF*NtoN2O*kgtoGg</f>
        <v>2.2014061667047294E-2</v>
      </c>
      <c r="AV184" s="22">
        <f>Constants!$H75*'Activity data'!AV17*Constants!$H93*FracLEACHMM*MMLeachEF*NtoN2O*kgtoGg</f>
        <v>2.217514513164524E-2</v>
      </c>
      <c r="AW184" s="22">
        <f>Constants!$H75*'Activity data'!AW17*Constants!$H93*FracLEACHMM*MMLeachEF*NtoN2O*kgtoGg</f>
        <v>2.2471453372203215E-2</v>
      </c>
      <c r="AX184" s="22">
        <f>Constants!$H75*'Activity data'!AX17*Constants!$H93*FracLEACHMM*MMLeachEF*NtoN2O*kgtoGg</f>
        <v>2.2713695710592775E-2</v>
      </c>
      <c r="AY184" s="22">
        <f>Constants!$H75*'Activity data'!AY17*Constants!$H93*FracLEACHMM*MMLeachEF*NtoN2O*kgtoGg</f>
        <v>2.3023350036596953E-2</v>
      </c>
      <c r="AZ184" s="22">
        <f>Constants!$H75*'Activity data'!AZ17*Constants!$H93*FracLEACHMM*MMLeachEF*NtoN2O*kgtoGg</f>
        <v>2.3371348538234187E-2</v>
      </c>
      <c r="BA184" s="22">
        <f>Constants!$H75*'Activity data'!BA17*Constants!$H93*FracLEACHMM*MMLeachEF*NtoN2O*kgtoGg</f>
        <v>2.3758689362984531E-2</v>
      </c>
      <c r="BB184" s="22">
        <f>Constants!$H75*'Activity data'!BB17*Constants!$H93*FracLEACHMM*MMLeachEF*NtoN2O*kgtoGg</f>
        <v>2.4161503967434869E-2</v>
      </c>
      <c r="BC184" s="22">
        <f>Constants!$H75*'Activity data'!BC17*Constants!$H93*FracLEACHMM*MMLeachEF*NtoN2O*kgtoGg</f>
        <v>2.4581321105176551E-2</v>
      </c>
      <c r="BD184" s="22">
        <f>Constants!$H75*'Activity data'!BD17*Constants!$H93*FracLEACHMM*MMLeachEF*NtoN2O*kgtoGg</f>
        <v>2.4992934808196813E-2</v>
      </c>
      <c r="BE184" s="22">
        <f>Constants!$H75*'Activity data'!BE17*Constants!$H93*FracLEACHMM*MMLeachEF*NtoN2O*kgtoGg</f>
        <v>2.542032514006138E-2</v>
      </c>
      <c r="BF184" s="22">
        <f>Constants!$H75*'Activity data'!BF17*Constants!$H93*FracLEACHMM*MMLeachEF*NtoN2O*kgtoGg</f>
        <v>2.5882354633316396E-2</v>
      </c>
      <c r="BG184" s="22">
        <f>Constants!$H75*'Activity data'!BG17*Constants!$H93*FracLEACHMM*MMLeachEF*NtoN2O*kgtoGg</f>
        <v>2.6368784058115404E-2</v>
      </c>
      <c r="BH184" s="22">
        <f>Constants!$H75*'Activity data'!BH17*Constants!$H93*FracLEACHMM*MMLeachEF*NtoN2O*kgtoGg</f>
        <v>2.6872639169017016E-2</v>
      </c>
      <c r="BI184" s="22">
        <f>Constants!$H75*'Activity data'!BI17*Constants!$H93*FracLEACHMM*MMLeachEF*NtoN2O*kgtoGg</f>
        <v>2.7389635284387537E-2</v>
      </c>
      <c r="BJ184" s="22">
        <f>Constants!$H75*'Activity data'!BJ17*Constants!$H93*FracLEACHMM*MMLeachEF*NtoN2O*kgtoGg</f>
        <v>2.7924033727274346E-2</v>
      </c>
      <c r="BK184" s="22">
        <f>Constants!$H75*'Activity data'!BK17*Constants!$H93*FracLEACHMM*MMLeachEF*NtoN2O*kgtoGg</f>
        <v>2.8496715616859073E-2</v>
      </c>
      <c r="BL184" s="22">
        <f>Constants!$H75*'Activity data'!BL17*Constants!$H93*FracLEACHMM*MMLeachEF*NtoN2O*kgtoGg</f>
        <v>2.9103199148834216E-2</v>
      </c>
      <c r="BM184" s="22">
        <f>Constants!$H75*'Activity data'!BM17*Constants!$H93*FracLEACHMM*MMLeachEF*NtoN2O*kgtoGg</f>
        <v>2.9733467823775343E-2</v>
      </c>
      <c r="BN184" s="22">
        <f>Constants!$H75*'Activity data'!BN17*Constants!$H93*FracLEACHMM*MMLeachEF*NtoN2O*kgtoGg</f>
        <v>3.0345471816885985E-2</v>
      </c>
      <c r="BO184" s="22">
        <f>Constants!$H75*'Activity data'!BO17*Constants!$H93*FracLEACHMM*MMLeachEF*NtoN2O*kgtoGg</f>
        <v>3.0983643540581751E-2</v>
      </c>
      <c r="BP184" s="22">
        <f>Constants!$H75*'Activity data'!BP17*Constants!$H93*FracLEACHMM*MMLeachEF*NtoN2O*kgtoGg</f>
        <v>3.1649964557758321E-2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4.0365451491143171E-3</v>
      </c>
      <c r="AE185" s="22">
        <f>Constants!$H76*'Activity data'!AE18*Constants!$H94*FracLEACHMM*MMLeachEF*NtoN2O*kgtoGg</f>
        <v>4.0297392984865819E-3</v>
      </c>
      <c r="AF185" s="22">
        <f>Constants!$H76*'Activity data'!AF18*Constants!$H94*FracLEACHMM*MMLeachEF*NtoN2O*kgtoGg</f>
        <v>3.9949885567879375E-3</v>
      </c>
      <c r="AG185" s="22">
        <f>Constants!$H76*'Activity data'!AG18*Constants!$H94*FracLEACHMM*MMLeachEF*NtoN2O*kgtoGg</f>
        <v>3.9322095970335917E-3</v>
      </c>
      <c r="AH185" s="22">
        <f>Constants!$H76*'Activity data'!AH18*Constants!$H94*FracLEACHMM*MMLeachEF*NtoN2O*kgtoGg</f>
        <v>3.8486349353283383E-3</v>
      </c>
      <c r="AI185" s="22">
        <f>Constants!$H76*'Activity data'!AI18*Constants!$H94*FracLEACHMM*MMLeachEF*NtoN2O*kgtoGg</f>
        <v>3.7883214434063024E-3</v>
      </c>
      <c r="AJ185" s="22">
        <f>Constants!$H76*'Activity data'!AJ18*Constants!$H94*FracLEACHMM*MMLeachEF*NtoN2O*kgtoGg</f>
        <v>3.7228204794338619E-3</v>
      </c>
      <c r="AK185" s="22">
        <f>Constants!$H76*'Activity data'!AK18*Constants!$H94*FracLEACHMM*MMLeachEF*NtoN2O*kgtoGg</f>
        <v>3.6527396428191264E-3</v>
      </c>
      <c r="AL185" s="22">
        <f>Constants!$H76*'Activity data'!AL18*Constants!$H94*FracLEACHMM*MMLeachEF*NtoN2O*kgtoGg</f>
        <v>3.1949779291260043E-3</v>
      </c>
      <c r="AM185" s="22">
        <f>Constants!$H76*'Activity data'!AM18*Constants!$H94*FracLEACHMM*MMLeachEF*NtoN2O*kgtoGg</f>
        <v>3.2025846171143762E-3</v>
      </c>
      <c r="AN185" s="22">
        <f>Constants!$H76*'Activity data'!AN18*Constants!$H94*FracLEACHMM*MMLeachEF*NtoN2O*kgtoGg</f>
        <v>3.2055762589004709E-3</v>
      </c>
      <c r="AO185" s="22">
        <f>Constants!$H76*'Activity data'!AO18*Constants!$H94*FracLEACHMM*MMLeachEF*NtoN2O*kgtoGg</f>
        <v>3.2087247749663971E-3</v>
      </c>
      <c r="AP185" s="22">
        <f>Constants!$H76*'Activity data'!AP18*Constants!$H94*FracLEACHMM*MMLeachEF*NtoN2O*kgtoGg</f>
        <v>3.2080485418507759E-3</v>
      </c>
      <c r="AQ185" s="22">
        <f>Constants!$H76*'Activity data'!AQ18*Constants!$H94*FracLEACHMM*MMLeachEF*NtoN2O*kgtoGg</f>
        <v>3.2103329288998088E-3</v>
      </c>
      <c r="AR185" s="22">
        <f>Constants!$H76*'Activity data'!AR18*Constants!$H94*FracLEACHMM*MMLeachEF*NtoN2O*kgtoGg</f>
        <v>3.2300663608754929E-3</v>
      </c>
      <c r="AS185" s="22">
        <f>Constants!$H76*'Activity data'!AS18*Constants!$H94*FracLEACHMM*MMLeachEF*NtoN2O*kgtoGg</f>
        <v>3.247362481472801E-3</v>
      </c>
      <c r="AT185" s="22">
        <f>Constants!$H76*'Activity data'!AT18*Constants!$H94*FracLEACHMM*MMLeachEF*NtoN2O*kgtoGg</f>
        <v>3.2678892341294835E-3</v>
      </c>
      <c r="AU185" s="22">
        <f>Constants!$H76*'Activity data'!AU18*Constants!$H94*FracLEACHMM*MMLeachEF*NtoN2O*kgtoGg</f>
        <v>3.2901099516604187E-3</v>
      </c>
      <c r="AV185" s="22">
        <f>Constants!$H76*'Activity data'!AV18*Constants!$H94*FracLEACHMM*MMLeachEF*NtoN2O*kgtoGg</f>
        <v>3.3141846688996709E-3</v>
      </c>
      <c r="AW185" s="22">
        <f>Constants!$H76*'Activity data'!AW18*Constants!$H94*FracLEACHMM*MMLeachEF*NtoN2O*kgtoGg</f>
        <v>3.3584693949880928E-3</v>
      </c>
      <c r="AX185" s="22">
        <f>Constants!$H76*'Activity data'!AX18*Constants!$H94*FracLEACHMM*MMLeachEF*NtoN2O*kgtoGg</f>
        <v>3.3946737056829248E-3</v>
      </c>
      <c r="AY185" s="22">
        <f>Constants!$H76*'Activity data'!AY18*Constants!$H94*FracLEACHMM*MMLeachEF*NtoN2O*kgtoGg</f>
        <v>3.4409530699806117E-3</v>
      </c>
      <c r="AZ185" s="22">
        <f>Constants!$H76*'Activity data'!AZ18*Constants!$H94*FracLEACHMM*MMLeachEF*NtoN2O*kgtoGg</f>
        <v>3.4929631602000576E-3</v>
      </c>
      <c r="BA185" s="22">
        <f>Constants!$H76*'Activity data'!BA18*Constants!$H94*FracLEACHMM*MMLeachEF*NtoN2O*kgtoGg</f>
        <v>3.5508531543987712E-3</v>
      </c>
      <c r="BB185" s="22">
        <f>Constants!$H76*'Activity data'!BB18*Constants!$H94*FracLEACHMM*MMLeachEF*NtoN2O*kgtoGg</f>
        <v>3.6110557811934456E-3</v>
      </c>
      <c r="BC185" s="22">
        <f>Constants!$H76*'Activity data'!BC18*Constants!$H94*FracLEACHMM*MMLeachEF*NtoN2O*kgtoGg</f>
        <v>3.6737995203385524E-3</v>
      </c>
      <c r="BD185" s="22">
        <f>Constants!$H76*'Activity data'!BD18*Constants!$H94*FracLEACHMM*MMLeachEF*NtoN2O*kgtoGg</f>
        <v>3.7353172157565642E-3</v>
      </c>
      <c r="BE185" s="22">
        <f>Constants!$H76*'Activity data'!BE18*Constants!$H94*FracLEACHMM*MMLeachEF*NtoN2O*kgtoGg</f>
        <v>3.799192806066914E-3</v>
      </c>
      <c r="BF185" s="22">
        <f>Constants!$H76*'Activity data'!BF18*Constants!$H94*FracLEACHMM*MMLeachEF*NtoN2O*kgtoGg</f>
        <v>3.8682453896705308E-3</v>
      </c>
      <c r="BG185" s="22">
        <f>Constants!$H76*'Activity data'!BG18*Constants!$H94*FracLEACHMM*MMLeachEF*NtoN2O*kgtoGg</f>
        <v>3.9409446632310881E-3</v>
      </c>
      <c r="BH185" s="22">
        <f>Constants!$H76*'Activity data'!BH18*Constants!$H94*FracLEACHMM*MMLeachEF*NtoN2O*kgtoGg</f>
        <v>4.0162482914140605E-3</v>
      </c>
      <c r="BI185" s="22">
        <f>Constants!$H76*'Activity data'!BI18*Constants!$H94*FracLEACHMM*MMLeachEF*NtoN2O*kgtoGg</f>
        <v>4.0935159074440694E-3</v>
      </c>
      <c r="BJ185" s="22">
        <f>Constants!$H76*'Activity data'!BJ18*Constants!$H94*FracLEACHMM*MMLeachEF*NtoN2O*kgtoGg</f>
        <v>4.1733843870407072E-3</v>
      </c>
      <c r="BK185" s="22">
        <f>Constants!$H76*'Activity data'!BK18*Constants!$H94*FracLEACHMM*MMLeachEF*NtoN2O*kgtoGg</f>
        <v>4.2589745163206152E-3</v>
      </c>
      <c r="BL185" s="22">
        <f>Constants!$H76*'Activity data'!BL18*Constants!$H94*FracLEACHMM*MMLeachEF*NtoN2O*kgtoGg</f>
        <v>4.3496164675538339E-3</v>
      </c>
      <c r="BM185" s="22">
        <f>Constants!$H76*'Activity data'!BM18*Constants!$H94*FracLEACHMM*MMLeachEF*NtoN2O*kgtoGg</f>
        <v>4.4438132255627217E-3</v>
      </c>
      <c r="BN185" s="22">
        <f>Constants!$H76*'Activity data'!BN18*Constants!$H94*FracLEACHMM*MMLeachEF*NtoN2O*kgtoGg</f>
        <v>4.5352802369049913E-3</v>
      </c>
      <c r="BO185" s="22">
        <f>Constants!$H76*'Activity data'!BO18*Constants!$H94*FracLEACHMM*MMLeachEF*NtoN2O*kgtoGg</f>
        <v>4.6306581444786185E-3</v>
      </c>
      <c r="BP185" s="22">
        <f>Constants!$H76*'Activity data'!BP18*Constants!$H94*FracLEACHMM*MMLeachEF*NtoN2O*kgtoGg</f>
        <v>4.7302431026190186E-3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1.6786470331878016E-2</v>
      </c>
      <c r="AE186" s="22">
        <f>Constants!$H77*'Activity data'!AE19*Constants!$H95*FracLEACHMM*MMLeachEF*NtoN2O*kgtoGg</f>
        <v>1.7163772404592721E-2</v>
      </c>
      <c r="AF186" s="22">
        <f>Constants!$H77*'Activity data'!AF19*Constants!$H95*FracLEACHMM*MMLeachEF*NtoN2O*kgtoGg</f>
        <v>1.7475002434914098E-2</v>
      </c>
      <c r="AG186" s="22">
        <f>Constants!$H77*'Activity data'!AG19*Constants!$H95*FracLEACHMM*MMLeachEF*NtoN2O*kgtoGg</f>
        <v>1.7715096410779813E-2</v>
      </c>
      <c r="AH186" s="22">
        <f>Constants!$H77*'Activity data'!AH19*Constants!$H95*FracLEACHMM*MMLeachEF*NtoN2O*kgtoGg</f>
        <v>1.789786753000653E-2</v>
      </c>
      <c r="AI186" s="22">
        <f>Constants!$H77*'Activity data'!AI19*Constants!$H95*FracLEACHMM*MMLeachEF*NtoN2O*kgtoGg</f>
        <v>1.8135577562402003E-2</v>
      </c>
      <c r="AJ186" s="22">
        <f>Constants!$H77*'Activity data'!AJ19*Constants!$H95*FracLEACHMM*MMLeachEF*NtoN2O*kgtoGg</f>
        <v>1.8353230400427054E-2</v>
      </c>
      <c r="AK186" s="22">
        <f>Constants!$H77*'Activity data'!AK19*Constants!$H95*FracLEACHMM*MMLeachEF*NtoN2O*kgtoGg</f>
        <v>1.8552250284726117E-2</v>
      </c>
      <c r="AL186" s="22">
        <f>Constants!$H77*'Activity data'!AL19*Constants!$H95*FracLEACHMM*MMLeachEF*NtoN2O*kgtoGg</f>
        <v>1.7648189308391574E-2</v>
      </c>
      <c r="AM186" s="22">
        <f>Constants!$H77*'Activity data'!AM19*Constants!$H95*FracLEACHMM*MMLeachEF*NtoN2O*kgtoGg</f>
        <v>1.7990125633499669E-2</v>
      </c>
      <c r="AN186" s="22">
        <f>Constants!$H77*'Activity data'!AN19*Constants!$H95*FracLEACHMM*MMLeachEF*NtoN2O*kgtoGg</f>
        <v>1.8321354037734456E-2</v>
      </c>
      <c r="AO186" s="22">
        <f>Constants!$H77*'Activity data'!AO19*Constants!$H95*FracLEACHMM*MMLeachEF*NtoN2O*kgtoGg</f>
        <v>1.8655910262739432E-2</v>
      </c>
      <c r="AP186" s="22">
        <f>Constants!$H77*'Activity data'!AP19*Constants!$H95*FracLEACHMM*MMLeachEF*NtoN2O*kgtoGg</f>
        <v>1.8981520691272104E-2</v>
      </c>
      <c r="AQ186" s="22">
        <f>Constants!$H77*'Activity data'!AQ19*Constants!$H95*FracLEACHMM*MMLeachEF*NtoN2O*kgtoGg</f>
        <v>1.9319038487306688E-2</v>
      </c>
      <c r="AR186" s="22">
        <f>Constants!$H77*'Activity data'!AR19*Constants!$H95*FracLEACHMM*MMLeachEF*NtoN2O*kgtoGg</f>
        <v>1.969931376141975E-2</v>
      </c>
      <c r="AS186" s="22">
        <f>Constants!$H77*'Activity data'!AS19*Constants!$H95*FracLEACHMM*MMLeachEF*NtoN2O*kgtoGg</f>
        <v>2.0077036512024027E-2</v>
      </c>
      <c r="AT186" s="22">
        <f>Constants!$H77*'Activity data'!AT19*Constants!$H95*FracLEACHMM*MMLeachEF*NtoN2O*kgtoGg</f>
        <v>2.0470652785445447E-2</v>
      </c>
      <c r="AU186" s="22">
        <f>Constants!$H77*'Activity data'!AU19*Constants!$H95*FracLEACHMM*MMLeachEF*NtoN2O*kgtoGg</f>
        <v>2.0876049961392598E-2</v>
      </c>
      <c r="AV186" s="22">
        <f>Constants!$H77*'Activity data'!AV19*Constants!$H95*FracLEACHMM*MMLeachEF*NtoN2O*kgtoGg</f>
        <v>2.1294170066412498E-2</v>
      </c>
      <c r="AW186" s="22">
        <f>Constants!$H77*'Activity data'!AW19*Constants!$H95*FracLEACHMM*MMLeachEF*NtoN2O*kgtoGg</f>
        <v>2.1777592548316134E-2</v>
      </c>
      <c r="AX186" s="22">
        <f>Constants!$H77*'Activity data'!AX19*Constants!$H95*FracLEACHMM*MMLeachEF*NtoN2O*kgtoGg</f>
        <v>2.2241123510826601E-2</v>
      </c>
      <c r="AY186" s="22">
        <f>Constants!$H77*'Activity data'!AY19*Constants!$H95*FracLEACHMM*MMLeachEF*NtoN2O*kgtoGg</f>
        <v>2.2750677160511022E-2</v>
      </c>
      <c r="AZ186" s="22">
        <f>Constants!$H77*'Activity data'!AZ19*Constants!$H95*FracLEACHMM*MMLeachEF*NtoN2O*kgtoGg</f>
        <v>2.3292528530779164E-2</v>
      </c>
      <c r="BA186" s="22">
        <f>Constants!$H77*'Activity data'!BA19*Constants!$H95*FracLEACHMM*MMLeachEF*NtoN2O*kgtoGg</f>
        <v>2.3868475979586853E-2</v>
      </c>
      <c r="BB186" s="22">
        <f>Constants!$H77*'Activity data'!BB19*Constants!$H95*FracLEACHMM*MMLeachEF*NtoN2O*kgtoGg</f>
        <v>2.4453005601689063E-2</v>
      </c>
      <c r="BC186" s="22">
        <f>Constants!$H77*'Activity data'!BC19*Constants!$H95*FracLEACHMM*MMLeachEF*NtoN2O*kgtoGg</f>
        <v>2.5060772282324922E-2</v>
      </c>
      <c r="BD186" s="22">
        <f>Constants!$H77*'Activity data'!BD19*Constants!$H95*FracLEACHMM*MMLeachEF*NtoN2O*kgtoGg</f>
        <v>2.5677576438831333E-2</v>
      </c>
      <c r="BE186" s="22">
        <f>Constants!$H77*'Activity data'!BE19*Constants!$H95*FracLEACHMM*MMLeachEF*NtoN2O*kgtoGg</f>
        <v>2.6318134082369823E-2</v>
      </c>
      <c r="BF186" s="22">
        <f>Constants!$H77*'Activity data'!BF19*Constants!$H95*FracLEACHMM*MMLeachEF*NtoN2O*kgtoGg</f>
        <v>2.6995365259164572E-2</v>
      </c>
      <c r="BG186" s="22">
        <f>Constants!$H77*'Activity data'!BG19*Constants!$H95*FracLEACHMM*MMLeachEF*NtoN2O*kgtoGg</f>
        <v>2.7692009175674413E-2</v>
      </c>
      <c r="BH186" s="22">
        <f>Constants!$H77*'Activity data'!BH19*Constants!$H95*FracLEACHMM*MMLeachEF*NtoN2O*kgtoGg</f>
        <v>2.8416870423446677E-2</v>
      </c>
      <c r="BI186" s="22">
        <f>Constants!$H77*'Activity data'!BI19*Constants!$H95*FracLEACHMM*MMLeachEF*NtoN2O*kgtoGg</f>
        <v>2.9168321805142838E-2</v>
      </c>
      <c r="BJ186" s="22">
        <f>Constants!$H77*'Activity data'!BJ19*Constants!$H95*FracLEACHMM*MMLeachEF*NtoN2O*kgtoGg</f>
        <v>2.9950095626290311E-2</v>
      </c>
      <c r="BK186" s="22">
        <f>Constants!$H77*'Activity data'!BK19*Constants!$H95*FracLEACHMM*MMLeachEF*NtoN2O*kgtoGg</f>
        <v>3.0778252210940396E-2</v>
      </c>
      <c r="BL186" s="22">
        <f>Constants!$H77*'Activity data'!BL19*Constants!$H95*FracLEACHMM*MMLeachEF*NtoN2O*kgtoGg</f>
        <v>3.163825661303097E-2</v>
      </c>
      <c r="BM186" s="22">
        <f>Constants!$H77*'Activity data'!BM19*Constants!$H95*FracLEACHMM*MMLeachEF*NtoN2O*kgtoGg</f>
        <v>3.2537990277689478E-2</v>
      </c>
      <c r="BN186" s="22">
        <f>Constants!$H77*'Activity data'!BN19*Constants!$H95*FracLEACHMM*MMLeachEF*NtoN2O*kgtoGg</f>
        <v>3.3447875744203236E-2</v>
      </c>
      <c r="BO186" s="22">
        <f>Constants!$H77*'Activity data'!BO19*Constants!$H95*FracLEACHMM*MMLeachEF*NtoN2O*kgtoGg</f>
        <v>3.4401049238493388E-2</v>
      </c>
      <c r="BP186" s="22">
        <f>Constants!$H77*'Activity data'!BP19*Constants!$H95*FracLEACHMM*MMLeachEF*NtoN2O*kgtoGg</f>
        <v>3.5401123707600603E-2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7.8172561468928287E-2</v>
      </c>
      <c r="AE187" s="22">
        <f>Constants!$H78*'Activity data'!AE20*Constants!$H96*FracLEACHMM*MMLeachEF*NtoN2O*kgtoGg</f>
        <v>7.9613793271335914E-2</v>
      </c>
      <c r="AF187" s="22">
        <f>Constants!$H78*'Activity data'!AF20*Constants!$H96*FracLEACHMM*MMLeachEF*NtoN2O*kgtoGg</f>
        <v>8.0205298138769171E-2</v>
      </c>
      <c r="AG187" s="22">
        <f>Constants!$H78*'Activity data'!AG20*Constants!$H96*FracLEACHMM*MMLeachEF*NtoN2O*kgtoGg</f>
        <v>7.9914493758479421E-2</v>
      </c>
      <c r="AH187" s="22">
        <f>Constants!$H78*'Activity data'!AH20*Constants!$H96*FracLEACHMM*MMLeachEF*NtoN2O*kgtoGg</f>
        <v>7.8922866660975199E-2</v>
      </c>
      <c r="AI187" s="22">
        <f>Constants!$H78*'Activity data'!AI20*Constants!$H96*FracLEACHMM*MMLeachEF*NtoN2O*kgtoGg</f>
        <v>7.8524862091094341E-2</v>
      </c>
      <c r="AJ187" s="22">
        <f>Constants!$H78*'Activity data'!AJ20*Constants!$H96*FracLEACHMM*MMLeachEF*NtoN2O*kgtoGg</f>
        <v>7.7904925312946433E-2</v>
      </c>
      <c r="AK187" s="22">
        <f>Constants!$H78*'Activity data'!AK20*Constants!$H96*FracLEACHMM*MMLeachEF*NtoN2O*kgtoGg</f>
        <v>7.7076174436284492E-2</v>
      </c>
      <c r="AL187" s="22">
        <f>Constants!$H78*'Activity data'!AL20*Constants!$H96*FracLEACHMM*MMLeachEF*NtoN2O*kgtoGg</f>
        <v>6.4107131853519489E-2</v>
      </c>
      <c r="AM187" s="22">
        <f>Constants!$H78*'Activity data'!AM20*Constants!$H96*FracLEACHMM*MMLeachEF*NtoN2O*kgtoGg</f>
        <v>6.5603657491408771E-2</v>
      </c>
      <c r="AN187" s="22">
        <f>Constants!$H78*'Activity data'!AN20*Constants!$H96*FracLEACHMM*MMLeachEF*NtoN2O*kgtoGg</f>
        <v>6.6954253797284036E-2</v>
      </c>
      <c r="AO187" s="22">
        <f>Constants!$H78*'Activity data'!AO20*Constants!$H96*FracLEACHMM*MMLeachEF*NtoN2O*kgtoGg</f>
        <v>6.830837797241171E-2</v>
      </c>
      <c r="AP187" s="22">
        <f>Constants!$H78*'Activity data'!AP20*Constants!$H96*FracLEACHMM*MMLeachEF*NtoN2O*kgtoGg</f>
        <v>6.9537896862199328E-2</v>
      </c>
      <c r="AQ187" s="22">
        <f>Constants!$H78*'Activity data'!AQ20*Constants!$H96*FracLEACHMM*MMLeachEF*NtoN2O*kgtoGg</f>
        <v>7.0865280915833259E-2</v>
      </c>
      <c r="AR187" s="22">
        <f>Constants!$H78*'Activity data'!AR20*Constants!$H96*FracLEACHMM*MMLeachEF*NtoN2O*kgtoGg</f>
        <v>7.2847745579356832E-2</v>
      </c>
      <c r="AS187" s="22">
        <f>Constants!$H78*'Activity data'!AS20*Constants!$H96*FracLEACHMM*MMLeachEF*NtoN2O*kgtoGg</f>
        <v>7.4766799785635579E-2</v>
      </c>
      <c r="AT187" s="22">
        <f>Constants!$H78*'Activity data'!AT20*Constants!$H96*FracLEACHMM*MMLeachEF*NtoN2O*kgtoGg</f>
        <v>7.6818055671313709E-2</v>
      </c>
      <c r="AU187" s="22">
        <f>Constants!$H78*'Activity data'!AU20*Constants!$H96*FracLEACHMM*MMLeachEF*NtoN2O*kgtoGg</f>
        <v>7.8952337326504127E-2</v>
      </c>
      <c r="AV187" s="22">
        <f>Constants!$H78*'Activity data'!AV20*Constants!$H96*FracLEACHMM*MMLeachEF*NtoN2O*kgtoGg</f>
        <v>8.11797444930238E-2</v>
      </c>
      <c r="AW187" s="22">
        <f>Constants!$H78*'Activity data'!AW20*Constants!$H96*FracLEACHMM*MMLeachEF*NtoN2O*kgtoGg</f>
        <v>8.421403582952558E-2</v>
      </c>
      <c r="AX187" s="22">
        <f>Constants!$H78*'Activity data'!AX20*Constants!$H96*FracLEACHMM*MMLeachEF*NtoN2O*kgtoGg</f>
        <v>8.7004765817359095E-2</v>
      </c>
      <c r="AY187" s="22">
        <f>Constants!$H78*'Activity data'!AY20*Constants!$H96*FracLEACHMM*MMLeachEF*NtoN2O*kgtoGg</f>
        <v>9.0212334551574513E-2</v>
      </c>
      <c r="AZ187" s="22">
        <f>Constants!$H78*'Activity data'!AZ20*Constants!$H96*FracLEACHMM*MMLeachEF*NtoN2O*kgtoGg</f>
        <v>9.3689363731826736E-2</v>
      </c>
      <c r="BA187" s="22">
        <f>Constants!$H78*'Activity data'!BA20*Constants!$H96*FracLEACHMM*MMLeachEF*NtoN2O*kgtoGg</f>
        <v>9.7452745890167211E-2</v>
      </c>
      <c r="BB187" s="22">
        <f>Constants!$H78*'Activity data'!BB20*Constants!$H96*FracLEACHMM*MMLeachEF*NtoN2O*kgtoGg</f>
        <v>0.1014225616453934</v>
      </c>
      <c r="BC187" s="22">
        <f>Constants!$H78*'Activity data'!BC20*Constants!$H96*FracLEACHMM*MMLeachEF*NtoN2O*kgtoGg</f>
        <v>0.10556712619619719</v>
      </c>
      <c r="BD187" s="22">
        <f>Constants!$H78*'Activity data'!BD20*Constants!$H96*FracLEACHMM*MMLeachEF*NtoN2O*kgtoGg</f>
        <v>0.10974349984836405</v>
      </c>
      <c r="BE187" s="22">
        <f>Constants!$H78*'Activity data'!BE20*Constants!$H96*FracLEACHMM*MMLeachEF*NtoN2O*kgtoGg</f>
        <v>0.11409593877304833</v>
      </c>
      <c r="BF187" s="22">
        <f>Constants!$H78*'Activity data'!BF20*Constants!$H96*FracLEACHMM*MMLeachEF*NtoN2O*kgtoGg</f>
        <v>0.11874406371658056</v>
      </c>
      <c r="BG187" s="22">
        <f>Constants!$H78*'Activity data'!BG20*Constants!$H96*FracLEACHMM*MMLeachEF*NtoN2O*kgtoGg</f>
        <v>0.1236780458983958</v>
      </c>
      <c r="BH187" s="22">
        <f>Constants!$H78*'Activity data'!BH20*Constants!$H96*FracLEACHMM*MMLeachEF*NtoN2O*kgtoGg</f>
        <v>0.12882143856623479</v>
      </c>
      <c r="BI187" s="22">
        <f>Constants!$H78*'Activity data'!BI20*Constants!$H96*FracLEACHMM*MMLeachEF*NtoN2O*kgtoGg</f>
        <v>0.13415406868024399</v>
      </c>
      <c r="BJ187" s="22">
        <f>Constants!$H78*'Activity data'!BJ20*Constants!$H96*FracLEACHMM*MMLeachEF*NtoN2O*kgtoGg</f>
        <v>0.13970983152326732</v>
      </c>
      <c r="BK187" s="22">
        <f>Constants!$H78*'Activity data'!BK20*Constants!$H96*FracLEACHMM*MMLeachEF*NtoN2O*kgtoGg</f>
        <v>0.14562924119596229</v>
      </c>
      <c r="BL187" s="22">
        <f>Constants!$H78*'Activity data'!BL20*Constants!$H96*FracLEACHMM*MMLeachEF*NtoN2O*kgtoGg</f>
        <v>0.15194077974959672</v>
      </c>
      <c r="BM187" s="22">
        <f>Constants!$H78*'Activity data'!BM20*Constants!$H96*FracLEACHMM*MMLeachEF*NtoN2O*kgtoGg</f>
        <v>0.15854647079594614</v>
      </c>
      <c r="BN187" s="22">
        <f>Constants!$H78*'Activity data'!BN20*Constants!$H96*FracLEACHMM*MMLeachEF*NtoN2O*kgtoGg</f>
        <v>0.16517672568215985</v>
      </c>
      <c r="BO187" s="22">
        <f>Constants!$H78*'Activity data'!BO20*Constants!$H96*FracLEACHMM*MMLeachEF*NtoN2O*kgtoGg</f>
        <v>0.17213188370417476</v>
      </c>
      <c r="BP187" s="22">
        <f>Constants!$H78*'Activity data'!BP20*Constants!$H96*FracLEACHMM*MMLeachEF*NtoN2O*kgtoGg</f>
        <v>0.17943596103308948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1176.023045374179</v>
      </c>
      <c r="AC4" s="46">
        <f t="shared" si="0"/>
        <v>1174.3813706624287</v>
      </c>
      <c r="AD4" s="46">
        <f t="shared" si="0"/>
        <v>1166.6827116344371</v>
      </c>
      <c r="AE4" s="46">
        <f t="shared" si="0"/>
        <v>1152.9870801788384</v>
      </c>
      <c r="AF4" s="46">
        <f t="shared" si="0"/>
        <v>1134.9075411909514</v>
      </c>
      <c r="AG4" s="46">
        <f t="shared" si="0"/>
        <v>1121.7203648396553</v>
      </c>
      <c r="AH4" s="46">
        <f t="shared" si="0"/>
        <v>1107.3258753996497</v>
      </c>
      <c r="AI4" s="46">
        <f t="shared" si="0"/>
        <v>1091.9030638583426</v>
      </c>
      <c r="AJ4" s="46">
        <f t="shared" si="0"/>
        <v>996.64640160888598</v>
      </c>
      <c r="AK4" s="46">
        <f t="shared" si="0"/>
        <v>1002.7509932948477</v>
      </c>
      <c r="AL4" s="46">
        <f t="shared" ref="AL4:BN4" si="1">SUM(AL5:AL10)</f>
        <v>1007.8998217287116</v>
      </c>
      <c r="AM4" s="46">
        <f t="shared" si="1"/>
        <v>1013.089098882464</v>
      </c>
      <c r="AN4" s="46">
        <f t="shared" si="1"/>
        <v>1017.4811526393983</v>
      </c>
      <c r="AO4" s="46">
        <f t="shared" si="1"/>
        <v>1022.4933084213891</v>
      </c>
      <c r="AP4" s="46">
        <f t="shared" si="1"/>
        <v>1030.5687764244835</v>
      </c>
      <c r="AQ4" s="46">
        <f t="shared" si="1"/>
        <v>1038.1699579806964</v>
      </c>
      <c r="AR4" s="46">
        <f t="shared" si="1"/>
        <v>1046.4844969314063</v>
      </c>
      <c r="AS4" s="46">
        <f t="shared" si="1"/>
        <v>1055.2048438582683</v>
      </c>
      <c r="AT4" s="46">
        <f t="shared" si="1"/>
        <v>1064.3643410765842</v>
      </c>
      <c r="AU4" s="46">
        <f t="shared" si="1"/>
        <v>1072.0185524572323</v>
      </c>
      <c r="AV4" s="46">
        <f t="shared" si="1"/>
        <v>1077.7957159972145</v>
      </c>
      <c r="AW4" s="46">
        <f t="shared" si="1"/>
        <v>1085.5510874354261</v>
      </c>
      <c r="AX4" s="46">
        <f t="shared" si="1"/>
        <v>1094.3503489767968</v>
      </c>
      <c r="AY4" s="46">
        <f t="shared" si="1"/>
        <v>1104.1946356899114</v>
      </c>
      <c r="AZ4" s="46">
        <f t="shared" si="1"/>
        <v>1113.8862224179145</v>
      </c>
      <c r="BA4" s="46">
        <f t="shared" si="1"/>
        <v>1123.8965133835111</v>
      </c>
      <c r="BB4" s="46">
        <f t="shared" si="1"/>
        <v>1133.440817677764</v>
      </c>
      <c r="BC4" s="46">
        <f t="shared" si="1"/>
        <v>1143.2457308539483</v>
      </c>
      <c r="BD4" s="46">
        <f t="shared" si="1"/>
        <v>1153.8769623023177</v>
      </c>
      <c r="BE4" s="46">
        <f t="shared" si="1"/>
        <v>1168.0820765697204</v>
      </c>
      <c r="BF4" s="46">
        <f t="shared" si="1"/>
        <v>1182.7432728351957</v>
      </c>
      <c r="BG4" s="46">
        <f t="shared" si="1"/>
        <v>1197.7293636652591</v>
      </c>
      <c r="BH4" s="46">
        <f t="shared" si="1"/>
        <v>1213.161128556402</v>
      </c>
      <c r="BI4" s="46">
        <f t="shared" si="1"/>
        <v>1229.6804915330779</v>
      </c>
      <c r="BJ4" s="46">
        <f t="shared" si="1"/>
        <v>1246.7481238404866</v>
      </c>
      <c r="BK4" s="46">
        <f t="shared" si="1"/>
        <v>1264.4484865132517</v>
      </c>
      <c r="BL4" s="46">
        <f t="shared" si="1"/>
        <v>1281.4910784944734</v>
      </c>
      <c r="BM4" s="46">
        <f t="shared" si="1"/>
        <v>1299.218920628336</v>
      </c>
      <c r="BN4" s="46">
        <f t="shared" si="1"/>
        <v>1317.6934689236978</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982.22745709473202</v>
      </c>
      <c r="AC5" s="28">
        <f>SUM(Emissions!AE4:AE9)</f>
        <v>980.37226452553205</v>
      </c>
      <c r="AD5" s="28">
        <f>SUM(Emissions!AF4:AF9)</f>
        <v>972.36597530237884</v>
      </c>
      <c r="AE5" s="28">
        <f>SUM(Emissions!AG4:AG9)</f>
        <v>958.27812056482071</v>
      </c>
      <c r="AF5" s="28">
        <f>SUM(Emissions!AH4:AH9)</f>
        <v>939.71584058312203</v>
      </c>
      <c r="AG5" s="28">
        <f>SUM(Emissions!AI4:AI9)</f>
        <v>925.89471942753767</v>
      </c>
      <c r="AH5" s="28">
        <f>SUM(Emissions!AJ4:AJ9)</f>
        <v>910.81158071431958</v>
      </c>
      <c r="AI5" s="28">
        <f>SUM(Emissions!AK4:AK9)</f>
        <v>894.64247143339321</v>
      </c>
      <c r="AJ5" s="28">
        <f>SUM(Emissions!AL4:AL9)</f>
        <v>799.19946046444227</v>
      </c>
      <c r="AK5" s="28">
        <f>SUM(Emissions!AM4:AM9)</f>
        <v>804.94028650170071</v>
      </c>
      <c r="AL5" s="28">
        <f>SUM(Emissions!AN4:AN9)</f>
        <v>809.68683884914969</v>
      </c>
      <c r="AM5" s="28">
        <f>SUM(Emissions!AO4:AO9)</f>
        <v>814.42628208747567</v>
      </c>
      <c r="AN5" s="28">
        <f>SUM(Emissions!AP4:AP9)</f>
        <v>818.33251056550137</v>
      </c>
      <c r="AO5" s="28">
        <f>SUM(Emissions!AQ4:AQ9)</f>
        <v>822.81410460850509</v>
      </c>
      <c r="AP5" s="28">
        <f>SUM(Emissions!AR4:AR9)</f>
        <v>830.52082504168152</v>
      </c>
      <c r="AQ5" s="28">
        <f>SUM(Emissions!AS4:AS9)</f>
        <v>837.72062347519932</v>
      </c>
      <c r="AR5" s="28">
        <f>SUM(Emissions!AT4:AT9)</f>
        <v>845.59770288238087</v>
      </c>
      <c r="AS5" s="28">
        <f>SUM(Emissions!AU4:AU9)</f>
        <v>853.84434287459271</v>
      </c>
      <c r="AT5" s="28">
        <f>SUM(Emissions!AV4:AV9)</f>
        <v>862.49718161987869</v>
      </c>
      <c r="AU5" s="28">
        <f>SUM(Emissions!AW4:AW9)</f>
        <v>869.76298968061178</v>
      </c>
      <c r="AV5" s="28">
        <f>SUM(Emissions!AX4:AX9)</f>
        <v>875.13840674417906</v>
      </c>
      <c r="AW5" s="28">
        <f>SUM(Emissions!AY4:AY9)</f>
        <v>882.44987649419716</v>
      </c>
      <c r="AX5" s="28">
        <f>SUM(Emissions!AZ4:AZ9)</f>
        <v>890.76730683926712</v>
      </c>
      <c r="AY5" s="28">
        <f>SUM(Emissions!BA4:BA9)</f>
        <v>900.09644826560304</v>
      </c>
      <c r="AZ5" s="28">
        <f>SUM(Emissions!BB4:BB9)</f>
        <v>909.41584154524423</v>
      </c>
      <c r="BA5" s="28">
        <f>SUM(Emissions!BC4:BC9)</f>
        <v>919.02833832350166</v>
      </c>
      <c r="BB5" s="28">
        <f>SUM(Emissions!BD4:BD9)</f>
        <v>928.15281909736336</v>
      </c>
      <c r="BC5" s="28">
        <f>SUM(Emissions!BE4:BE9)</f>
        <v>937.51399473672416</v>
      </c>
      <c r="BD5" s="28">
        <f>SUM(Emissions!BF4:BF9)</f>
        <v>947.6727200638104</v>
      </c>
      <c r="BE5" s="28">
        <f>SUM(Emissions!BG4:BG9)</f>
        <v>961.534720206006</v>
      </c>
      <c r="BF5" s="28">
        <f>SUM(Emissions!BH4:BH9)</f>
        <v>975.83013851256123</v>
      </c>
      <c r="BG5" s="28">
        <f>SUM(Emissions!BI4:BI9)</f>
        <v>990.42739558099606</v>
      </c>
      <c r="BH5" s="28">
        <f>SUM(Emissions!BJ4:BJ9)</f>
        <v>1005.4483625050973</v>
      </c>
      <c r="BI5" s="28">
        <f>SUM(Emissions!BK4:BK9)</f>
        <v>1021.5250519698731</v>
      </c>
      <c r="BJ5" s="28">
        <f>SUM(Emissions!BL4:BL9)</f>
        <v>1038.2845659553627</v>
      </c>
      <c r="BK5" s="28">
        <f>SUM(Emissions!BM4:BM9)</f>
        <v>1055.6499069594784</v>
      </c>
      <c r="BL5" s="28">
        <f>SUM(Emissions!BN4:BN9)</f>
        <v>1072.345575436766</v>
      </c>
      <c r="BM5" s="28">
        <f>SUM(Emissions!BO4:BO9)</f>
        <v>1089.7031984386877</v>
      </c>
      <c r="BN5" s="28">
        <f>SUM(Emissions!BP4:BP9)</f>
        <v>1107.7797415305895</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146.95425334170346</v>
      </c>
      <c r="AC6" s="28">
        <f>SUM(Emissions!AE10:AE11)</f>
        <v>147.03581958193462</v>
      </c>
      <c r="AD6" s="28">
        <f>SUM(Emissions!AF10:AF11)</f>
        <v>147.21707565774167</v>
      </c>
      <c r="AE6" s="28">
        <f>SUM(Emissions!AG10:AG11)</f>
        <v>147.49124501188831</v>
      </c>
      <c r="AF6" s="28">
        <f>SUM(Emissions!AH10:AH11)</f>
        <v>147.85602034298685</v>
      </c>
      <c r="AG6" s="28">
        <f>SUM(Emissions!AI10:AI11)</f>
        <v>148.31459760016489</v>
      </c>
      <c r="AH6" s="28">
        <f>SUM(Emissions!AJ10:AJ11)</f>
        <v>148.82251040673918</v>
      </c>
      <c r="AI6" s="28">
        <f>SUM(Emissions!AK10:AK11)</f>
        <v>149.38107745676777</v>
      </c>
      <c r="AJ6" s="28">
        <f>SUM(Emissions!AL10:AL11)</f>
        <v>149.90110308616153</v>
      </c>
      <c r="AK6" s="28">
        <f>SUM(Emissions!AM10:AM11)</f>
        <v>150.11638157769821</v>
      </c>
      <c r="AL6" s="28">
        <f>SUM(Emissions!AN10:AN11)</f>
        <v>150.36633738513916</v>
      </c>
      <c r="AM6" s="28">
        <f>SUM(Emissions!AO10:AO11)</f>
        <v>150.65293831652599</v>
      </c>
      <c r="AN6" s="28">
        <f>SUM(Emissions!AP10:AP11)</f>
        <v>150.97148608971634</v>
      </c>
      <c r="AO6" s="28">
        <f>SUM(Emissions!AQ10:AQ11)</f>
        <v>151.32171248645579</v>
      </c>
      <c r="AP6" s="28">
        <f>SUM(Emissions!AR10:AR11)</f>
        <v>151.5379098393569</v>
      </c>
      <c r="AQ6" s="28">
        <f>SUM(Emissions!AS10:AS11)</f>
        <v>151.78155158281257</v>
      </c>
      <c r="AR6" s="28">
        <f>SUM(Emissions!AT10:AT11)</f>
        <v>152.0494795054843</v>
      </c>
      <c r="AS6" s="28">
        <f>SUM(Emissions!AU10:AU11)</f>
        <v>152.34324820973387</v>
      </c>
      <c r="AT6" s="28">
        <f>SUM(Emissions!AV10:AV11)</f>
        <v>152.66019450922238</v>
      </c>
      <c r="AU6" s="28">
        <f>SUM(Emissions!AW10:AW11)</f>
        <v>152.87017588882946</v>
      </c>
      <c r="AV6" s="28">
        <f>SUM(Emissions!AX10:AX11)</f>
        <v>153.09850289599913</v>
      </c>
      <c r="AW6" s="28">
        <f>SUM(Emissions!AY10:AY11)</f>
        <v>153.34764266275195</v>
      </c>
      <c r="AX6" s="28">
        <f>SUM(Emissions!AZ10:AZ11)</f>
        <v>153.6187890192621</v>
      </c>
      <c r="AY6" s="28">
        <f>SUM(Emissions!BA10:BA11)</f>
        <v>153.90822768465031</v>
      </c>
      <c r="AZ6" s="28">
        <f>SUM(Emissions!BB10:BB11)</f>
        <v>154.08923092901134</v>
      </c>
      <c r="BA6" s="28">
        <f>SUM(Emissions!BC10:BC11)</f>
        <v>154.28586580894628</v>
      </c>
      <c r="BB6" s="28">
        <f>SUM(Emissions!BD10:BD11)</f>
        <v>154.49949031805255</v>
      </c>
      <c r="BC6" s="28">
        <f>SUM(Emissions!BE10:BE11)</f>
        <v>154.7275799842559</v>
      </c>
      <c r="BD6" s="28">
        <f>SUM(Emissions!BF10:BF11)</f>
        <v>154.97053318659243</v>
      </c>
      <c r="BE6" s="28">
        <f>SUM(Emissions!BG10:BG11)</f>
        <v>155.11223020621989</v>
      </c>
      <c r="BF6" s="28">
        <f>SUM(Emissions!BH10:BH11)</f>
        <v>155.26656176597726</v>
      </c>
      <c r="BG6" s="28">
        <f>SUM(Emissions!BI10:BI11)</f>
        <v>155.43444138389023</v>
      </c>
      <c r="BH6" s="28">
        <f>SUM(Emissions!BJ10:BJ11)</f>
        <v>155.61423327440593</v>
      </c>
      <c r="BI6" s="28">
        <f>SUM(Emissions!BK10:BK11)</f>
        <v>155.80961079683726</v>
      </c>
      <c r="BJ6" s="28">
        <f>SUM(Emissions!BL10:BL11)</f>
        <v>155.89651452826669</v>
      </c>
      <c r="BK6" s="28">
        <f>SUM(Emissions!BM10:BM11)</f>
        <v>155.99710233240165</v>
      </c>
      <c r="BL6" s="28">
        <f>SUM(Emissions!BN10:BN11)</f>
        <v>156.10748576764448</v>
      </c>
      <c r="BM6" s="28">
        <f>SUM(Emissions!BO10:BO11)</f>
        <v>156.22821799767868</v>
      </c>
      <c r="BN6" s="28">
        <f>SUM(Emissions!BP10:BP11)</f>
        <v>156.36212928928177</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37.502322952292005</v>
      </c>
      <c r="AC7" s="28">
        <f>SUM(Emissions!AE12:AE13)</f>
        <v>37.600674511658056</v>
      </c>
      <c r="AD7" s="28">
        <f>SUM(Emissions!AF12:AF13)</f>
        <v>37.731653030521969</v>
      </c>
      <c r="AE7" s="28">
        <f>SUM(Emissions!AG12:AG13)</f>
        <v>37.893116316237389</v>
      </c>
      <c r="AF7" s="28">
        <f>SUM(Emissions!AH12:AH13)</f>
        <v>38.084608415018245</v>
      </c>
      <c r="AG7" s="28">
        <f>SUM(Emissions!AI12:AI13)</f>
        <v>38.307773335704354</v>
      </c>
      <c r="AH7" s="28">
        <f>SUM(Emissions!AJ12:AJ13)</f>
        <v>38.545198259011414</v>
      </c>
      <c r="AI7" s="28">
        <f>SUM(Emissions!AK12:AK13)</f>
        <v>38.797761146645172</v>
      </c>
      <c r="AJ7" s="28">
        <f>SUM(Emissions!AL12:AL13)</f>
        <v>39.030463723114408</v>
      </c>
      <c r="AK7" s="28">
        <f>SUM(Emissions!AM12:AM13)</f>
        <v>39.13877792343861</v>
      </c>
      <c r="AL7" s="28">
        <f>SUM(Emissions!AN12:AN13)</f>
        <v>39.257551116309358</v>
      </c>
      <c r="AM7" s="28">
        <f>SUM(Emissions!AO12:AO13)</f>
        <v>39.387728930712932</v>
      </c>
      <c r="AN7" s="28">
        <f>SUM(Emissions!AP12:AP13)</f>
        <v>39.527610955426127</v>
      </c>
      <c r="AO7" s="28">
        <f>SUM(Emissions!AQ12:AQ13)</f>
        <v>39.677222214521841</v>
      </c>
      <c r="AP7" s="28">
        <f>SUM(Emissions!AR12:AR13)</f>
        <v>39.772070065073621</v>
      </c>
      <c r="AQ7" s="28">
        <f>SUM(Emissions!AS12:AS13)</f>
        <v>39.875494230624909</v>
      </c>
      <c r="AR7" s="28">
        <f>SUM(Emissions!AT12:AT13)</f>
        <v>39.986348773795186</v>
      </c>
      <c r="AS7" s="28">
        <f>SUM(Emissions!AU12:AU13)</f>
        <v>40.105311377565343</v>
      </c>
      <c r="AT7" s="28">
        <f>SUM(Emissions!AV12:AV13)</f>
        <v>40.231413708258863</v>
      </c>
      <c r="AU7" s="28">
        <f>SUM(Emissions!AW12:AW13)</f>
        <v>40.314520801034661</v>
      </c>
      <c r="AV7" s="28">
        <f>SUM(Emissions!AX12:AX13)</f>
        <v>40.403220008194246</v>
      </c>
      <c r="AW7" s="28">
        <f>SUM(Emissions!AY12:AY13)</f>
        <v>40.498506764443832</v>
      </c>
      <c r="AX7" s="28">
        <f>SUM(Emissions!AZ12:AZ13)</f>
        <v>40.600874548174176</v>
      </c>
      <c r="AY7" s="28">
        <f>SUM(Emissions!BA12:BA13)</f>
        <v>40.70892993054845</v>
      </c>
      <c r="AZ7" s="28">
        <f>SUM(Emissions!BB12:BB13)</f>
        <v>40.774306784810847</v>
      </c>
      <c r="BA7" s="28">
        <f>SUM(Emissions!BC12:BC13)</f>
        <v>40.844596276465033</v>
      </c>
      <c r="BB7" s="28">
        <f>SUM(Emissions!BD12:BD13)</f>
        <v>40.92033904239269</v>
      </c>
      <c r="BC7" s="28">
        <f>SUM(Emissions!BE12:BE13)</f>
        <v>41.000594061520388</v>
      </c>
      <c r="BD7" s="28">
        <f>SUM(Emissions!BF12:BF13)</f>
        <v>41.085532348492634</v>
      </c>
      <c r="BE7" s="28">
        <f>SUM(Emissions!BG12:BG13)</f>
        <v>41.131225742144501</v>
      </c>
      <c r="BF7" s="28">
        <f>SUM(Emissions!BH12:BH13)</f>
        <v>41.180943780286213</v>
      </c>
      <c r="BG7" s="28">
        <f>SUM(Emissions!BI12:BI13)</f>
        <v>41.235043662528426</v>
      </c>
      <c r="BH7" s="28">
        <f>SUM(Emissions!BJ12:BJ13)</f>
        <v>41.29291852706401</v>
      </c>
      <c r="BI7" s="28">
        <f>SUM(Emissions!BK12:BK13)</f>
        <v>41.355959468897971</v>
      </c>
      <c r="BJ7" s="28">
        <f>SUM(Emissions!BL12:BL13)</f>
        <v>41.377616155390072</v>
      </c>
      <c r="BK7" s="28">
        <f>SUM(Emissions!BM12:BM13)</f>
        <v>41.403881351529733</v>
      </c>
      <c r="BL7" s="28">
        <f>SUM(Emissions!BN12:BN13)</f>
        <v>41.433300652491752</v>
      </c>
      <c r="BM7" s="28">
        <f>SUM(Emissions!BO12:BO13)</f>
        <v>41.466086582039992</v>
      </c>
      <c r="BN7" s="28">
        <f>SUM(Emissions!BP12:BP13)</f>
        <v>41.503298294512803</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5.563548702014014</v>
      </c>
      <c r="AC8" s="28">
        <f>Emissions!AE14</f>
        <v>5.6006986938023271</v>
      </c>
      <c r="AD8" s="28">
        <f>Emissions!AF14</f>
        <v>5.6142202926445819</v>
      </c>
      <c r="AE8" s="28">
        <f>Emissions!AG14</f>
        <v>5.6035564608915998</v>
      </c>
      <c r="AF8" s="28">
        <f>Emissions!AH14</f>
        <v>5.5736225959821732</v>
      </c>
      <c r="AG8" s="28">
        <f>Emissions!AI14</f>
        <v>5.5572847597204333</v>
      </c>
      <c r="AH8" s="28">
        <f>Emissions!AJ14</f>
        <v>5.5347616275009957</v>
      </c>
      <c r="AI8" s="28">
        <f>Emissions!AK14</f>
        <v>5.5064836169904536</v>
      </c>
      <c r="AJ8" s="28">
        <f>Emissions!AL14</f>
        <v>5.1788727917269766</v>
      </c>
      <c r="AK8" s="28">
        <f>Emissions!AM14</f>
        <v>5.2150780976013875</v>
      </c>
      <c r="AL8" s="28">
        <f>Emissions!AN14</f>
        <v>5.2470647423604175</v>
      </c>
      <c r="AM8" s="28">
        <f>Emissions!AO14</f>
        <v>5.2784776449762969</v>
      </c>
      <c r="AN8" s="28">
        <f>Emissions!AP14</f>
        <v>5.3062258493978893</v>
      </c>
      <c r="AO8" s="28">
        <f>Emissions!AQ14</f>
        <v>5.3357583955101928</v>
      </c>
      <c r="AP8" s="28">
        <f>Emissions!AR14</f>
        <v>5.3831677973368723</v>
      </c>
      <c r="AQ8" s="28">
        <f>Emissions!AS14</f>
        <v>5.4284633488069227</v>
      </c>
      <c r="AR8" s="28">
        <f>Emissions!AT14</f>
        <v>5.4764336655254438</v>
      </c>
      <c r="AS8" s="28">
        <f>Emissions!AU14</f>
        <v>5.5258189585502242</v>
      </c>
      <c r="AT8" s="28">
        <f>Emissions!AV14</f>
        <v>5.5768714209318775</v>
      </c>
      <c r="AU8" s="28">
        <f>Emissions!AW14</f>
        <v>5.6490873407050106</v>
      </c>
      <c r="AV8" s="28">
        <f>Emissions!AX14</f>
        <v>5.7149234223701741</v>
      </c>
      <c r="AW8" s="28">
        <f>Emissions!AY14</f>
        <v>5.7902592558530239</v>
      </c>
      <c r="AX8" s="28">
        <f>Emissions!AZ14</f>
        <v>5.8714478316710199</v>
      </c>
      <c r="AY8" s="28">
        <f>Emissions!BA14</f>
        <v>5.958903630586339</v>
      </c>
      <c r="AZ8" s="28">
        <f>Emissions!BB14</f>
        <v>6.0533152702980306</v>
      </c>
      <c r="BA8" s="28">
        <f>Emissions!BC14</f>
        <v>6.1514579309798352</v>
      </c>
      <c r="BB8" s="28">
        <f>Emissions!BD14</f>
        <v>6.2498265260818657</v>
      </c>
      <c r="BC8" s="28">
        <f>Emissions!BE14</f>
        <v>6.351901848564288</v>
      </c>
      <c r="BD8" s="28">
        <f>Emissions!BF14</f>
        <v>6.4604986301162253</v>
      </c>
      <c r="BE8" s="28">
        <f>Emissions!BG14</f>
        <v>6.5783023769350883</v>
      </c>
      <c r="BF8" s="28">
        <f>Emissions!BH14</f>
        <v>6.7007523406160061</v>
      </c>
      <c r="BG8" s="28">
        <f>Emissions!BI14</f>
        <v>6.8273037880391518</v>
      </c>
      <c r="BH8" s="28">
        <f>Emissions!BJ14</f>
        <v>6.9587755746835533</v>
      </c>
      <c r="BI8" s="28">
        <f>Emissions!BK14</f>
        <v>7.0983867826072364</v>
      </c>
      <c r="BJ8" s="28">
        <f>Emissions!BL14</f>
        <v>7.2506658148940852</v>
      </c>
      <c r="BK8" s="28">
        <f>Emissions!BM14</f>
        <v>7.4097014231689569</v>
      </c>
      <c r="BL8" s="28">
        <f>Emissions!BN14</f>
        <v>7.5691129675620488</v>
      </c>
      <c r="BM8" s="28">
        <f>Emissions!BO14</f>
        <v>7.7360647918174212</v>
      </c>
      <c r="BN8" s="28">
        <f>Emissions!BP14</f>
        <v>7.9110034441329038</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2.1054632834374631</v>
      </c>
      <c r="AC10" s="28">
        <f>SUM(Emissions!AE16:AE17)</f>
        <v>2.1019133495014088</v>
      </c>
      <c r="AD10" s="28">
        <f>SUM(Emissions!AF16:AF17)</f>
        <v>2.0837873511498799</v>
      </c>
      <c r="AE10" s="28">
        <f>SUM(Emissions!AG16:AG17)</f>
        <v>2.0510418250000795</v>
      </c>
      <c r="AF10" s="28">
        <f>SUM(Emissions!AH16:AH17)</f>
        <v>2.0074492538418633</v>
      </c>
      <c r="AG10" s="28">
        <f>SUM(Emissions!AI16:AI17)</f>
        <v>1.9759897165279776</v>
      </c>
      <c r="AH10" s="28">
        <f>SUM(Emissions!AJ16:AJ17)</f>
        <v>1.9418243920786791</v>
      </c>
      <c r="AI10" s="28">
        <f>SUM(Emissions!AK16:AK17)</f>
        <v>1.9052702045459859</v>
      </c>
      <c r="AJ10" s="28">
        <f>SUM(Emissions!AL16:AL17)</f>
        <v>1.6665015434408936</v>
      </c>
      <c r="AK10" s="28">
        <f>SUM(Emissions!AM16:AM17)</f>
        <v>1.6704691944088499</v>
      </c>
      <c r="AL10" s="28">
        <f>SUM(Emissions!AN16:AN17)</f>
        <v>1.6720296357529045</v>
      </c>
      <c r="AM10" s="28">
        <f>SUM(Emissions!AO16:AO17)</f>
        <v>1.673671902773149</v>
      </c>
      <c r="AN10" s="28">
        <f>SUM(Emissions!AP16:AP17)</f>
        <v>1.6733191793566162</v>
      </c>
      <c r="AO10" s="28">
        <f>SUM(Emissions!AQ16:AQ17)</f>
        <v>1.674510716396145</v>
      </c>
      <c r="AP10" s="28">
        <f>SUM(Emissions!AR16:AR17)</f>
        <v>1.6848036810345137</v>
      </c>
      <c r="AQ10" s="28">
        <f>SUM(Emissions!AS16:AS17)</f>
        <v>1.6938253432526433</v>
      </c>
      <c r="AR10" s="28">
        <f>SUM(Emissions!AT16:AT17)</f>
        <v>1.7045321042203314</v>
      </c>
      <c r="AS10" s="28">
        <f>SUM(Emissions!AU16:AU17)</f>
        <v>1.7161224378261091</v>
      </c>
      <c r="AT10" s="28">
        <f>SUM(Emissions!AV16:AV17)</f>
        <v>1.7286798182923002</v>
      </c>
      <c r="AU10" s="28">
        <f>SUM(Emissions!AW16:AW17)</f>
        <v>1.7517787460515286</v>
      </c>
      <c r="AV10" s="28">
        <f>SUM(Emissions!AX16:AX17)</f>
        <v>1.7706629264717222</v>
      </c>
      <c r="AW10" s="28">
        <f>SUM(Emissions!AY16:AY17)</f>
        <v>1.7948022581799246</v>
      </c>
      <c r="AX10" s="28">
        <f>SUM(Emissions!AZ16:AZ17)</f>
        <v>1.8219307384223271</v>
      </c>
      <c r="AY10" s="28">
        <f>SUM(Emissions!BA16:BA17)</f>
        <v>1.8521261785230136</v>
      </c>
      <c r="AZ10" s="28">
        <f>SUM(Emissions!BB16:BB17)</f>
        <v>1.883527888549839</v>
      </c>
      <c r="BA10" s="28">
        <f>SUM(Emissions!BC16:BC17)</f>
        <v>1.9162550436182237</v>
      </c>
      <c r="BB10" s="28">
        <f>SUM(Emissions!BD16:BD17)</f>
        <v>1.9483426938734751</v>
      </c>
      <c r="BC10" s="28">
        <f>SUM(Emissions!BE16:BE17)</f>
        <v>1.9816602228836098</v>
      </c>
      <c r="BD10" s="28">
        <f>SUM(Emissions!BF16:BF17)</f>
        <v>2.017678073305972</v>
      </c>
      <c r="BE10" s="28">
        <f>SUM(Emissions!BG16:BG17)</f>
        <v>2.0555980384147272</v>
      </c>
      <c r="BF10" s="28">
        <f>SUM(Emissions!BH16:BH17)</f>
        <v>2.0948764357550029</v>
      </c>
      <c r="BG10" s="28">
        <f>SUM(Emissions!BI16:BI17)</f>
        <v>2.1351792498051867</v>
      </c>
      <c r="BH10" s="28">
        <f>SUM(Emissions!BJ16:BJ17)</f>
        <v>2.1768386751510409</v>
      </c>
      <c r="BI10" s="28">
        <f>SUM(Emissions!BK16:BK17)</f>
        <v>2.2214825148620991</v>
      </c>
      <c r="BJ10" s="28">
        <f>SUM(Emissions!BL16:BL17)</f>
        <v>2.2687613865731082</v>
      </c>
      <c r="BK10" s="28">
        <f>SUM(Emissions!BM16:BM17)</f>
        <v>2.3178944466728013</v>
      </c>
      <c r="BL10" s="28">
        <f>SUM(Emissions!BN16:BN17)</f>
        <v>2.3656036700092882</v>
      </c>
      <c r="BM10" s="28">
        <f>SUM(Emissions!BO16:BO17)</f>
        <v>2.4153528181121957</v>
      </c>
      <c r="BN10" s="28">
        <f>SUM(Emissions!BP16:BP17)</f>
        <v>2.4672963651807267</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36.988845086449018</v>
      </c>
      <c r="AC11" s="48">
        <f t="shared" si="6"/>
        <v>37.088464027979541</v>
      </c>
      <c r="AD11" s="48">
        <f t="shared" si="6"/>
        <v>36.975550741541433</v>
      </c>
      <c r="AE11" s="48">
        <f t="shared" si="6"/>
        <v>36.64664503355862</v>
      </c>
      <c r="AF11" s="48">
        <f t="shared" si="6"/>
        <v>36.155278641603374</v>
      </c>
      <c r="AG11" s="48">
        <f t="shared" si="6"/>
        <v>35.843529500124632</v>
      </c>
      <c r="AH11" s="48">
        <f t="shared" si="6"/>
        <v>35.489091031693235</v>
      </c>
      <c r="AI11" s="48">
        <f t="shared" si="6"/>
        <v>35.09644511943246</v>
      </c>
      <c r="AJ11" s="48">
        <f t="shared" si="6"/>
        <v>31.632776876536585</v>
      </c>
      <c r="AK11" s="48">
        <f t="shared" si="6"/>
        <v>31.819305275877902</v>
      </c>
      <c r="AL11" s="48">
        <f t="shared" ref="AL11:BN11" si="7">SUM(AL12:AL18)</f>
        <v>31.97137380712298</v>
      </c>
      <c r="AM11" s="48">
        <f t="shared" si="7"/>
        <v>32.126923457539569</v>
      </c>
      <c r="AN11" s="48">
        <f t="shared" si="7"/>
        <v>32.253851745493407</v>
      </c>
      <c r="AO11" s="48">
        <f t="shared" si="7"/>
        <v>32.406658763169354</v>
      </c>
      <c r="AP11" s="48">
        <f t="shared" si="7"/>
        <v>32.696051618658586</v>
      </c>
      <c r="AQ11" s="48">
        <f t="shared" si="7"/>
        <v>32.968971487702937</v>
      </c>
      <c r="AR11" s="48">
        <f t="shared" si="7"/>
        <v>33.271509229081985</v>
      </c>
      <c r="AS11" s="48">
        <f t="shared" si="7"/>
        <v>33.591553635404999</v>
      </c>
      <c r="AT11" s="48">
        <f t="shared" si="7"/>
        <v>33.930599135079881</v>
      </c>
      <c r="AU11" s="48">
        <f t="shared" si="7"/>
        <v>34.43611247346626</v>
      </c>
      <c r="AV11" s="48">
        <f t="shared" si="7"/>
        <v>34.87970404887912</v>
      </c>
      <c r="AW11" s="48">
        <f t="shared" si="7"/>
        <v>35.412624338484314</v>
      </c>
      <c r="AX11" s="48">
        <f t="shared" si="7"/>
        <v>35.999694156113414</v>
      </c>
      <c r="AY11" s="48">
        <f t="shared" si="7"/>
        <v>36.642822564430851</v>
      </c>
      <c r="AZ11" s="48">
        <f t="shared" si="7"/>
        <v>37.306985482419272</v>
      </c>
      <c r="BA11" s="48">
        <f t="shared" si="7"/>
        <v>38.000061699787466</v>
      </c>
      <c r="BB11" s="48">
        <f t="shared" si="7"/>
        <v>38.690343760437528</v>
      </c>
      <c r="BC11" s="48">
        <f t="shared" si="7"/>
        <v>39.408602321921066</v>
      </c>
      <c r="BD11" s="48">
        <f t="shared" si="7"/>
        <v>40.179720822285788</v>
      </c>
      <c r="BE11" s="48">
        <f t="shared" si="7"/>
        <v>40.985550261202931</v>
      </c>
      <c r="BF11" s="48">
        <f t="shared" si="7"/>
        <v>41.823240849326105</v>
      </c>
      <c r="BG11" s="48">
        <f t="shared" si="7"/>
        <v>42.687796199569547</v>
      </c>
      <c r="BH11" s="48">
        <f t="shared" si="7"/>
        <v>43.585275229010371</v>
      </c>
      <c r="BI11" s="48">
        <f t="shared" si="7"/>
        <v>44.5441169763141</v>
      </c>
      <c r="BJ11" s="48">
        <f t="shared" si="7"/>
        <v>45.55386207592317</v>
      </c>
      <c r="BK11" s="48">
        <f t="shared" si="7"/>
        <v>46.607584396080036</v>
      </c>
      <c r="BL11" s="48">
        <f t="shared" si="7"/>
        <v>47.649391711368459</v>
      </c>
      <c r="BM11" s="48">
        <f t="shared" si="7"/>
        <v>48.739359793960752</v>
      </c>
      <c r="BN11" s="48">
        <f t="shared" si="7"/>
        <v>49.881250209545342</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10.527888735391979</v>
      </c>
      <c r="AC12" s="28">
        <f>SUM(Emissions!AE18:AE23)</f>
        <v>10.611098374027554</v>
      </c>
      <c r="AD12" s="28">
        <f>SUM(Emissions!AF18:AF23)</f>
        <v>10.671731578499083</v>
      </c>
      <c r="AE12" s="28">
        <f>SUM(Emissions!AG18:AG23)</f>
        <v>10.707959471693322</v>
      </c>
      <c r="AF12" s="28">
        <f>SUM(Emissions!AH18:AH23)</f>
        <v>10.725390306950271</v>
      </c>
      <c r="AG12" s="28">
        <f>SUM(Emissions!AI18:AI23)</f>
        <v>10.767585260032588</v>
      </c>
      <c r="AH12" s="28">
        <f>SUM(Emissions!AJ18:AJ23)</f>
        <v>10.804510972771729</v>
      </c>
      <c r="AI12" s="28">
        <f>SUM(Emissions!AK18:AK23)</f>
        <v>10.836675865999039</v>
      </c>
      <c r="AJ12" s="28">
        <f>SUM(Emissions!AL18:AL23)</f>
        <v>10.450884790585086</v>
      </c>
      <c r="AK12" s="28">
        <f>SUM(Emissions!AM18:AM23)</f>
        <v>10.536730064624118</v>
      </c>
      <c r="AL12" s="28">
        <f>SUM(Emissions!AN18:AN23)</f>
        <v>10.619634903871646</v>
      </c>
      <c r="AM12" s="28">
        <f>SUM(Emissions!AO18:AO23)</f>
        <v>10.704866268213095</v>
      </c>
      <c r="AN12" s="28">
        <f>SUM(Emissions!AP18:AP23)</f>
        <v>10.787707515979625</v>
      </c>
      <c r="AO12" s="28">
        <f>SUM(Emissions!AQ18:AQ23)</f>
        <v>10.875874192915514</v>
      </c>
      <c r="AP12" s="28">
        <f>SUM(Emissions!AR18:AR23)</f>
        <v>10.978326531725223</v>
      </c>
      <c r="AQ12" s="28">
        <f>SUM(Emissions!AS18:AS23)</f>
        <v>11.080433323865824</v>
      </c>
      <c r="AR12" s="28">
        <f>SUM(Emissions!AT18:AT23)</f>
        <v>11.188881686024438</v>
      </c>
      <c r="AS12" s="28">
        <f>SUM(Emissions!AU18:AU23)</f>
        <v>11.302097526841266</v>
      </c>
      <c r="AT12" s="28">
        <f>SUM(Emissions!AV18:AV23)</f>
        <v>11.420314004345014</v>
      </c>
      <c r="AU12" s="28">
        <f>SUM(Emissions!AW18:AW23)</f>
        <v>11.561335019136701</v>
      </c>
      <c r="AV12" s="28">
        <f>SUM(Emissions!AX18:AX23)</f>
        <v>11.695331553410107</v>
      </c>
      <c r="AW12" s="28">
        <f>SUM(Emissions!AY18:AY23)</f>
        <v>11.846087693787954</v>
      </c>
      <c r="AX12" s="28">
        <f>SUM(Emissions!AZ18:AZ23)</f>
        <v>12.008536856268142</v>
      </c>
      <c r="AY12" s="28">
        <f>SUM(Emissions!BA18:BA23)</f>
        <v>12.183159415852863</v>
      </c>
      <c r="AZ12" s="28">
        <f>SUM(Emissions!BB18:BB23)</f>
        <v>12.359018665896629</v>
      </c>
      <c r="BA12" s="28">
        <f>SUM(Emissions!BC18:BC23)</f>
        <v>12.543012304384032</v>
      </c>
      <c r="BB12" s="28">
        <f>SUM(Emissions!BD18:BD23)</f>
        <v>12.730073693444663</v>
      </c>
      <c r="BC12" s="28">
        <f>SUM(Emissions!BE18:BE23)</f>
        <v>12.925341949750539</v>
      </c>
      <c r="BD12" s="28">
        <f>SUM(Emissions!BF18:BF23)</f>
        <v>13.133308176997335</v>
      </c>
      <c r="BE12" s="28">
        <f>SUM(Emissions!BG18:BG23)</f>
        <v>13.345690774602266</v>
      </c>
      <c r="BF12" s="28">
        <f>SUM(Emissions!BH18:BH23)</f>
        <v>13.567588117975458</v>
      </c>
      <c r="BG12" s="28">
        <f>SUM(Emissions!BI18:BI23)</f>
        <v>13.798382264506117</v>
      </c>
      <c r="BH12" s="28">
        <f>SUM(Emissions!BJ18:BJ23)</f>
        <v>14.039294228071467</v>
      </c>
      <c r="BI12" s="28">
        <f>SUM(Emissions!BK18:BK23)</f>
        <v>14.295885145956532</v>
      </c>
      <c r="BJ12" s="28">
        <f>SUM(Emissions!BL18:BL23)</f>
        <v>14.561331956035566</v>
      </c>
      <c r="BK12" s="28">
        <f>SUM(Emissions!BM18:BM23)</f>
        <v>14.839967144638226</v>
      </c>
      <c r="BL12" s="28">
        <f>SUM(Emissions!BN18:BN23)</f>
        <v>15.121474271809562</v>
      </c>
      <c r="BM12" s="28">
        <f>SUM(Emissions!BO18:BO23)</f>
        <v>15.41724874305525</v>
      </c>
      <c r="BN12" s="28">
        <f>SUM(Emissions!BP18:BP23)</f>
        <v>15.728489984455578</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4.0170811992085435E-2</v>
      </c>
      <c r="AC13" s="28">
        <f>SUM(Emissions!AE24:AE25)</f>
        <v>4.0193108604988564E-2</v>
      </c>
      <c r="AD13" s="28">
        <f>SUM(Emissions!AF24:AF25)</f>
        <v>4.02426560224882E-2</v>
      </c>
      <c r="AE13" s="28">
        <f>SUM(Emissions!AG24:AG25)</f>
        <v>4.0317601832690828E-2</v>
      </c>
      <c r="AF13" s="28">
        <f>SUM(Emissions!AH24:AH25)</f>
        <v>4.0417315321152003E-2</v>
      </c>
      <c r="AG13" s="28">
        <f>SUM(Emissions!AI24:AI25)</f>
        <v>4.0542670119417777E-2</v>
      </c>
      <c r="AH13" s="28">
        <f>SUM(Emissions!AJ24:AJ25)</f>
        <v>4.0681511081127303E-2</v>
      </c>
      <c r="AI13" s="28">
        <f>SUM(Emissions!AK24:AK25)</f>
        <v>4.0834198679079968E-2</v>
      </c>
      <c r="AJ13" s="28">
        <f>SUM(Emissions!AL24:AL25)</f>
        <v>4.0976350752357289E-2</v>
      </c>
      <c r="AK13" s="28">
        <f>SUM(Emissions!AM24:AM25)</f>
        <v>4.1035198397885109E-2</v>
      </c>
      <c r="AL13" s="28">
        <f>SUM(Emissions!AN24:AN25)</f>
        <v>4.1103525292266962E-2</v>
      </c>
      <c r="AM13" s="28">
        <f>SUM(Emissions!AO24:AO25)</f>
        <v>4.1181869347438511E-2</v>
      </c>
      <c r="AN13" s="28">
        <f>SUM(Emissions!AP24:AP25)</f>
        <v>4.126894626026234E-2</v>
      </c>
      <c r="AO13" s="28">
        <f>SUM(Emissions!AQ24:AQ25)</f>
        <v>4.1364682711696459E-2</v>
      </c>
      <c r="AP13" s="28">
        <f>SUM(Emissions!AR24:AR25)</f>
        <v>4.1423781533398353E-2</v>
      </c>
      <c r="AQ13" s="28">
        <f>SUM(Emissions!AS24:AS25)</f>
        <v>4.1490382441144967E-2</v>
      </c>
      <c r="AR13" s="28">
        <f>SUM(Emissions!AT24:AT25)</f>
        <v>4.1563622119237503E-2</v>
      </c>
      <c r="AS13" s="28">
        <f>SUM(Emissions!AU24:AU25)</f>
        <v>4.1643925527401739E-2</v>
      </c>
      <c r="AT13" s="28">
        <f>SUM(Emissions!AV24:AV25)</f>
        <v>4.1730564667942519E-2</v>
      </c>
      <c r="AU13" s="28">
        <f>SUM(Emissions!AW24:AW25)</f>
        <v>4.1787964316678257E-2</v>
      </c>
      <c r="AV13" s="28">
        <f>SUM(Emissions!AX24:AX25)</f>
        <v>4.1850378850923818E-2</v>
      </c>
      <c r="AW13" s="28">
        <f>SUM(Emissions!AY24:AY25)</f>
        <v>4.1918482675769975E-2</v>
      </c>
      <c r="AX13" s="28">
        <f>SUM(Emissions!AZ24:AZ25)</f>
        <v>4.1992602131736868E-2</v>
      </c>
      <c r="AY13" s="28">
        <f>SUM(Emissions!BA24:BA25)</f>
        <v>4.2071721898236686E-2</v>
      </c>
      <c r="AZ13" s="28">
        <f>SUM(Emissions!BB24:BB25)</f>
        <v>4.2121200202769167E-2</v>
      </c>
      <c r="BA13" s="28">
        <f>SUM(Emissions!BC24:BC25)</f>
        <v>4.2174951507092315E-2</v>
      </c>
      <c r="BB13" s="28">
        <f>SUM(Emissions!BD24:BD25)</f>
        <v>4.2233347026766434E-2</v>
      </c>
      <c r="BC13" s="28">
        <f>SUM(Emissions!BE24:BE25)</f>
        <v>4.2295696682458854E-2</v>
      </c>
      <c r="BD13" s="28">
        <f>SUM(Emissions!BF24:BF25)</f>
        <v>4.236210937342904E-2</v>
      </c>
      <c r="BE13" s="28">
        <f>SUM(Emissions!BG24:BG25)</f>
        <v>4.2400843089574411E-2</v>
      </c>
      <c r="BF13" s="28">
        <f>SUM(Emissions!BH24:BH25)</f>
        <v>4.2443030531791839E-2</v>
      </c>
      <c r="BG13" s="28">
        <f>SUM(Emissions!BI24:BI25)</f>
        <v>4.248892141562223E-2</v>
      </c>
      <c r="BH13" s="28">
        <f>SUM(Emissions!BJ24:BJ25)</f>
        <v>4.2538068589435665E-2</v>
      </c>
      <c r="BI13" s="28">
        <f>SUM(Emissions!BK24:BK25)</f>
        <v>4.2591476187668412E-2</v>
      </c>
      <c r="BJ13" s="28">
        <f>SUM(Emissions!BL24:BL25)</f>
        <v>4.2615231835274922E-2</v>
      </c>
      <c r="BK13" s="28">
        <f>SUM(Emissions!BM24:BM25)</f>
        <v>4.2642728104873913E-2</v>
      </c>
      <c r="BL13" s="28">
        <f>SUM(Emissions!BN24:BN25)</f>
        <v>4.2672902068017875E-2</v>
      </c>
      <c r="BM13" s="28">
        <f>SUM(Emissions!BO24:BO25)</f>
        <v>4.2705904935262634E-2</v>
      </c>
      <c r="BN13" s="28">
        <f>SUM(Emissions!BP24:BP25)</f>
        <v>4.2742510376726772E-2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4.2379413444561309E-2</v>
      </c>
      <c r="AC14" s="28">
        <f>SUM(Emissions!AE26:AE27)</f>
        <v>4.2490555397090318E-2</v>
      </c>
      <c r="AD14" s="28">
        <f>SUM(Emissions!AF26:AF27)</f>
        <v>4.2638567369851346E-2</v>
      </c>
      <c r="AE14" s="28">
        <f>SUM(Emissions!AG26:AG27)</f>
        <v>4.2821028582991555E-2</v>
      </c>
      <c r="AF14" s="28">
        <f>SUM(Emissions!AH26:AH27)</f>
        <v>4.3037423786987966E-2</v>
      </c>
      <c r="AG14" s="28">
        <f>SUM(Emissions!AI26:AI27)</f>
        <v>4.3289610790233364E-2</v>
      </c>
      <c r="AH14" s="28">
        <f>SUM(Emissions!AJ26:AJ27)</f>
        <v>4.355791227650857E-2</v>
      </c>
      <c r="AI14" s="28">
        <f>SUM(Emissions!AK26:AK27)</f>
        <v>4.3843320384411646E-2</v>
      </c>
      <c r="AJ14" s="28">
        <f>SUM(Emissions!AL26:AL27)</f>
        <v>4.4106285393548543E-2</v>
      </c>
      <c r="AK14" s="28">
        <f>SUM(Emissions!AM26:AM27)</f>
        <v>4.4228685605484624E-2</v>
      </c>
      <c r="AL14" s="28">
        <f>SUM(Emissions!AN26:AN27)</f>
        <v>4.4362904977794007E-2</v>
      </c>
      <c r="AM14" s="28">
        <f>SUM(Emissions!AO26:AO27)</f>
        <v>4.4510012116328775E-2</v>
      </c>
      <c r="AN14" s="28">
        <f>SUM(Emissions!AP26:AP27)</f>
        <v>4.4668085475313077E-2</v>
      </c>
      <c r="AO14" s="28">
        <f>SUM(Emissions!AQ26:AQ27)</f>
        <v>4.4837153333142699E-2</v>
      </c>
      <c r="AP14" s="28">
        <f>SUM(Emissions!AR26:AR27)</f>
        <v>4.4944335927617596E-2</v>
      </c>
      <c r="AQ14" s="28">
        <f>SUM(Emissions!AS26:AS27)</f>
        <v>4.5061210167051571E-2</v>
      </c>
      <c r="AR14" s="28">
        <f>SUM(Emissions!AT26:AT27)</f>
        <v>4.5186481087554214E-2</v>
      </c>
      <c r="AS14" s="28">
        <f>SUM(Emissions!AU26:AU27)</f>
        <v>4.5320914503213044E-2</v>
      </c>
      <c r="AT14" s="28">
        <f>SUM(Emissions!AV26:AV27)</f>
        <v>4.5463416150793162E-2</v>
      </c>
      <c r="AU14" s="28">
        <f>SUM(Emissions!AW26:AW27)</f>
        <v>4.5557331129057355E-2</v>
      </c>
      <c r="AV14" s="28">
        <f>SUM(Emissions!AX26:AX27)</f>
        <v>4.5657565463266547E-2</v>
      </c>
      <c r="AW14" s="28">
        <f>SUM(Emissions!AY26:AY27)</f>
        <v>4.576524404211163E-2</v>
      </c>
      <c r="AX14" s="28">
        <f>SUM(Emissions!AZ26:AZ27)</f>
        <v>4.588092451970846E-2</v>
      </c>
      <c r="AY14" s="28">
        <f>SUM(Emissions!BA26:BA27)</f>
        <v>4.600303225501795E-2</v>
      </c>
      <c r="AZ14" s="28">
        <f>SUM(Emissions!BB26:BB27)</f>
        <v>4.6076911218196195E-2</v>
      </c>
      <c r="BA14" s="28">
        <f>SUM(Emissions!BC26:BC27)</f>
        <v>4.6156341695913802E-2</v>
      </c>
      <c r="BB14" s="28">
        <f>SUM(Emissions!BD26:BD27)</f>
        <v>4.6241934633630397E-2</v>
      </c>
      <c r="BC14" s="28">
        <f>SUM(Emissions!BE26:BE27)</f>
        <v>4.6332626632655111E-2</v>
      </c>
      <c r="BD14" s="28">
        <f>SUM(Emissions!BF26:BF27)</f>
        <v>4.6428610947692045E-2</v>
      </c>
      <c r="BE14" s="28">
        <f>SUM(Emissions!BG26:BG27)</f>
        <v>4.648024666166424E-2</v>
      </c>
      <c r="BF14" s="28">
        <f>SUM(Emissions!BH26:BH27)</f>
        <v>4.65364304158477E-2</v>
      </c>
      <c r="BG14" s="28">
        <f>SUM(Emissions!BI26:BI27)</f>
        <v>4.659756586283751E-2</v>
      </c>
      <c r="BH14" s="28">
        <f>SUM(Emissions!BJ26:BJ27)</f>
        <v>4.6662967219850027E-2</v>
      </c>
      <c r="BI14" s="28">
        <f>SUM(Emissions!BK26:BK27)</f>
        <v>4.6734206490583061E-2</v>
      </c>
      <c r="BJ14" s="28">
        <f>SUM(Emissions!BL26:BL27)</f>
        <v>4.6758679579139623E-2</v>
      </c>
      <c r="BK14" s="28">
        <f>SUM(Emissions!BM26:BM27)</f>
        <v>4.6788360503380519E-2</v>
      </c>
      <c r="BL14" s="28">
        <f>SUM(Emissions!BN26:BN27)</f>
        <v>4.6821605716491868E-2</v>
      </c>
      <c r="BM14" s="28">
        <f>SUM(Emissions!BO26:BO27)</f>
        <v>4.6858655380462189E-2</v>
      </c>
      <c r="BN14" s="28">
        <f>SUM(Emissions!BP26:BP27)</f>
        <v>4.6900706390205549E-2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4.1417529226104336E-3</v>
      </c>
      <c r="AC15" s="28">
        <f>Emissions!AE28</f>
        <v>4.1694090276083989E-3</v>
      </c>
      <c r="AD15" s="28">
        <f>Emissions!AF28</f>
        <v>4.1794751067465224E-3</v>
      </c>
      <c r="AE15" s="28">
        <f>Emissions!AG28</f>
        <v>4.1715364764415242E-3</v>
      </c>
      <c r="AF15" s="28">
        <f>Emissions!AH28</f>
        <v>4.1492523770089518E-3</v>
      </c>
      <c r="AG15" s="28">
        <f>Emissions!AI28</f>
        <v>4.1370897655696563E-3</v>
      </c>
      <c r="AH15" s="28">
        <f>Emissions!AJ28</f>
        <v>4.120322544917409E-3</v>
      </c>
      <c r="AI15" s="28">
        <f>Emissions!AK28</f>
        <v>4.0992711370928924E-3</v>
      </c>
      <c r="AJ15" s="28">
        <f>Emissions!AL28</f>
        <v>3.8553830782856379E-3</v>
      </c>
      <c r="AK15" s="28">
        <f>Emissions!AM28</f>
        <v>3.8823359171032555E-3</v>
      </c>
      <c r="AL15" s="28">
        <f>Emissions!AN28</f>
        <v>3.906148197090533E-3</v>
      </c>
      <c r="AM15" s="28">
        <f>Emissions!AO28</f>
        <v>3.9295333579267991E-3</v>
      </c>
      <c r="AN15" s="28">
        <f>Emissions!AP28</f>
        <v>3.9501903545517622E-3</v>
      </c>
      <c r="AO15" s="28">
        <f>Emissions!AQ28</f>
        <v>3.9721756944353656E-3</v>
      </c>
      <c r="AP15" s="28">
        <f>Emissions!AR28</f>
        <v>4.0074693602396719E-3</v>
      </c>
      <c r="AQ15" s="28">
        <f>Emissions!AS28</f>
        <v>4.0411893818895987E-3</v>
      </c>
      <c r="AR15" s="28">
        <f>Emissions!AT28</f>
        <v>4.0769006176689408E-3</v>
      </c>
      <c r="AS15" s="28">
        <f>Emissions!AU28</f>
        <v>4.1136652246985001E-3</v>
      </c>
      <c r="AT15" s="28">
        <f>Emissions!AV28</f>
        <v>4.1516709466937318E-3</v>
      </c>
      <c r="AU15" s="28">
        <f>Emissions!AW28</f>
        <v>4.2054316869692861E-3</v>
      </c>
      <c r="AV15" s="28">
        <f>Emissions!AX28</f>
        <v>4.2544429922089077E-3</v>
      </c>
      <c r="AW15" s="28">
        <f>Emissions!AY28</f>
        <v>4.310526334912807E-3</v>
      </c>
      <c r="AX15" s="28">
        <f>Emissions!AZ28</f>
        <v>4.37096671913287E-3</v>
      </c>
      <c r="AY15" s="28">
        <f>Emissions!BA28</f>
        <v>4.4360727027698303E-3</v>
      </c>
      <c r="AZ15" s="28">
        <f>Emissions!BB28</f>
        <v>4.5063569234440898E-3</v>
      </c>
      <c r="BA15" s="28">
        <f>Emissions!BC28</f>
        <v>4.5794186819516549E-3</v>
      </c>
      <c r="BB15" s="28">
        <f>Emissions!BD28</f>
        <v>4.6526486360831667E-3</v>
      </c>
      <c r="BC15" s="28">
        <f>Emissions!BE28</f>
        <v>4.728638042820082E-3</v>
      </c>
      <c r="BD15" s="28">
        <f>Emissions!BF28</f>
        <v>4.809482313530968E-3</v>
      </c>
      <c r="BE15" s="28">
        <f>Emissions!BG28</f>
        <v>4.8971806583850107E-3</v>
      </c>
      <c r="BF15" s="28">
        <f>Emissions!BH28</f>
        <v>4.9883378535696939E-3</v>
      </c>
      <c r="BG15" s="28">
        <f>Emissions!BI28</f>
        <v>5.0825483755402578E-3</v>
      </c>
      <c r="BH15" s="28">
        <f>Emissions!BJ28</f>
        <v>5.1804218167088674E-3</v>
      </c>
      <c r="BI15" s="28">
        <f>Emissions!BK28</f>
        <v>5.2843546048298318E-3</v>
      </c>
      <c r="BJ15" s="28">
        <f>Emissions!BL28</f>
        <v>5.3977178844211524E-3</v>
      </c>
      <c r="BK15" s="28">
        <f>Emissions!BM28</f>
        <v>5.5161110594702236E-3</v>
      </c>
      <c r="BL15" s="28">
        <f>Emissions!BN28</f>
        <v>5.6347840980739703E-3</v>
      </c>
      <c r="BM15" s="28">
        <f>Emissions!BO28</f>
        <v>5.7590704561307476E-3</v>
      </c>
      <c r="BN15" s="28">
        <f>Emissions!BP28</f>
        <v>5.8893025639656068E-3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23.472901438204342</v>
      </c>
      <c r="AC17" s="28">
        <f>SUM(Emissions!AE30:AE31)</f>
        <v>23.433324756887394</v>
      </c>
      <c r="AD17" s="28">
        <f>SUM(Emissions!AF30:AF31)</f>
        <v>23.231245824368639</v>
      </c>
      <c r="AE17" s="28">
        <f>SUM(Emissions!AG30:AG31)</f>
        <v>22.866180086151864</v>
      </c>
      <c r="AF17" s="28">
        <f>SUM(Emissions!AH30:AH31)</f>
        <v>22.380185324673942</v>
      </c>
      <c r="AG17" s="28">
        <f>SUM(Emissions!AI30:AI31)</f>
        <v>22.02945652096156</v>
      </c>
      <c r="AH17" s="28">
        <f>SUM(Emissions!AJ30:AJ31)</f>
        <v>21.648562064282487</v>
      </c>
      <c r="AI17" s="28">
        <f>SUM(Emissions!AK30:AK31)</f>
        <v>21.241035204109611</v>
      </c>
      <c r="AJ17" s="28">
        <f>SUM(Emissions!AL30:AL31)</f>
        <v>18.579106452969594</v>
      </c>
      <c r="AK17" s="28">
        <f>SUM(Emissions!AM30:AM31)</f>
        <v>18.623340081190353</v>
      </c>
      <c r="AL17" s="28">
        <f>SUM(Emissions!AN30:AN31)</f>
        <v>18.640736768255486</v>
      </c>
      <c r="AM17" s="28">
        <f>SUM(Emissions!AO30:AO31)</f>
        <v>18.659045694468858</v>
      </c>
      <c r="AN17" s="28">
        <f>SUM(Emissions!AP30:AP31)</f>
        <v>18.65511333333183</v>
      </c>
      <c r="AO17" s="28">
        <f>SUM(Emissions!AQ30:AQ31)</f>
        <v>18.668397265523311</v>
      </c>
      <c r="AP17" s="28">
        <f>SUM(Emissions!AR30:AR31)</f>
        <v>18.783149085877501</v>
      </c>
      <c r="AQ17" s="28">
        <f>SUM(Emissions!AS30:AS31)</f>
        <v>18.883727704237057</v>
      </c>
      <c r="AR17" s="28">
        <f>SUM(Emissions!AT30:AT31)</f>
        <v>19.003092761274122</v>
      </c>
      <c r="AS17" s="28">
        <f>SUM(Emissions!AU30:AU31)</f>
        <v>19.13230838830712</v>
      </c>
      <c r="AT17" s="28">
        <f>SUM(Emissions!AV30:AV31)</f>
        <v>19.272305203413627</v>
      </c>
      <c r="AU17" s="28">
        <f>SUM(Emissions!AW30:AW31)</f>
        <v>19.529825179604025</v>
      </c>
      <c r="AV17" s="28">
        <f>SUM(Emissions!AX30:AX31)</f>
        <v>19.74035675677823</v>
      </c>
      <c r="AW17" s="28">
        <f>SUM(Emissions!AY30:AY31)</f>
        <v>20.009475747561901</v>
      </c>
      <c r="AX17" s="28">
        <f>SUM(Emissions!AZ30:AZ31)</f>
        <v>20.31191946524979</v>
      </c>
      <c r="AY17" s="28">
        <f>SUM(Emissions!BA30:BA31)</f>
        <v>20.648555394711096</v>
      </c>
      <c r="AZ17" s="28">
        <f>SUM(Emissions!BB30:BB31)</f>
        <v>20.998639506958042</v>
      </c>
      <c r="BA17" s="28">
        <f>SUM(Emissions!BC30:BC31)</f>
        <v>21.363500433916993</v>
      </c>
      <c r="BB17" s="28">
        <f>SUM(Emissions!BD30:BD31)</f>
        <v>21.721231797721824</v>
      </c>
      <c r="BC17" s="28">
        <f>SUM(Emissions!BE30:BE31)</f>
        <v>22.092674548954506</v>
      </c>
      <c r="BD17" s="28">
        <f>SUM(Emissions!BF30:BF31)</f>
        <v>22.494222018165075</v>
      </c>
      <c r="BE17" s="28">
        <f>SUM(Emissions!BG30:BG31)</f>
        <v>22.91697534306978</v>
      </c>
      <c r="BF17" s="28">
        <f>SUM(Emissions!BH30:BH31)</f>
        <v>23.35487324263023</v>
      </c>
      <c r="BG17" s="28">
        <f>SUM(Emissions!BI30:BI31)</f>
        <v>23.804191921955638</v>
      </c>
      <c r="BH17" s="28">
        <f>SUM(Emissions!BJ30:BJ31)</f>
        <v>24.268634875108901</v>
      </c>
      <c r="BI17" s="28">
        <f>SUM(Emissions!BK30:BK31)</f>
        <v>24.766349775959505</v>
      </c>
      <c r="BJ17" s="28">
        <f>SUM(Emissions!BL30:BL31)</f>
        <v>25.293441511309151</v>
      </c>
      <c r="BK17" s="28">
        <f>SUM(Emissions!BM30:BM31)</f>
        <v>25.841204792744559</v>
      </c>
      <c r="BL17" s="28">
        <f>SUM(Emissions!BN30:BN31)</f>
        <v>26.37309433262876</v>
      </c>
      <c r="BM17" s="28">
        <f>SUM(Emissions!BO30:BO31)</f>
        <v>26.927726113311088</v>
      </c>
      <c r="BN17" s="28">
        <f>SUM(Emissions!BP30:BP31)</f>
        <v>27.506822300968061</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2.9006114344934395</v>
      </c>
      <c r="AC18" s="28">
        <f>SUM(Emissions!AE32:AE35)</f>
        <v>2.9564363240349052</v>
      </c>
      <c r="AD18" s="28">
        <f>SUM(Emissions!AF32:AF35)</f>
        <v>2.9847611401746259</v>
      </c>
      <c r="AE18" s="28">
        <f>SUM(Emissions!AG32:AG35)</f>
        <v>2.9844438088213123</v>
      </c>
      <c r="AF18" s="28">
        <f>SUM(Emissions!AH32:AH35)</f>
        <v>2.9613475184940192</v>
      </c>
      <c r="AG18" s="28">
        <f>SUM(Emissions!AI32:AI35)</f>
        <v>2.9577668484552682</v>
      </c>
      <c r="AH18" s="28">
        <f>SUM(Emissions!AJ32:AJ35)</f>
        <v>2.9469067487364682</v>
      </c>
      <c r="AI18" s="28">
        <f>SUM(Emissions!AK32:AK35)</f>
        <v>2.9292057591232239</v>
      </c>
      <c r="AJ18" s="28">
        <f>SUM(Emissions!AL32:AL35)</f>
        <v>2.5130961137577152</v>
      </c>
      <c r="AK18" s="28">
        <f>SUM(Emissions!AM32:AM35)</f>
        <v>2.5693374101429574</v>
      </c>
      <c r="AL18" s="28">
        <f>SUM(Emissions!AN32:AN35)</f>
        <v>2.6208780565286967</v>
      </c>
      <c r="AM18" s="28">
        <f>SUM(Emissions!AO32:AO35)</f>
        <v>2.6726385800359194</v>
      </c>
      <c r="AN18" s="28">
        <f>SUM(Emissions!AP32:AP35)</f>
        <v>2.720392174091828</v>
      </c>
      <c r="AO18" s="28">
        <f>SUM(Emissions!AQ32:AQ35)</f>
        <v>2.7714617929912548</v>
      </c>
      <c r="AP18" s="28">
        <f>SUM(Emissions!AR32:AR35)</f>
        <v>2.8434489142346093</v>
      </c>
      <c r="AQ18" s="28">
        <f>SUM(Emissions!AS32:AS35)</f>
        <v>2.9134661776099682</v>
      </c>
      <c r="AR18" s="28">
        <f>SUM(Emissions!AT32:AT35)</f>
        <v>2.987956277958967</v>
      </c>
      <c r="AS18" s="28">
        <f>SUM(Emissions!AU32:AU35)</f>
        <v>3.0653177150012967</v>
      </c>
      <c r="AT18" s="28">
        <f>SUM(Emissions!AV32:AV35)</f>
        <v>3.1458827755558105</v>
      </c>
      <c r="AU18" s="28">
        <f>SUM(Emissions!AW32:AW35)</f>
        <v>3.2526500475928271</v>
      </c>
      <c r="AV18" s="28">
        <f>SUM(Emissions!AX32:AX35)</f>
        <v>3.3515018513843877</v>
      </c>
      <c r="AW18" s="28">
        <f>SUM(Emissions!AY32:AY35)</f>
        <v>3.4643151440816644</v>
      </c>
      <c r="AX18" s="28">
        <f>SUM(Emissions!AZ32:AZ35)</f>
        <v>3.5862418412249037</v>
      </c>
      <c r="AY18" s="28">
        <f>SUM(Emissions!BA32:BA35)</f>
        <v>3.7178454270108618</v>
      </c>
      <c r="AZ18" s="28">
        <f>SUM(Emissions!BB32:BB35)</f>
        <v>3.8558713412201864</v>
      </c>
      <c r="BA18" s="28">
        <f>SUM(Emissions!BC32:BC35)</f>
        <v>3.9998867496014854</v>
      </c>
      <c r="BB18" s="28">
        <f>SUM(Emissions!BD32:BD35)</f>
        <v>4.1451588389745559</v>
      </c>
      <c r="BC18" s="28">
        <f>SUM(Emissions!BE32:BE35)</f>
        <v>4.2964773618580914</v>
      </c>
      <c r="BD18" s="28">
        <f>SUM(Emissions!BF32:BF35)</f>
        <v>4.4578389244887271</v>
      </c>
      <c r="BE18" s="28">
        <f>SUM(Emissions!BG32:BG35)</f>
        <v>4.6283543731212653</v>
      </c>
      <c r="BF18" s="28">
        <f>SUM(Emissions!BH32:BH35)</f>
        <v>4.8060601899192097</v>
      </c>
      <c r="BG18" s="28">
        <f>SUM(Emissions!BI32:BI35)</f>
        <v>4.990301477453789</v>
      </c>
      <c r="BH18" s="28">
        <f>SUM(Emissions!BJ32:BJ35)</f>
        <v>5.1822131682040089</v>
      </c>
      <c r="BI18" s="28">
        <f>SUM(Emissions!BK32:BK35)</f>
        <v>5.3865205171149793</v>
      </c>
      <c r="BJ18" s="28">
        <f>SUM(Emissions!BL32:BL35)</f>
        <v>5.6035654792796157</v>
      </c>
      <c r="BK18" s="28">
        <f>SUM(Emissions!BM32:BM35)</f>
        <v>5.8307137590295293</v>
      </c>
      <c r="BL18" s="28">
        <f>SUM(Emissions!BN32:BN35)</f>
        <v>6.0589423150475543</v>
      </c>
      <c r="BM18" s="28">
        <f>SUM(Emissions!BO32:BO35)</f>
        <v>6.2983098068225614</v>
      </c>
      <c r="BN18" s="28">
        <f>SUM(Emissions!BP32:BP35)</f>
        <v>6.5496539047908078</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5.2259982289267324</v>
      </c>
      <c r="AC19" s="46">
        <f t="shared" si="11"/>
        <v>5.2987483349928706</v>
      </c>
      <c r="AD19" s="46">
        <f t="shared" si="11"/>
        <v>5.3330805608864775</v>
      </c>
      <c r="AE19" s="46">
        <f t="shared" si="11"/>
        <v>5.3275759441510502</v>
      </c>
      <c r="AF19" s="46">
        <f t="shared" si="11"/>
        <v>5.2908461420665773</v>
      </c>
      <c r="AG19" s="46">
        <f t="shared" si="11"/>
        <v>5.2832137096222391</v>
      </c>
      <c r="AH19" s="46">
        <f t="shared" si="11"/>
        <v>5.2658878093907449</v>
      </c>
      <c r="AI19" s="46">
        <f t="shared" si="11"/>
        <v>5.2395867732306147</v>
      </c>
      <c r="AJ19" s="46">
        <f t="shared" si="11"/>
        <v>4.6507610812312787</v>
      </c>
      <c r="AK19" s="46">
        <f t="shared" si="11"/>
        <v>4.7325814900564325</v>
      </c>
      <c r="AL19" s="46">
        <f t="shared" ref="AL19:BN19" si="12">SUM(AL20:AL26)</f>
        <v>4.8080350020218363</v>
      </c>
      <c r="AM19" s="46">
        <f t="shared" si="12"/>
        <v>4.884103820067299</v>
      </c>
      <c r="AN19" s="46">
        <f t="shared" si="12"/>
        <v>4.9547833765269358</v>
      </c>
      <c r="AO19" s="46">
        <f t="shared" si="12"/>
        <v>5.0303928969172507</v>
      </c>
      <c r="AP19" s="46">
        <f t="shared" si="12"/>
        <v>5.1333846271900168</v>
      </c>
      <c r="AQ19" s="46">
        <f t="shared" si="12"/>
        <v>5.233818430213903</v>
      </c>
      <c r="AR19" s="46">
        <f t="shared" si="12"/>
        <v>5.3407158473466154</v>
      </c>
      <c r="AS19" s="46">
        <f t="shared" si="12"/>
        <v>5.4518492015118687</v>
      </c>
      <c r="AT19" s="46">
        <f t="shared" si="12"/>
        <v>5.5676510686723777</v>
      </c>
      <c r="AU19" s="46">
        <f t="shared" si="12"/>
        <v>5.7130808130693289</v>
      </c>
      <c r="AV19" s="46">
        <f t="shared" si="12"/>
        <v>5.8473617706474794</v>
      </c>
      <c r="AW19" s="46">
        <f t="shared" si="12"/>
        <v>6.0011764318213041</v>
      </c>
      <c r="AX19" s="46">
        <f t="shared" si="12"/>
        <v>6.1677089334364474</v>
      </c>
      <c r="AY19" s="46">
        <f t="shared" si="12"/>
        <v>6.3476625166918943</v>
      </c>
      <c r="AZ19" s="46">
        <f t="shared" si="12"/>
        <v>6.5347850212889371</v>
      </c>
      <c r="BA19" s="46">
        <f t="shared" si="12"/>
        <v>6.7301229728239083</v>
      </c>
      <c r="BB19" s="46">
        <f t="shared" si="12"/>
        <v>6.9271024371701859</v>
      </c>
      <c r="BC19" s="46">
        <f t="shared" si="12"/>
        <v>7.132351314785784</v>
      </c>
      <c r="BD19" s="46">
        <f t="shared" si="12"/>
        <v>7.3514073920698007</v>
      </c>
      <c r="BE19" s="46">
        <f t="shared" si="12"/>
        <v>7.5848142801854426</v>
      </c>
      <c r="BF19" s="46">
        <f t="shared" si="12"/>
        <v>7.8281502841174735</v>
      </c>
      <c r="BG19" s="46">
        <f t="shared" si="12"/>
        <v>8.0805156231362645</v>
      </c>
      <c r="BH19" s="46">
        <f t="shared" si="12"/>
        <v>8.3434572134014644</v>
      </c>
      <c r="BI19" s="46">
        <f t="shared" si="12"/>
        <v>8.6235529811883218</v>
      </c>
      <c r="BJ19" s="46">
        <f t="shared" si="12"/>
        <v>8.9196758324508352</v>
      </c>
      <c r="BK19" s="46">
        <f t="shared" si="12"/>
        <v>9.2297447815238804</v>
      </c>
      <c r="BL19" s="46">
        <f t="shared" si="12"/>
        <v>9.5412450922537886</v>
      </c>
      <c r="BM19" s="46">
        <f t="shared" si="12"/>
        <v>9.8680800334675052</v>
      </c>
      <c r="BN19" s="46">
        <f t="shared" si="12"/>
        <v>10.211435071164736</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2.6518075695227936</v>
      </c>
      <c r="AC20" s="28">
        <f>SUM(Emissions!AE36:AE41)</f>
        <v>2.6837170636816277</v>
      </c>
      <c r="AD20" s="28">
        <f>SUM(Emissions!AF36:AF41)</f>
        <v>2.6986804340495478</v>
      </c>
      <c r="AE20" s="28">
        <f>SUM(Emissions!AG36:AG41)</f>
        <v>2.6961450173101587</v>
      </c>
      <c r="AF20" s="28">
        <f>SUM(Emissions!AH36:AH41)</f>
        <v>2.6800542196477171</v>
      </c>
      <c r="AG20" s="28">
        <f>SUM(Emissions!AI36:AI41)</f>
        <v>2.6773671975710709</v>
      </c>
      <c r="AH20" s="28">
        <f>SUM(Emissions!AJ36:AJ41)</f>
        <v>2.6705323160679608</v>
      </c>
      <c r="AI20" s="28">
        <f>SUM(Emissions!AK36:AK41)</f>
        <v>2.6599139628369812</v>
      </c>
      <c r="AJ20" s="28">
        <f>SUM(Emissions!AL36:AL41)</f>
        <v>2.399867615844316</v>
      </c>
      <c r="AK20" s="28">
        <f>SUM(Emissions!AM36:AM41)</f>
        <v>2.4396215994977557</v>
      </c>
      <c r="AL20" s="28">
        <f>SUM(Emissions!AN36:AN41)</f>
        <v>2.4766386809549701</v>
      </c>
      <c r="AM20" s="28">
        <f>SUM(Emissions!AO36:AO41)</f>
        <v>2.5140330523924934</v>
      </c>
      <c r="AN20" s="28">
        <f>SUM(Emissions!AP36:AP41)</f>
        <v>2.5491242495308262</v>
      </c>
      <c r="AO20" s="28">
        <f>SUM(Emissions!AQ36:AQ41)</f>
        <v>2.5864940867113582</v>
      </c>
      <c r="AP20" s="28">
        <f>SUM(Emissions!AR36:AR41)</f>
        <v>2.6351702039177161</v>
      </c>
      <c r="AQ20" s="28">
        <f>SUM(Emissions!AS36:AS41)</f>
        <v>2.6828083807595782</v>
      </c>
      <c r="AR20" s="28">
        <f>SUM(Emissions!AT36:AT41)</f>
        <v>2.7334008288826803</v>
      </c>
      <c r="AS20" s="28">
        <f>SUM(Emissions!AU36:AU41)</f>
        <v>2.785975007450336</v>
      </c>
      <c r="AT20" s="28">
        <f>SUM(Emissions!AV36:AV41)</f>
        <v>2.8407147041655003</v>
      </c>
      <c r="AU20" s="28">
        <f>SUM(Emissions!AW36:AW41)</f>
        <v>2.9049108554704777</v>
      </c>
      <c r="AV20" s="28">
        <f>SUM(Emissions!AX36:AX41)</f>
        <v>2.9641600920323743</v>
      </c>
      <c r="AW20" s="28">
        <f>SUM(Emissions!AY36:AY41)</f>
        <v>3.0320914804137358</v>
      </c>
      <c r="AX20" s="28">
        <f>SUM(Emissions!AZ36:AZ41)</f>
        <v>3.1056800589659357</v>
      </c>
      <c r="AY20" s="28">
        <f>SUM(Emissions!BA36:BA41)</f>
        <v>3.1852107195838677</v>
      </c>
      <c r="AZ20" s="28">
        <f>SUM(Emissions!BB36:BB41)</f>
        <v>3.2672204542716621</v>
      </c>
      <c r="BA20" s="28">
        <f>SUM(Emissions!BC36:BC41)</f>
        <v>3.3528568306957522</v>
      </c>
      <c r="BB20" s="28">
        <f>SUM(Emissions!BD36:BD41)</f>
        <v>3.4392252480600196</v>
      </c>
      <c r="BC20" s="28">
        <f>SUM(Emissions!BE36:BE41)</f>
        <v>3.5292426454501413</v>
      </c>
      <c r="BD20" s="28">
        <f>SUM(Emissions!BF36:BF41)</f>
        <v>3.625353775180252</v>
      </c>
      <c r="BE20" s="28">
        <f>SUM(Emissions!BG36:BG41)</f>
        <v>3.729024471277409</v>
      </c>
      <c r="BF20" s="28">
        <f>SUM(Emissions!BH36:BH41)</f>
        <v>3.8371464691541659</v>
      </c>
      <c r="BG20" s="28">
        <f>SUM(Emissions!BI36:BI41)</f>
        <v>3.9493333765200758</v>
      </c>
      <c r="BH20" s="28">
        <f>SUM(Emissions!BJ36:BJ41)</f>
        <v>4.0662640893920665</v>
      </c>
      <c r="BI20" s="28">
        <f>SUM(Emissions!BK36:BK41)</f>
        <v>4.1908636307371516</v>
      </c>
      <c r="BJ20" s="28">
        <f>SUM(Emissions!BL36:BL41)</f>
        <v>4.321985890667893</v>
      </c>
      <c r="BK20" s="28">
        <f>SUM(Emissions!BM36:BM41)</f>
        <v>4.4593698952102505</v>
      </c>
      <c r="BL20" s="28">
        <f>SUM(Emissions!BN36:BN41)</f>
        <v>4.5974860694481627</v>
      </c>
      <c r="BM20" s="28">
        <f>SUM(Emissions!BO36:BO41)</f>
        <v>4.7424736390619548</v>
      </c>
      <c r="BN20" s="28">
        <f>SUM(Emissions!BP36:BP41)</f>
        <v>4.8948784888037205</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0.17984714728355639</v>
      </c>
      <c r="AC21" s="28">
        <f>SUM(Emissions!AE42:AE43)</f>
        <v>0.17994697056384018</v>
      </c>
      <c r="AD21" s="28">
        <f>SUM(Emissions!AF42:AF43)</f>
        <v>0.18016879733931915</v>
      </c>
      <c r="AE21" s="28">
        <f>SUM(Emissions!AG42:AG43)</f>
        <v>0.18050433425025969</v>
      </c>
      <c r="AF21" s="28">
        <f>SUM(Emissions!AH42:AH43)</f>
        <v>0.18095075755006673</v>
      </c>
      <c r="AG21" s="28">
        <f>SUM(Emissions!AI42:AI43)</f>
        <v>0.18151197853984524</v>
      </c>
      <c r="AH21" s="28">
        <f>SUM(Emissions!AJ42:AJ43)</f>
        <v>0.18213357789647472</v>
      </c>
      <c r="AI21" s="28">
        <f>SUM(Emissions!AK42:AK43)</f>
        <v>0.18281716947841176</v>
      </c>
      <c r="AJ21" s="28">
        <f>SUM(Emissions!AL42:AL43)</f>
        <v>0.18345359288116514</v>
      </c>
      <c r="AK21" s="28">
        <f>SUM(Emissions!AM42:AM43)</f>
        <v>0.18371705733825944</v>
      </c>
      <c r="AL21" s="28">
        <f>SUM(Emissions!AN42:AN43)</f>
        <v>0.184022960964</v>
      </c>
      <c r="AM21" s="28">
        <f>SUM(Emissions!AO42:AO43)</f>
        <v>0.18437371202255476</v>
      </c>
      <c r="AN21" s="28">
        <f>SUM(Emissions!AP42:AP43)</f>
        <v>0.1847635606113438</v>
      </c>
      <c r="AO21" s="28">
        <f>SUM(Emissions!AQ42:AQ43)</f>
        <v>0.18519217847659558</v>
      </c>
      <c r="AP21" s="28">
        <f>SUM(Emissions!AR42:AR43)</f>
        <v>0.18545676746456524</v>
      </c>
      <c r="AQ21" s="28">
        <f>SUM(Emissions!AS42:AS43)</f>
        <v>0.18575494374407592</v>
      </c>
      <c r="AR21" s="28">
        <f>SUM(Emissions!AT42:AT43)</f>
        <v>0.18608284219869275</v>
      </c>
      <c r="AS21" s="28">
        <f>SUM(Emissions!AU42:AU43)</f>
        <v>0.18644236539872988</v>
      </c>
      <c r="AT21" s="28">
        <f>SUM(Emissions!AV42:AV43)</f>
        <v>0.1868302540546134</v>
      </c>
      <c r="AU21" s="28">
        <f>SUM(Emissions!AW42:AW43)</f>
        <v>0.18708723574276637</v>
      </c>
      <c r="AV21" s="28">
        <f>SUM(Emissions!AX42:AX43)</f>
        <v>0.18736666937570634</v>
      </c>
      <c r="AW21" s="28">
        <f>SUM(Emissions!AY42:AY43)</f>
        <v>0.18767157430568615</v>
      </c>
      <c r="AX21" s="28">
        <f>SUM(Emissions!AZ42:AZ43)</f>
        <v>0.18800341157889039</v>
      </c>
      <c r="AY21" s="28">
        <f>SUM(Emissions!BA42:BA43)</f>
        <v>0.18835763554383136</v>
      </c>
      <c r="AZ21" s="28">
        <f>SUM(Emissions!BB42:BB43)</f>
        <v>0.18857915289638941</v>
      </c>
      <c r="BA21" s="28">
        <f>SUM(Emissions!BC42:BC43)</f>
        <v>0.18881980072663973</v>
      </c>
      <c r="BB21" s="28">
        <f>SUM(Emissions!BD42:BD43)</f>
        <v>0.18908124098902723</v>
      </c>
      <c r="BC21" s="28">
        <f>SUM(Emissions!BE42:BE43)</f>
        <v>0.18936038415677309</v>
      </c>
      <c r="BD21" s="28">
        <f>SUM(Emissions!BF42:BF43)</f>
        <v>0.18965771777842769</v>
      </c>
      <c r="BE21" s="28">
        <f>SUM(Emissions!BG42:BG43)</f>
        <v>0.18983113096095955</v>
      </c>
      <c r="BF21" s="28">
        <f>SUM(Emissions!BH42:BH43)</f>
        <v>0.19002000668334945</v>
      </c>
      <c r="BG21" s="28">
        <f>SUM(Emissions!BI42:BI43)</f>
        <v>0.19022546293713</v>
      </c>
      <c r="BH21" s="28">
        <f>SUM(Emissions!BJ42:BJ43)</f>
        <v>0.1904454977974942</v>
      </c>
      <c r="BI21" s="28">
        <f>SUM(Emissions!BK42:BK43)</f>
        <v>0.19068460683485489</v>
      </c>
      <c r="BJ21" s="28">
        <f>SUM(Emissions!BL42:BL43)</f>
        <v>0.19079096230147446</v>
      </c>
      <c r="BK21" s="28">
        <f>SUM(Emissions!BM42:BM43)</f>
        <v>0.19091406475828543</v>
      </c>
      <c r="BL21" s="28">
        <f>SUM(Emissions!BN42:BN43)</f>
        <v>0.19104915541054185</v>
      </c>
      <c r="BM21" s="28">
        <f>SUM(Emissions!BO42:BO43)</f>
        <v>0.19119691123701898</v>
      </c>
      <c r="BN21" s="28">
        <f>SUM(Emissions!BP42:BP43)</f>
        <v>0.19136079600548411</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0.12932296329049209</v>
      </c>
      <c r="AC22" s="28">
        <f>SUM(Emissions!AE44:AE45)</f>
        <v>0.12966211868408303</v>
      </c>
      <c r="AD22" s="28">
        <f>SUM(Emissions!AF44:AF45)</f>
        <v>0.1301137848437614</v>
      </c>
      <c r="AE22" s="28">
        <f>SUM(Emissions!AG44:AG45)</f>
        <v>0.13067057463510051</v>
      </c>
      <c r="AF22" s="28">
        <f>SUM(Emissions!AH44:AH45)</f>
        <v>0.13133091574763797</v>
      </c>
      <c r="AG22" s="28">
        <f>SUM(Emissions!AI44:AI45)</f>
        <v>0.13210047737938888</v>
      </c>
      <c r="AH22" s="28">
        <f>SUM(Emissions!AJ44:AJ45)</f>
        <v>0.13291921318623867</v>
      </c>
      <c r="AI22" s="28">
        <f>SUM(Emissions!AK44:AK45)</f>
        <v>0.13379015073022901</v>
      </c>
      <c r="AJ22" s="28">
        <f>SUM(Emissions!AL44:AL45)</f>
        <v>0.13459260200218401</v>
      </c>
      <c r="AK22" s="28">
        <f>SUM(Emissions!AM44:AM45)</f>
        <v>0.13496611255432192</v>
      </c>
      <c r="AL22" s="28">
        <f>SUM(Emissions!AN44:AN45)</f>
        <v>0.1353756898831999</v>
      </c>
      <c r="AM22" s="28">
        <f>SUM(Emissions!AO44:AO45)</f>
        <v>0.13582459489462456</v>
      </c>
      <c r="AN22" s="28">
        <f>SUM(Emissions!AP44:AP45)</f>
        <v>0.13630696389267294</v>
      </c>
      <c r="AO22" s="28">
        <f>SUM(Emissions!AQ44:AQ45)</f>
        <v>0.13682288317032656</v>
      </c>
      <c r="AP22" s="28">
        <f>SUM(Emissions!AR44:AR45)</f>
        <v>0.13714995637885005</v>
      </c>
      <c r="AQ22" s="28">
        <f>SUM(Emissions!AS44:AS45)</f>
        <v>0.13750660414122876</v>
      </c>
      <c r="AR22" s="28">
        <f>SUM(Emissions!AT44:AT45)</f>
        <v>0.13788887480844134</v>
      </c>
      <c r="AS22" s="28">
        <f>SUM(Emissions!AU44:AU45)</f>
        <v>0.13829910530162656</v>
      </c>
      <c r="AT22" s="28">
        <f>SUM(Emissions!AV44:AV45)</f>
        <v>0.13873395642015243</v>
      </c>
      <c r="AU22" s="28">
        <f>SUM(Emissions!AW44:AW45)</f>
        <v>0.13902054281433124</v>
      </c>
      <c r="AV22" s="28">
        <f>SUM(Emissions!AX44:AX45)</f>
        <v>0.13932641304871607</v>
      </c>
      <c r="AW22" s="28">
        <f>SUM(Emissions!AY44:AY45)</f>
        <v>0.13965499977909571</v>
      </c>
      <c r="AX22" s="28">
        <f>SUM(Emissions!AZ44:AZ45)</f>
        <v>0.14000800471573202</v>
      </c>
      <c r="AY22" s="28">
        <f>SUM(Emissions!BA44:BA45)</f>
        <v>0.14038062276037699</v>
      </c>
      <c r="AZ22" s="28">
        <f>SUM(Emissions!BB44:BB45)</f>
        <v>0.1406060682223709</v>
      </c>
      <c r="BA22" s="28">
        <f>SUM(Emissions!BC44:BC45)</f>
        <v>0.1408484544169665</v>
      </c>
      <c r="BB22" s="28">
        <f>SUM(Emissions!BD44:BD45)</f>
        <v>0.14110964567570655</v>
      </c>
      <c r="BC22" s="28">
        <f>SUM(Emissions!BE44:BE45)</f>
        <v>0.14138639698270505</v>
      </c>
      <c r="BD22" s="28">
        <f>SUM(Emissions!BF44:BF45)</f>
        <v>0.14167929806464719</v>
      </c>
      <c r="BE22" s="28">
        <f>SUM(Emissions!BG44:BG45)</f>
        <v>0.14183686710583368</v>
      </c>
      <c r="BF22" s="28">
        <f>SUM(Emissions!BH44:BH45)</f>
        <v>0.14200831472601594</v>
      </c>
      <c r="BG22" s="28">
        <f>SUM(Emissions!BI44:BI45)</f>
        <v>0.14219487269188191</v>
      </c>
      <c r="BH22" s="28">
        <f>SUM(Emissions!BJ44:BJ45)</f>
        <v>0.14239444830193942</v>
      </c>
      <c r="BI22" s="28">
        <f>SUM(Emissions!BK44:BK45)</f>
        <v>0.14261183860645371</v>
      </c>
      <c r="BJ22" s="28">
        <f>SUM(Emissions!BL44:BL45)</f>
        <v>0.1426865194969088</v>
      </c>
      <c r="BK22" s="28">
        <f>SUM(Emissions!BM44:BM45)</f>
        <v>0.14277709236623498</v>
      </c>
      <c r="BL22" s="28">
        <f>SUM(Emissions!BN44:BN45)</f>
        <v>0.14287854184666271</v>
      </c>
      <c r="BM22" s="28">
        <f>SUM(Emissions!BO44:BO45)</f>
        <v>0.14299160080487192</v>
      </c>
      <c r="BN22" s="28">
        <f>SUM(Emissions!BP44:BP45)</f>
        <v>0.14311992162735057</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0.13627089599311643</v>
      </c>
      <c r="AC25" s="28">
        <f>SUM(Emissions!AE48:AE49)</f>
        <v>0.1360411353119457</v>
      </c>
      <c r="AD25" s="28">
        <f>SUM(Emissions!AF48:AF49)</f>
        <v>0.13486797496497455</v>
      </c>
      <c r="AE25" s="28">
        <f>SUM(Emissions!AG48:AG49)</f>
        <v>0.13274860189240589</v>
      </c>
      <c r="AF25" s="28">
        <f>SUM(Emissions!AH48:AH49)</f>
        <v>0.12992718069874098</v>
      </c>
      <c r="AG25" s="28">
        <f>SUM(Emissions!AI48:AI49)</f>
        <v>0.12789104006830787</v>
      </c>
      <c r="AH25" s="28">
        <f>SUM(Emissions!AJ48:AJ49)</f>
        <v>0.12567977406750622</v>
      </c>
      <c r="AI25" s="28">
        <f>SUM(Emissions!AK48:AK49)</f>
        <v>0.12331389482061295</v>
      </c>
      <c r="AJ25" s="28">
        <f>SUM(Emissions!AL48:AL49)</f>
        <v>0.10786018463729113</v>
      </c>
      <c r="AK25" s="28">
        <f>SUM(Emissions!AM48:AM49)</f>
        <v>0.10811698101870729</v>
      </c>
      <c r="AL25" s="28">
        <f>SUM(Emissions!AN48:AN49)</f>
        <v>0.10821797671964009</v>
      </c>
      <c r="AM25" s="28">
        <f>SUM(Emissions!AO48:AO49)</f>
        <v>0.10832426838479006</v>
      </c>
      <c r="AN25" s="28">
        <f>SUM(Emissions!AP48:AP49)</f>
        <v>0.10830143923531649</v>
      </c>
      <c r="AO25" s="28">
        <f>SUM(Emissions!AQ48:AQ49)</f>
        <v>0.10837855851887886</v>
      </c>
      <c r="AP25" s="28">
        <f>SUM(Emissions!AR48:AR49)</f>
        <v>0.10904474516042695</v>
      </c>
      <c r="AQ25" s="28">
        <f>SUM(Emissions!AS48:AS49)</f>
        <v>0.10962864990171725</v>
      </c>
      <c r="AR25" s="28">
        <f>SUM(Emissions!AT48:AT49)</f>
        <v>0.11032161848574731</v>
      </c>
      <c r="AS25" s="28">
        <f>SUM(Emissions!AU48:AU49)</f>
        <v>0.11107177412025443</v>
      </c>
      <c r="AT25" s="28">
        <f>SUM(Emissions!AV48:AV49)</f>
        <v>0.11188451946752095</v>
      </c>
      <c r="AU25" s="28">
        <f>SUM(Emissions!AW48:AW49)</f>
        <v>0.11337954035294397</v>
      </c>
      <c r="AV25" s="28">
        <f>SUM(Emissions!AX48:AX49)</f>
        <v>0.11460177215636638</v>
      </c>
      <c r="AW25" s="28">
        <f>SUM(Emissions!AY48:AY49)</f>
        <v>0.11616413061040756</v>
      </c>
      <c r="AX25" s="28">
        <f>SUM(Emissions!AZ48:AZ49)</f>
        <v>0.1179199542994952</v>
      </c>
      <c r="AY25" s="28">
        <f>SUM(Emissions!BA48:BA49)</f>
        <v>0.11987427936884959</v>
      </c>
      <c r="AZ25" s="28">
        <f>SUM(Emissions!BB48:BB49)</f>
        <v>0.12190667727136023</v>
      </c>
      <c r="BA25" s="28">
        <f>SUM(Emissions!BC48:BC49)</f>
        <v>0.12402486132118763</v>
      </c>
      <c r="BB25" s="28">
        <f>SUM(Emissions!BD48:BD49)</f>
        <v>0.12610165500597612</v>
      </c>
      <c r="BC25" s="28">
        <f>SUM(Emissions!BE48:BE49)</f>
        <v>0.12825804954688452</v>
      </c>
      <c r="BD25" s="28">
        <f>SUM(Emissions!BF48:BF49)</f>
        <v>0.13058921570276638</v>
      </c>
      <c r="BE25" s="28">
        <f>SUM(Emissions!BG48:BG49)</f>
        <v>0.13304349152037234</v>
      </c>
      <c r="BF25" s="28">
        <f>SUM(Emissions!BH48:BH49)</f>
        <v>0.13558568849945921</v>
      </c>
      <c r="BG25" s="28">
        <f>SUM(Emissions!BI48:BI49)</f>
        <v>0.13819418831271452</v>
      </c>
      <c r="BH25" s="28">
        <f>SUM(Emissions!BJ48:BJ49)</f>
        <v>0.14089049143188809</v>
      </c>
      <c r="BI25" s="28">
        <f>SUM(Emissions!BK48:BK49)</f>
        <v>0.14377995337874594</v>
      </c>
      <c r="BJ25" s="28">
        <f>SUM(Emissions!BL48:BL49)</f>
        <v>0.14683996124508317</v>
      </c>
      <c r="BK25" s="28">
        <f>SUM(Emissions!BM48:BM49)</f>
        <v>0.15001997686223403</v>
      </c>
      <c r="BL25" s="28">
        <f>SUM(Emissions!BN48:BN49)</f>
        <v>0.15310783817159124</v>
      </c>
      <c r="BM25" s="28">
        <f>SUM(Emissions!BO48:BO49)</f>
        <v>0.1563277285587602</v>
      </c>
      <c r="BN25" s="28">
        <f>SUM(Emissions!BP48:BP49)</f>
        <v>0.15968964598366672</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2.1287496528367744</v>
      </c>
      <c r="AC26" s="28">
        <f>SUM(Emissions!AE50:AE53)</f>
        <v>2.1693810467513734</v>
      </c>
      <c r="AD26" s="28">
        <f>SUM(Emissions!AF50:AF53)</f>
        <v>2.1892495696888754</v>
      </c>
      <c r="AE26" s="28">
        <f>SUM(Emissions!AG50:AG53)</f>
        <v>2.1875074160631245</v>
      </c>
      <c r="AF26" s="28">
        <f>SUM(Emissions!AH50:AH53)</f>
        <v>2.1685830684224139</v>
      </c>
      <c r="AG26" s="28">
        <f>SUM(Emissions!AI50:AI53)</f>
        <v>2.1643430160636266</v>
      </c>
      <c r="AH26" s="28">
        <f>SUM(Emissions!AJ50:AJ53)</f>
        <v>2.1546229281725644</v>
      </c>
      <c r="AI26" s="28">
        <f>SUM(Emissions!AK50:AK53)</f>
        <v>2.13975159536438</v>
      </c>
      <c r="AJ26" s="28">
        <f>SUM(Emissions!AL50:AL53)</f>
        <v>1.824987085866322</v>
      </c>
      <c r="AK26" s="28">
        <f>SUM(Emissions!AM50:AM53)</f>
        <v>1.8661597396473879</v>
      </c>
      <c r="AL26" s="28">
        <f>SUM(Emissions!AN50:AN53)</f>
        <v>1.9037796935000262</v>
      </c>
      <c r="AM26" s="28">
        <f>SUM(Emissions!AO50:AO53)</f>
        <v>1.9415481923728362</v>
      </c>
      <c r="AN26" s="28">
        <f>SUM(Emissions!AP50:AP53)</f>
        <v>1.9762871632567762</v>
      </c>
      <c r="AO26" s="28">
        <f>SUM(Emissions!AQ50:AQ53)</f>
        <v>2.0135051900400911</v>
      </c>
      <c r="AP26" s="28">
        <f>SUM(Emissions!AR50:AR53)</f>
        <v>2.0665629542684587</v>
      </c>
      <c r="AQ26" s="28">
        <f>SUM(Emissions!AS50:AS53)</f>
        <v>2.118119851667303</v>
      </c>
      <c r="AR26" s="28">
        <f>SUM(Emissions!AT50:AT53)</f>
        <v>2.1730216829710534</v>
      </c>
      <c r="AS26" s="28">
        <f>SUM(Emissions!AU50:AU53)</f>
        <v>2.2300609492409218</v>
      </c>
      <c r="AT26" s="28">
        <f>SUM(Emissions!AV50:AV53)</f>
        <v>2.2894876345645909</v>
      </c>
      <c r="AU26" s="28">
        <f>SUM(Emissions!AW50:AW53)</f>
        <v>2.3686826386888096</v>
      </c>
      <c r="AV26" s="28">
        <f>SUM(Emissions!AX50:AX53)</f>
        <v>2.4419068240343167</v>
      </c>
      <c r="AW26" s="28">
        <f>SUM(Emissions!AY50:AY53)</f>
        <v>2.5255942467123789</v>
      </c>
      <c r="AX26" s="28">
        <f>SUM(Emissions!AZ50:AZ53)</f>
        <v>2.6160975038763943</v>
      </c>
      <c r="AY26" s="28">
        <f>SUM(Emissions!BA50:BA53)</f>
        <v>2.7138392594349683</v>
      </c>
      <c r="AZ26" s="28">
        <f>SUM(Emissions!BB50:BB53)</f>
        <v>2.8164726686271542</v>
      </c>
      <c r="BA26" s="28">
        <f>SUM(Emissions!BC50:BC53)</f>
        <v>2.9235730256633619</v>
      </c>
      <c r="BB26" s="28">
        <f>SUM(Emissions!BD50:BD53)</f>
        <v>3.0315846474394572</v>
      </c>
      <c r="BC26" s="28">
        <f>SUM(Emissions!BE50:BE53)</f>
        <v>3.1441038386492797</v>
      </c>
      <c r="BD26" s="28">
        <f>SUM(Emissions!BF50:BF53)</f>
        <v>3.2641273853437069</v>
      </c>
      <c r="BE26" s="28">
        <f>SUM(Emissions!BG50:BG53)</f>
        <v>3.3910783193208682</v>
      </c>
      <c r="BF26" s="28">
        <f>SUM(Emissions!BH50:BH53)</f>
        <v>3.5233898050544834</v>
      </c>
      <c r="BG26" s="28">
        <f>SUM(Emissions!BI50:BI53)</f>
        <v>3.6605677226744628</v>
      </c>
      <c r="BH26" s="28">
        <f>SUM(Emissions!BJ50:BJ53)</f>
        <v>3.8034626864780763</v>
      </c>
      <c r="BI26" s="28">
        <f>SUM(Emissions!BK50:BK53)</f>
        <v>3.9556129516311156</v>
      </c>
      <c r="BJ26" s="28">
        <f>SUM(Emissions!BL50:BL53)</f>
        <v>4.1173724987394742</v>
      </c>
      <c r="BK26" s="28">
        <f>SUM(Emissions!BM50:BM53)</f>
        <v>4.2866637523268745</v>
      </c>
      <c r="BL26" s="28">
        <f>SUM(Emissions!BN50:BN53)</f>
        <v>4.4567234873768298</v>
      </c>
      <c r="BM26" s="28">
        <f>SUM(Emissions!BO50:BO53)</f>
        <v>4.6350901538048994</v>
      </c>
      <c r="BN26" s="28">
        <f>SUM(Emissions!BP50:BP53)</f>
        <v>4.8223862187445148</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888.59074879138154</v>
      </c>
      <c r="AD41" s="49">
        <f>Emissions!AF86</f>
        <v>892.02403733011477</v>
      </c>
      <c r="AE41" s="49">
        <f>Emissions!AG86</f>
        <v>894.60249650361811</v>
      </c>
      <c r="AF41" s="49">
        <f>Emissions!AH86</f>
        <v>896.30006635536756</v>
      </c>
      <c r="AG41" s="49">
        <f>Emissions!AI86</f>
        <v>897.29390194612722</v>
      </c>
      <c r="AH41" s="49">
        <f>Emissions!AJ86</f>
        <v>898.86330616756788</v>
      </c>
      <c r="AI41" s="49">
        <f>Emissions!AK86</f>
        <v>900.18146087694663</v>
      </c>
      <c r="AJ41" s="49">
        <f>Emissions!AL86</f>
        <v>901.26556829795993</v>
      </c>
      <c r="AK41" s="49">
        <f>Emissions!AM86</f>
        <v>889.72216675572997</v>
      </c>
      <c r="AL41" s="49">
        <f>Emissions!AN86</f>
        <v>892.84813406784895</v>
      </c>
      <c r="AM41" s="49">
        <f>Emissions!AO86</f>
        <v>895.79354766880351</v>
      </c>
      <c r="AN41" s="49">
        <f>Emissions!AP86</f>
        <v>898.72154779070479</v>
      </c>
      <c r="AO41" s="49">
        <f>Emissions!AQ86</f>
        <v>901.49714665949136</v>
      </c>
      <c r="AP41" s="49">
        <f>Emissions!AR86</f>
        <v>904.35460606402387</v>
      </c>
      <c r="AQ41" s="49">
        <f>Emissions!AS86</f>
        <v>907.74537750229365</v>
      </c>
      <c r="AR41" s="49">
        <f>Emissions!AT86</f>
        <v>911.04303250072769</v>
      </c>
      <c r="AS41" s="49">
        <f>Emissions!AU86</f>
        <v>914.44535843053745</v>
      </c>
      <c r="AT41" s="49">
        <f>Emissions!AV86</f>
        <v>917.90177263106796</v>
      </c>
      <c r="AU41" s="49">
        <f>Emissions!AW86</f>
        <v>921.41894325753071</v>
      </c>
      <c r="AV41" s="49">
        <f>Emissions!AX86</f>
        <v>925.60159129583246</v>
      </c>
      <c r="AW41" s="49">
        <f>Emissions!AY86</f>
        <v>929.49972446441996</v>
      </c>
      <c r="AX41" s="49">
        <f>Emissions!AZ86</f>
        <v>933.75085841571024</v>
      </c>
      <c r="AY41" s="49">
        <f>Emissions!BA86</f>
        <v>938.20242939935997</v>
      </c>
      <c r="AZ41" s="49">
        <f>Emissions!BB86</f>
        <v>942.85701241776428</v>
      </c>
      <c r="BA41" s="49">
        <f>Emissions!BC86</f>
        <v>947.55273879608069</v>
      </c>
      <c r="BB41" s="49">
        <f>Emissions!BD86</f>
        <v>952.33392037459396</v>
      </c>
      <c r="BC41" s="49">
        <f>Emissions!BE86</f>
        <v>957.07136435064649</v>
      </c>
      <c r="BD41" s="49">
        <f>Emissions!BF86</f>
        <v>961.88712524217829</v>
      </c>
      <c r="BE41" s="49">
        <f>Emissions!BG86</f>
        <v>966.87536299982514</v>
      </c>
      <c r="BF41" s="49">
        <f>Emissions!BH86</f>
        <v>971.95161927230936</v>
      </c>
      <c r="BG41" s="49">
        <f>Emissions!BI86</f>
        <v>977.10984603222664</v>
      </c>
      <c r="BH41" s="49">
        <f>Emissions!BJ86</f>
        <v>982.32756733885822</v>
      </c>
      <c r="BI41" s="49">
        <f>Emissions!BK86</f>
        <v>987.62400141038063</v>
      </c>
      <c r="BJ41" s="49">
        <f>Emissions!BL86</f>
        <v>993.09916824027425</v>
      </c>
      <c r="BK41" s="49">
        <f>Emissions!BM86</f>
        <v>998.69823396334652</v>
      </c>
      <c r="BL41" s="49">
        <f>Emissions!BN86</f>
        <v>1004.3988624264563</v>
      </c>
      <c r="BM41" s="49">
        <f>Emissions!BO86</f>
        <v>1010.0004637363241</v>
      </c>
      <c r="BN41" s="49">
        <f>Emissions!BP86</f>
        <v>1015.7122677364945</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470.04199752951143</v>
      </c>
      <c r="AD42" s="49">
        <f>Emissions!AF87</f>
        <v>469.95549296292143</v>
      </c>
      <c r="AE42" s="49">
        <f>Emissions!AG87</f>
        <v>469.89052653474124</v>
      </c>
      <c r="AF42" s="49">
        <f>Emissions!AH87</f>
        <v>469.84775484729778</v>
      </c>
      <c r="AG42" s="49">
        <f>Emissions!AI87</f>
        <v>469.82271433116563</v>
      </c>
      <c r="AH42" s="49">
        <f>Emissions!AJ87</f>
        <v>469.78317188361189</v>
      </c>
      <c r="AI42" s="49">
        <f>Emissions!AK87</f>
        <v>469.74995987694632</v>
      </c>
      <c r="AJ42" s="49">
        <f>Emissions!AL87</f>
        <v>469.72264488680383</v>
      </c>
      <c r="AK42" s="49">
        <f>Emissions!AM87</f>
        <v>470.0134905107933</v>
      </c>
      <c r="AL42" s="49">
        <f>Emissions!AN87</f>
        <v>469.93472915867903</v>
      </c>
      <c r="AM42" s="49">
        <f>Emissions!AO87</f>
        <v>469.86051700782019</v>
      </c>
      <c r="AN42" s="49">
        <f>Emissions!AP87</f>
        <v>469.78674360408115</v>
      </c>
      <c r="AO42" s="49">
        <f>Emissions!AQ87</f>
        <v>469.71681007695025</v>
      </c>
      <c r="AP42" s="49">
        <f>Emissions!AR87</f>
        <v>469.6448140053854</v>
      </c>
      <c r="AQ42" s="49">
        <f>Emissions!AS87</f>
        <v>469.55938069258229</v>
      </c>
      <c r="AR42" s="49">
        <f>Emissions!AT87</f>
        <v>469.47629352609903</v>
      </c>
      <c r="AS42" s="49">
        <f>Emissions!AU87</f>
        <v>469.39056908825017</v>
      </c>
      <c r="AT42" s="49">
        <f>Emissions!AV87</f>
        <v>469.30348185133471</v>
      </c>
      <c r="AU42" s="49">
        <f>Emissions!AW87</f>
        <v>469.21486380562345</v>
      </c>
      <c r="AV42" s="49">
        <f>Emissions!AX87</f>
        <v>469.1094785018048</v>
      </c>
      <c r="AW42" s="49">
        <f>Emissions!AY87</f>
        <v>469.01126178728924</v>
      </c>
      <c r="AX42" s="49">
        <f>Emissions!AZ87</f>
        <v>468.90415092380567</v>
      </c>
      <c r="AY42" s="49">
        <f>Emissions!BA87</f>
        <v>468.79198988221515</v>
      </c>
      <c r="AZ42" s="49">
        <f>Emissions!BB87</f>
        <v>468.67471378318612</v>
      </c>
      <c r="BA42" s="49">
        <f>Emissions!BC87</f>
        <v>468.55640104290848</v>
      </c>
      <c r="BB42" s="49">
        <f>Emissions!BD87</f>
        <v>468.43593518762992</v>
      </c>
      <c r="BC42" s="49">
        <f>Emissions!BE87</f>
        <v>468.31657133770312</v>
      </c>
      <c r="BD42" s="49">
        <f>Emissions!BF87</f>
        <v>468.1952342278089</v>
      </c>
      <c r="BE42" s="49">
        <f>Emissions!BG87</f>
        <v>468.06955141950294</v>
      </c>
      <c r="BF42" s="49">
        <f>Emissions!BH87</f>
        <v>467.94165091134676</v>
      </c>
      <c r="BG42" s="49">
        <f>Emissions!BI87</f>
        <v>467.81168508843234</v>
      </c>
      <c r="BH42" s="49">
        <f>Emissions!BJ87</f>
        <v>467.68022025082098</v>
      </c>
      <c r="BI42" s="49">
        <f>Emissions!BK87</f>
        <v>467.54677217948648</v>
      </c>
      <c r="BJ42" s="49">
        <f>Emissions!BL87</f>
        <v>467.40882078732</v>
      </c>
      <c r="BK42" s="49">
        <f>Emissions!BM87</f>
        <v>467.26774765926251</v>
      </c>
      <c r="BL42" s="49">
        <f>Emissions!BN87</f>
        <v>467.12411557331109</v>
      </c>
      <c r="BM42" s="49">
        <f>Emissions!BO87</f>
        <v>466.9829785590307</v>
      </c>
      <c r="BN42" s="49">
        <f>Emissions!BP87</f>
        <v>466.83906489610757</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55.498514465691642</v>
      </c>
      <c r="AC43" s="49">
        <f t="shared" si="24"/>
        <v>55.421232845198787</v>
      </c>
      <c r="AD43" s="49">
        <f t="shared" si="24"/>
        <v>55.133650616677301</v>
      </c>
      <c r="AE43" s="49">
        <f t="shared" si="24"/>
        <v>54.63280988363983</v>
      </c>
      <c r="AF43" s="49">
        <f t="shared" si="24"/>
        <v>53.975892568366547</v>
      </c>
      <c r="AG43" s="49">
        <f t="shared" si="24"/>
        <v>53.489779125773524</v>
      </c>
      <c r="AH43" s="49">
        <f t="shared" si="24"/>
        <v>52.963074557388907</v>
      </c>
      <c r="AI43" s="49">
        <f t="shared" si="24"/>
        <v>52.400043589835619</v>
      </c>
      <c r="AJ43" s="49">
        <f t="shared" si="24"/>
        <v>49.038580907491287</v>
      </c>
      <c r="AK43" s="49">
        <f t="shared" si="24"/>
        <v>49.206937046118441</v>
      </c>
      <c r="AL43" s="49">
        <f t="shared" si="24"/>
        <v>49.379209111066132</v>
      </c>
      <c r="AM43" s="49">
        <f t="shared" si="24"/>
        <v>49.552210461909716</v>
      </c>
      <c r="AN43" s="49">
        <f t="shared" si="24"/>
        <v>49.697059061682985</v>
      </c>
      <c r="AO43" s="49">
        <f t="shared" si="24"/>
        <v>49.862962862175785</v>
      </c>
      <c r="AP43" s="49">
        <f t="shared" si="24"/>
        <v>50.1355802406122</v>
      </c>
      <c r="AQ43" s="49">
        <f t="shared" si="24"/>
        <v>50.392581722909974</v>
      </c>
      <c r="AR43" s="49">
        <f t="shared" si="24"/>
        <v>50.673778005136136</v>
      </c>
      <c r="AS43" s="49">
        <f t="shared" si="24"/>
        <v>50.968899821792284</v>
      </c>
      <c r="AT43" s="49">
        <f t="shared" si="24"/>
        <v>51.278931724618481</v>
      </c>
      <c r="AU43" s="49">
        <f t="shared" si="24"/>
        <v>51.52880920496461</v>
      </c>
      <c r="AV43" s="49">
        <f t="shared" si="24"/>
        <v>51.714008105243281</v>
      </c>
      <c r="AW43" s="49">
        <f t="shared" si="24"/>
        <v>51.966028916018892</v>
      </c>
      <c r="AX43" s="49">
        <f t="shared" si="24"/>
        <v>52.253850540836098</v>
      </c>
      <c r="AY43" s="49">
        <f t="shared" si="24"/>
        <v>52.576936592101248</v>
      </c>
      <c r="AZ43" s="49">
        <f t="shared" si="24"/>
        <v>52.893461577563997</v>
      </c>
      <c r="BA43" s="49">
        <f t="shared" si="24"/>
        <v>53.21943535715242</v>
      </c>
      <c r="BB43" s="49">
        <f t="shared" si="24"/>
        <v>53.527785488254914</v>
      </c>
      <c r="BC43" s="49">
        <f t="shared" si="24"/>
        <v>53.843191607859801</v>
      </c>
      <c r="BD43" s="49">
        <f t="shared" si="24"/>
        <v>54.185314945844155</v>
      </c>
      <c r="BE43" s="49">
        <f t="shared" si="24"/>
        <v>54.65462899853555</v>
      </c>
      <c r="BF43" s="49">
        <f t="shared" si="24"/>
        <v>55.137993304030232</v>
      </c>
      <c r="BG43" s="49">
        <f t="shared" si="24"/>
        <v>55.63077441411847</v>
      </c>
      <c r="BH43" s="49">
        <f t="shared" si="24"/>
        <v>56.136937064145272</v>
      </c>
      <c r="BI43" s="49">
        <f t="shared" si="24"/>
        <v>56.678366661482329</v>
      </c>
      <c r="BJ43" s="49">
        <f t="shared" si="24"/>
        <v>57.236347364378751</v>
      </c>
      <c r="BK43" s="49">
        <f t="shared" si="24"/>
        <v>57.813758947348475</v>
      </c>
      <c r="BL43" s="49">
        <f t="shared" si="24"/>
        <v>58.366384061262295</v>
      </c>
      <c r="BM43" s="49">
        <f t="shared" si="24"/>
        <v>58.939398663328589</v>
      </c>
      <c r="BN43" s="49">
        <f t="shared" si="24"/>
        <v>59.535234019991222</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6.6056377969410862</v>
      </c>
      <c r="AD44" s="22">
        <f>Emissions!AF88</f>
        <v>6.6042743793531917</v>
      </c>
      <c r="AE44" s="22">
        <f>Emissions!AG88</f>
        <v>6.6032504291237943</v>
      </c>
      <c r="AF44" s="22">
        <f>Emissions!AH88</f>
        <v>6.6025762951072542</v>
      </c>
      <c r="AG44" s="22">
        <f>Emissions!AI88</f>
        <v>6.6021816259995951</v>
      </c>
      <c r="AH44" s="22">
        <f>Emissions!AJ88</f>
        <v>6.6015583887464819</v>
      </c>
      <c r="AI44" s="22">
        <f>Emissions!AK88</f>
        <v>6.6010349269709678</v>
      </c>
      <c r="AJ44" s="22">
        <f>Emissions!AL88</f>
        <v>6.600604409375868</v>
      </c>
      <c r="AK44" s="22">
        <f>Emissions!AM88</f>
        <v>6.605188491520221</v>
      </c>
      <c r="AL44" s="22">
        <f>Emissions!AN88</f>
        <v>6.6039471164466006</v>
      </c>
      <c r="AM44" s="22">
        <f>Emissions!AO88</f>
        <v>6.6027774423391481</v>
      </c>
      <c r="AN44" s="22">
        <f>Emissions!AP88</f>
        <v>6.6016146834219986</v>
      </c>
      <c r="AO44" s="22">
        <f>Emissions!AQ88</f>
        <v>6.6005124456485191</v>
      </c>
      <c r="AP44" s="22">
        <f>Emissions!AR88</f>
        <v>6.5993776996564817</v>
      </c>
      <c r="AQ44" s="22">
        <f>Emissions!AS88</f>
        <v>6.598031166336221</v>
      </c>
      <c r="AR44" s="22">
        <f>Emissions!AT88</f>
        <v>6.596721611146509</v>
      </c>
      <c r="AS44" s="22">
        <f>Emissions!AU88</f>
        <v>6.5953704893400777</v>
      </c>
      <c r="AT44" s="22">
        <f>Emissions!AV88</f>
        <v>6.5939978881564354</v>
      </c>
      <c r="AU44" s="22">
        <f>Emissions!AW88</f>
        <v>6.5926011595571197</v>
      </c>
      <c r="AV44" s="22">
        <f>Emissions!AX88</f>
        <v>6.5909401584979124</v>
      </c>
      <c r="AW44" s="22">
        <f>Emissions!AY88</f>
        <v>6.5893921431586682</v>
      </c>
      <c r="AX44" s="22">
        <f>Emissions!AZ88</f>
        <v>6.587703945172307</v>
      </c>
      <c r="AY44" s="22">
        <f>Emissions!BA88</f>
        <v>6.5859361502129259</v>
      </c>
      <c r="AZ44" s="22">
        <f>Emissions!BB88</f>
        <v>6.5840877357030418</v>
      </c>
      <c r="BA44" s="22">
        <f>Emissions!BC88</f>
        <v>6.5822229824613858</v>
      </c>
      <c r="BB44" s="22">
        <f>Emissions!BD88</f>
        <v>6.5803242934984505</v>
      </c>
      <c r="BC44" s="22">
        <f>Emissions!BE88</f>
        <v>6.5784429734853642</v>
      </c>
      <c r="BD44" s="22">
        <f>Emissions!BF88</f>
        <v>6.5765305524859237</v>
      </c>
      <c r="BE44" s="22">
        <f>Emissions!BG88</f>
        <v>6.5745496379735968</v>
      </c>
      <c r="BF44" s="22">
        <f>Emissions!BH88</f>
        <v>6.5725337698039139</v>
      </c>
      <c r="BG44" s="22">
        <f>Emissions!BI88</f>
        <v>6.5704853497519782</v>
      </c>
      <c r="BH44" s="22">
        <f>Emissions!BJ88</f>
        <v>6.5684133033981853</v>
      </c>
      <c r="BI44" s="22">
        <f>Emissions!BK88</f>
        <v>6.5663099988594693</v>
      </c>
      <c r="BJ44" s="22">
        <f>Emissions!BL88</f>
        <v>6.5641357164860779</v>
      </c>
      <c r="BK44" s="22">
        <f>Emissions!BM88</f>
        <v>6.561912231743535</v>
      </c>
      <c r="BL44" s="22">
        <f>Emissions!BN88</f>
        <v>6.5596484147002014</v>
      </c>
      <c r="BM44" s="22">
        <f>Emissions!BO88</f>
        <v>6.5574239230327844</v>
      </c>
      <c r="BN44" s="22">
        <f>Emissions!BP88</f>
        <v>6.555155667992584</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6.0750340157918874</v>
      </c>
      <c r="AC45" s="22">
        <f>Emissions!AE89+SUM(Emissions!AE91:AE106)</f>
        <v>6.0989192886126347</v>
      </c>
      <c r="AD45" s="22">
        <f>Emissions!AF89+SUM(Emissions!AF91:AF106)</f>
        <v>6.0859818865566924</v>
      </c>
      <c r="AE45" s="22">
        <f>Emissions!AG89+SUM(Emissions!AG91:AG106)</f>
        <v>6.0358423128680272</v>
      </c>
      <c r="AF45" s="22">
        <f>Emissions!AH89+SUM(Emissions!AH91:AH106)</f>
        <v>5.9575939365447841</v>
      </c>
      <c r="AG45" s="22">
        <f>Emissions!AI89+SUM(Emissions!AI91:AI106)</f>
        <v>5.9080549191835496</v>
      </c>
      <c r="AH45" s="22">
        <f>Emissions!AJ89+SUM(Emissions!AJ91:AJ106)</f>
        <v>5.8502976835353806</v>
      </c>
      <c r="AI45" s="22">
        <f>Emissions!AK89+SUM(Emissions!AK91:AK106)</f>
        <v>5.785226363855875</v>
      </c>
      <c r="AJ45" s="22">
        <f>Emissions!AL89+SUM(Emissions!AL91:AL106)</f>
        <v>5.2130079614432647</v>
      </c>
      <c r="AK45" s="22">
        <f>Emissions!AM89+SUM(Emissions!AM91:AM106)</f>
        <v>5.2663541438225492</v>
      </c>
      <c r="AL45" s="22">
        <f>Emissions!AN89+SUM(Emissions!AN91:AN106)</f>
        <v>5.3136952911280231</v>
      </c>
      <c r="AM45" s="22">
        <f>Emissions!AO89+SUM(Emissions!AO91:AO106)</f>
        <v>5.361377628495104</v>
      </c>
      <c r="AN45" s="22">
        <f>Emissions!AP89+SUM(Emissions!AP91:AP106)</f>
        <v>5.4040460104348247</v>
      </c>
      <c r="AO45" s="22">
        <f>Emissions!AQ89+SUM(Emissions!AQ91:AQ106)</f>
        <v>5.4508371663936321</v>
      </c>
      <c r="AP45" s="22">
        <f>Emissions!AR89+SUM(Emissions!AR91:AR106)</f>
        <v>5.519748751646838</v>
      </c>
      <c r="AQ45" s="22">
        <f>Emissions!AS89+SUM(Emissions!AS91:AS106)</f>
        <v>5.5859198653390481</v>
      </c>
      <c r="AR45" s="22">
        <f>Emissions!AT89+SUM(Emissions!AT91:AT106)</f>
        <v>5.657164564858669</v>
      </c>
      <c r="AS45" s="22">
        <f>Emissions!AU89+SUM(Emissions!AU91:AU106)</f>
        <v>5.7314988817437014</v>
      </c>
      <c r="AT45" s="22">
        <f>Emissions!AV89+SUM(Emissions!AV91:AV106)</f>
        <v>5.8092184188103451</v>
      </c>
      <c r="AU45" s="22">
        <f>Emissions!AW89+SUM(Emissions!AW91:AW106)</f>
        <v>5.8949427670724344</v>
      </c>
      <c r="AV45" s="22">
        <f>Emissions!AX89+SUM(Emissions!AX91:AX106)</f>
        <v>5.9695786765632342</v>
      </c>
      <c r="AW45" s="22">
        <f>Emissions!AY89+SUM(Emissions!AY91:AY106)</f>
        <v>6.0590321178676518</v>
      </c>
      <c r="AX45" s="22">
        <f>Emissions!AZ89+SUM(Emissions!AZ91:AZ106)</f>
        <v>6.1572735174854394</v>
      </c>
      <c r="AY45" s="22">
        <f>Emissions!BA89+SUM(Emissions!BA91:BA106)</f>
        <v>6.2646022614988297</v>
      </c>
      <c r="AZ45" s="22">
        <f>Emissions!BB89+SUM(Emissions!BB91:BB106)</f>
        <v>6.3745618008580411</v>
      </c>
      <c r="BA45" s="22">
        <f>Emissions!BC89+SUM(Emissions!BC91:BC106)</f>
        <v>6.4889633582975712</v>
      </c>
      <c r="BB45" s="22">
        <f>Emissions!BD89+SUM(Emissions!BD91:BD106)</f>
        <v>6.6023930089266996</v>
      </c>
      <c r="BC45" s="22">
        <f>Emissions!BE89+SUM(Emissions!BE91:BE106)</f>
        <v>6.7200850862531141</v>
      </c>
      <c r="BD45" s="22">
        <f>Emissions!BF89+SUM(Emissions!BF91:BF106)</f>
        <v>6.8462644202066585</v>
      </c>
      <c r="BE45" s="22">
        <f>Emissions!BG89+SUM(Emissions!BG91:BG106)</f>
        <v>6.9903689005657679</v>
      </c>
      <c r="BF45" s="22">
        <f>Emissions!BH89+SUM(Emissions!BH91:BH106)</f>
        <v>7.1400681671062562</v>
      </c>
      <c r="BG45" s="22">
        <f>Emissions!BI89+SUM(Emissions!BI91:BI106)</f>
        <v>7.2945348060681541</v>
      </c>
      <c r="BH45" s="22">
        <f>Emissions!BJ89+SUM(Emissions!BJ91:BJ106)</f>
        <v>7.4548207540787912</v>
      </c>
      <c r="BI45" s="22">
        <f>Emissions!BK89+SUM(Emissions!BK91:BK106)</f>
        <v>7.6258314864594015</v>
      </c>
      <c r="BJ45" s="22">
        <f>Emissions!BL89+SUM(Emissions!BL91:BL106)</f>
        <v>7.8054689416784759</v>
      </c>
      <c r="BK45" s="22">
        <f>Emissions!BM89+SUM(Emissions!BM91:BM106)</f>
        <v>7.9929356444747794</v>
      </c>
      <c r="BL45" s="22">
        <f>Emissions!BN89+SUM(Emissions!BN91:BN106)</f>
        <v>8.1786449640699335</v>
      </c>
      <c r="BM45" s="22">
        <f>Emissions!BO89+SUM(Emissions!BO91:BO106)</f>
        <v>8.372933432946013</v>
      </c>
      <c r="BN45" s="22">
        <f>Emissions!BP89+SUM(Emissions!BP91:BP106)</f>
        <v>8.5764883283975397</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2.9556056415256671</v>
      </c>
      <c r="AD46" s="22">
        <f>Emissions!AF90</f>
        <v>2.965784354476201</v>
      </c>
      <c r="AE46" s="22">
        <f>Emissions!AG90</f>
        <v>2.9734287442458549</v>
      </c>
      <c r="AF46" s="22">
        <f>Emissions!AH90</f>
        <v>2.9784615505595395</v>
      </c>
      <c r="AG46" s="22">
        <f>Emissions!AI90</f>
        <v>2.9814079872147281</v>
      </c>
      <c r="AH46" s="22">
        <f>Emissions!AJ90</f>
        <v>2.9860608193006963</v>
      </c>
      <c r="AI46" s="22">
        <f>Emissions!AK90</f>
        <v>2.9899687688539571</v>
      </c>
      <c r="AJ46" s="22">
        <f>Emissions!AL90</f>
        <v>2.9931828355196481</v>
      </c>
      <c r="AK46" s="22">
        <f>Emissions!AM90</f>
        <v>2.9589599703437246</v>
      </c>
      <c r="AL46" s="22">
        <f>Emissions!AN90</f>
        <v>2.9682275642566296</v>
      </c>
      <c r="AM46" s="22">
        <f>Emissions!AO90</f>
        <v>2.9769598683512268</v>
      </c>
      <c r="AN46" s="22">
        <f>Emissions!AP90</f>
        <v>2.9856405464893254</v>
      </c>
      <c r="AO46" s="22">
        <f>Emissions!AQ90</f>
        <v>2.9938693987493292</v>
      </c>
      <c r="AP46" s="22">
        <f>Emissions!AR90</f>
        <v>3.0023409439510833</v>
      </c>
      <c r="AQ46" s="22">
        <f>Emissions!AS90</f>
        <v>3.0123936059285557</v>
      </c>
      <c r="AR46" s="22">
        <f>Emissions!AT90</f>
        <v>3.0221702044463536</v>
      </c>
      <c r="AS46" s="22">
        <f>Emissions!AU90</f>
        <v>3.032257122167656</v>
      </c>
      <c r="AT46" s="22">
        <f>Emissions!AV90</f>
        <v>3.0425043960534488</v>
      </c>
      <c r="AU46" s="22">
        <f>Emissions!AW90</f>
        <v>3.0529317952658719</v>
      </c>
      <c r="AV46" s="22">
        <f>Emissions!AX90</f>
        <v>3.0653321435834355</v>
      </c>
      <c r="AW46" s="22">
        <f>Emissions!AY90</f>
        <v>3.0768889871514515</v>
      </c>
      <c r="AX46" s="22">
        <f>Emissions!AZ90</f>
        <v>3.0894923765014246</v>
      </c>
      <c r="AY46" s="22">
        <f>Emissions!BA90</f>
        <v>3.102690003997719</v>
      </c>
      <c r="AZ46" s="22">
        <f>Emissions!BB90</f>
        <v>3.1164895037817493</v>
      </c>
      <c r="BA46" s="22">
        <f>Emissions!BC90</f>
        <v>3.1304109817932568</v>
      </c>
      <c r="BB46" s="22">
        <f>Emissions!BD90</f>
        <v>3.1445858098926225</v>
      </c>
      <c r="BC46" s="22">
        <f>Emissions!BE90</f>
        <v>3.1586309685815763</v>
      </c>
      <c r="BD46" s="22">
        <f>Emissions!BF90</f>
        <v>3.1729083143974899</v>
      </c>
      <c r="BE46" s="22">
        <f>Emissions!BG90</f>
        <v>3.1876970045094017</v>
      </c>
      <c r="BF46" s="22">
        <f>Emissions!BH90</f>
        <v>3.2027466441997574</v>
      </c>
      <c r="BG46" s="22">
        <f>Emissions!BI90</f>
        <v>3.2180393028069858</v>
      </c>
      <c r="BH46" s="22">
        <f>Emissions!BJ90</f>
        <v>3.23350834563194</v>
      </c>
      <c r="BI46" s="22">
        <f>Emissions!BK90</f>
        <v>3.2492107491634967</v>
      </c>
      <c r="BJ46" s="22">
        <f>Emissions!BL90</f>
        <v>3.2654430439121147</v>
      </c>
      <c r="BK46" s="22">
        <f>Emissions!BM90</f>
        <v>3.2820426632401634</v>
      </c>
      <c r="BL46" s="22">
        <f>Emissions!BN90</f>
        <v>3.2989433868784537</v>
      </c>
      <c r="BM46" s="22">
        <f>Emissions!BO90</f>
        <v>3.3155505234920044</v>
      </c>
      <c r="BN46" s="22">
        <f>Emissions!BP90</f>
        <v>3.3324843793830943</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35.540732111824028</v>
      </c>
      <c r="AC47" s="22">
        <f>SUM(Emissions!AE107:AE122)</f>
        <v>35.432980225778593</v>
      </c>
      <c r="AD47" s="22">
        <f>SUM(Emissions!AF107:AF122)</f>
        <v>35.148388248241666</v>
      </c>
      <c r="AE47" s="22">
        <f>SUM(Emissions!AG107:AG122)</f>
        <v>34.689934793643864</v>
      </c>
      <c r="AF47" s="22">
        <f>SUM(Emissions!AH107:AH122)</f>
        <v>34.10577532668794</v>
      </c>
      <c r="AG47" s="22">
        <f>SUM(Emissions!AI107:AI122)</f>
        <v>33.665517278199879</v>
      </c>
      <c r="AH47" s="22">
        <f>SUM(Emissions!AJ107:AJ122)</f>
        <v>33.191408494921838</v>
      </c>
      <c r="AI47" s="22">
        <f>SUM(Emissions!AK107:AK122)</f>
        <v>32.688932503561567</v>
      </c>
      <c r="AJ47" s="22">
        <f>SUM(Emissions!AL107:AL122)</f>
        <v>29.89577281885051</v>
      </c>
      <c r="AK47" s="22">
        <f>SUM(Emissions!AM107:AM122)</f>
        <v>30.039289702421215</v>
      </c>
      <c r="AL47" s="22">
        <f>SUM(Emissions!AN107:AN122)</f>
        <v>30.155062545515406</v>
      </c>
      <c r="AM47" s="22">
        <f>SUM(Emissions!AO107:AO122)</f>
        <v>30.271687073296022</v>
      </c>
      <c r="AN47" s="22">
        <f>SUM(Emissions!AP107:AP122)</f>
        <v>30.365217516199881</v>
      </c>
      <c r="AO47" s="22">
        <f>SUM(Emissions!AQ107:AQ122)</f>
        <v>30.476071690538603</v>
      </c>
      <c r="AP47" s="22">
        <f>SUM(Emissions!AR107:AR122)</f>
        <v>30.671308828803358</v>
      </c>
      <c r="AQ47" s="22">
        <f>SUM(Emissions!AS107:AS122)</f>
        <v>30.852301213042974</v>
      </c>
      <c r="AR47" s="22">
        <f>SUM(Emissions!AT107:AT122)</f>
        <v>31.052653896712687</v>
      </c>
      <c r="AS47" s="22">
        <f>SUM(Emissions!AU107:AU122)</f>
        <v>31.263573744860192</v>
      </c>
      <c r="AT47" s="22">
        <f>SUM(Emissions!AV107:AV122)</f>
        <v>31.485879582208856</v>
      </c>
      <c r="AU47" s="22">
        <f>SUM(Emissions!AW107:AW122)</f>
        <v>31.639870187971049</v>
      </c>
      <c r="AV47" s="22">
        <f>SUM(Emissions!AX107:AX122)</f>
        <v>31.738561975791818</v>
      </c>
      <c r="AW47" s="22">
        <f>SUM(Emissions!AY107:AY122)</f>
        <v>31.889988661325503</v>
      </c>
      <c r="AX47" s="22">
        <f>SUM(Emissions!AZ107:AZ122)</f>
        <v>32.067521839452567</v>
      </c>
      <c r="AY47" s="22">
        <f>SUM(Emissions!BA107:BA122)</f>
        <v>32.27071745845867</v>
      </c>
      <c r="AZ47" s="22">
        <f>SUM(Emissions!BB107:BB122)</f>
        <v>32.464199963579325</v>
      </c>
      <c r="BA47" s="22">
        <f>SUM(Emissions!BC107:BC122)</f>
        <v>32.662583605249623</v>
      </c>
      <c r="BB47" s="22">
        <f>SUM(Emissions!BD107:BD122)</f>
        <v>32.844096090877819</v>
      </c>
      <c r="BC47" s="22">
        <f>SUM(Emissions!BE107:BE122)</f>
        <v>33.02851443877168</v>
      </c>
      <c r="BD47" s="22">
        <f>SUM(Emissions!BF107:BF122)</f>
        <v>33.230961662277288</v>
      </c>
      <c r="BE47" s="22">
        <f>SUM(Emissions!BG107:BG122)</f>
        <v>33.542231603301246</v>
      </c>
      <c r="BF47" s="22">
        <f>SUM(Emissions!BH107:BH122)</f>
        <v>33.861731015026024</v>
      </c>
      <c r="BG47" s="22">
        <f>SUM(Emissions!BI107:BI122)</f>
        <v>34.185669391888325</v>
      </c>
      <c r="BH47" s="22">
        <f>SUM(Emissions!BJ107:BJ122)</f>
        <v>34.517017241724588</v>
      </c>
      <c r="BI47" s="22">
        <f>SUM(Emissions!BK107:BK122)</f>
        <v>34.87270515197946</v>
      </c>
      <c r="BJ47" s="22">
        <f>SUM(Emissions!BL107:BL122)</f>
        <v>35.235858531572838</v>
      </c>
      <c r="BK47" s="22">
        <f>SUM(Emissions!BM107:BM122)</f>
        <v>35.610295421452008</v>
      </c>
      <c r="BL47" s="22">
        <f>SUM(Emissions!BN107:BN122)</f>
        <v>35.961442453466979</v>
      </c>
      <c r="BM47" s="22">
        <f>SUM(Emissions!BO107:BO122)</f>
        <v>36.324654086002312</v>
      </c>
      <c r="BN47" s="22">
        <f>SUM(Emissions!BP107:BP122)</f>
        <v>36.701137090653802</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6.6366351892606659</v>
      </c>
      <c r="AC49" s="49">
        <f t="shared" si="33"/>
        <v>6.6326184556338177</v>
      </c>
      <c r="AD49" s="49">
        <f t="shared" si="33"/>
        <v>6.6028863927709569</v>
      </c>
      <c r="AE49" s="49">
        <f t="shared" si="33"/>
        <v>6.5474697534305317</v>
      </c>
      <c r="AF49" s="49">
        <f t="shared" si="33"/>
        <v>6.4733193582620663</v>
      </c>
      <c r="AG49" s="49">
        <f t="shared" si="33"/>
        <v>6.4208666118939446</v>
      </c>
      <c r="AH49" s="49">
        <f t="shared" si="33"/>
        <v>6.363405211208141</v>
      </c>
      <c r="AI49" s="49">
        <f t="shared" si="33"/>
        <v>6.3016554574280184</v>
      </c>
      <c r="AJ49" s="49">
        <f t="shared" si="33"/>
        <v>5.8905945299132467</v>
      </c>
      <c r="AK49" s="49">
        <f t="shared" si="33"/>
        <v>5.9183910617797331</v>
      </c>
      <c r="AL49" s="49">
        <f t="shared" si="33"/>
        <v>5.9431147107126705</v>
      </c>
      <c r="AM49" s="49">
        <f t="shared" si="33"/>
        <v>5.9682089323035008</v>
      </c>
      <c r="AN49" s="49">
        <f t="shared" si="33"/>
        <v>5.989993682514684</v>
      </c>
      <c r="AO49" s="49">
        <f t="shared" si="33"/>
        <v>6.0146625900500839</v>
      </c>
      <c r="AP49" s="49">
        <f t="shared" si="33"/>
        <v>6.0521577231168422</v>
      </c>
      <c r="AQ49" s="49">
        <f t="shared" si="33"/>
        <v>6.0877758179533688</v>
      </c>
      <c r="AR49" s="49">
        <f t="shared" si="33"/>
        <v>6.1266673706010435</v>
      </c>
      <c r="AS49" s="49">
        <f t="shared" si="33"/>
        <v>6.1675061349556008</v>
      </c>
      <c r="AT49" s="49">
        <f t="shared" si="33"/>
        <v>6.2104244120692691</v>
      </c>
      <c r="AU49" s="49">
        <f t="shared" si="33"/>
        <v>6.2477774844899203</v>
      </c>
      <c r="AV49" s="49">
        <f t="shared" si="33"/>
        <v>6.2771290106680819</v>
      </c>
      <c r="AW49" s="49">
        <f t="shared" si="33"/>
        <v>6.3153684353924211</v>
      </c>
      <c r="AX49" s="49">
        <f t="shared" si="33"/>
        <v>6.3584540888510199</v>
      </c>
      <c r="AY49" s="49">
        <f t="shared" si="33"/>
        <v>6.4063802725107006</v>
      </c>
      <c r="AZ49" s="49">
        <f t="shared" si="33"/>
        <v>6.453296330099084</v>
      </c>
      <c r="BA49" s="49">
        <f t="shared" si="33"/>
        <v>6.5018531247598119</v>
      </c>
      <c r="BB49" s="49">
        <f t="shared" si="33"/>
        <v>6.5486032539143126</v>
      </c>
      <c r="BC49" s="49">
        <f t="shared" si="33"/>
        <v>6.596739926436582</v>
      </c>
      <c r="BD49" s="49">
        <f t="shared" si="33"/>
        <v>6.6487861351702229</v>
      </c>
      <c r="BE49" s="49">
        <f t="shared" si="33"/>
        <v>6.715317107223914</v>
      </c>
      <c r="BF49" s="49">
        <f t="shared" si="33"/>
        <v>6.7840804080806478</v>
      </c>
      <c r="BG49" s="49">
        <f t="shared" si="33"/>
        <v>6.8545065228780375</v>
      </c>
      <c r="BH49" s="49">
        <f t="shared" si="33"/>
        <v>6.9271303391257621</v>
      </c>
      <c r="BI49" s="49">
        <f t="shared" si="33"/>
        <v>7.0048307337847717</v>
      </c>
      <c r="BJ49" s="49">
        <f t="shared" si="33"/>
        <v>7.0846694835054178</v>
      </c>
      <c r="BK49" s="49">
        <f t="shared" si="33"/>
        <v>7.1675870413705027</v>
      </c>
      <c r="BL49" s="49">
        <f t="shared" si="33"/>
        <v>7.2478301585880986</v>
      </c>
      <c r="BM49" s="49">
        <f t="shared" si="33"/>
        <v>7.3313738430243927</v>
      </c>
      <c r="BN49" s="49">
        <f t="shared" si="33"/>
        <v>7.4185323811859156</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6.2875580919358676</v>
      </c>
      <c r="AC50" s="22">
        <f>SUM(Emissions!AE135:AE138)</f>
        <v>6.2824608737686853</v>
      </c>
      <c r="AD50" s="22">
        <f>SUM(Emissions!AF135:AF138)</f>
        <v>6.2527846735561816</v>
      </c>
      <c r="AE50" s="22">
        <f>SUM(Emissions!AG135:AG138)</f>
        <v>6.1987948714449796</v>
      </c>
      <c r="AF50" s="22">
        <f>SUM(Emissions!AH135:AH138)</f>
        <v>6.1271312343307009</v>
      </c>
      <c r="AG50" s="22">
        <f>SUM(Emissions!AI135:AI138)</f>
        <v>6.0762468068147806</v>
      </c>
      <c r="AH50" s="22">
        <f>SUM(Emissions!AJ135:AJ138)</f>
        <v>6.0205783387623955</v>
      </c>
      <c r="AI50" s="22">
        <f>SUM(Emissions!AK135:AK138)</f>
        <v>5.9608995712160535</v>
      </c>
      <c r="AJ50" s="22">
        <f>SUM(Emissions!AL135:AL138)</f>
        <v>5.5694301611846289</v>
      </c>
      <c r="AK50" s="22">
        <f>SUM(Emissions!AM135:AM138)</f>
        <v>5.5965287741865222</v>
      </c>
      <c r="AL50" s="22">
        <f>SUM(Emissions!AN135:AN138)</f>
        <v>5.6192601329744711</v>
      </c>
      <c r="AM50" s="22">
        <f>SUM(Emissions!AO135:AO138)</f>
        <v>5.6423687746982187</v>
      </c>
      <c r="AN50" s="22">
        <f>SUM(Emissions!AP135:AP138)</f>
        <v>5.6623427089345038</v>
      </c>
      <c r="AO50" s="22">
        <f>SUM(Emissions!AQ135:AQ138)</f>
        <v>5.6850741644630443</v>
      </c>
      <c r="AP50" s="22">
        <f>SUM(Emissions!AR135:AR138)</f>
        <v>5.719860311532611</v>
      </c>
      <c r="AQ50" s="22">
        <f>SUM(Emissions!AS135:AS138)</f>
        <v>5.7528093772429507</v>
      </c>
      <c r="AR50" s="22">
        <f>SUM(Emissions!AT135:AT138)</f>
        <v>5.7888663933785054</v>
      </c>
      <c r="AS50" s="22">
        <f>SUM(Emissions!AU135:AU138)</f>
        <v>5.8267533153881104</v>
      </c>
      <c r="AT50" s="22">
        <f>SUM(Emissions!AV135:AV138)</f>
        <v>5.8665974236279608</v>
      </c>
      <c r="AU50" s="22">
        <f>SUM(Emissions!AW135:AW138)</f>
        <v>5.9005939422088591</v>
      </c>
      <c r="AV50" s="22">
        <f>SUM(Emissions!AX135:AX138)</f>
        <v>5.9269033479434858</v>
      </c>
      <c r="AW50" s="22">
        <f>SUM(Emissions!AY135:AY138)</f>
        <v>5.9616185700936946</v>
      </c>
      <c r="AX50" s="22">
        <f>SUM(Emissions!AZ135:AZ138)</f>
        <v>6.0008407035355056</v>
      </c>
      <c r="AY50" s="22">
        <f>SUM(Emissions!BA135:BA138)</f>
        <v>6.0445693372206915</v>
      </c>
      <c r="AZ50" s="22">
        <f>SUM(Emissions!BB135:BB138)</f>
        <v>6.0871763022438818</v>
      </c>
      <c r="BA50" s="22">
        <f>SUM(Emissions!BC135:BC138)</f>
        <v>6.1312665433138758</v>
      </c>
      <c r="BB50" s="22">
        <f>SUM(Emissions!BD135:BD138)</f>
        <v>6.1735749025359157</v>
      </c>
      <c r="BC50" s="22">
        <f>SUM(Emissions!BE135:BE138)</f>
        <v>6.2171272283510532</v>
      </c>
      <c r="BD50" s="22">
        <f>SUM(Emissions!BF135:BF138)</f>
        <v>6.2642882635664172</v>
      </c>
      <c r="BE50" s="22">
        <f>SUM(Emissions!BG135:BG138)</f>
        <v>6.3252979899552777</v>
      </c>
      <c r="BF50" s="22">
        <f>SUM(Emissions!BH135:BH138)</f>
        <v>6.3883380155183787</v>
      </c>
      <c r="BG50" s="22">
        <f>SUM(Emissions!BI135:BI138)</f>
        <v>6.4528679902393531</v>
      </c>
      <c r="BH50" s="22">
        <f>SUM(Emissions!BJ135:BJ138)</f>
        <v>6.519388810433747</v>
      </c>
      <c r="BI50" s="22">
        <f>SUM(Emissions!BK135:BK138)</f>
        <v>6.590608147002321</v>
      </c>
      <c r="BJ50" s="22">
        <f>SUM(Emissions!BL135:BL138)</f>
        <v>6.66364992175086</v>
      </c>
      <c r="BK50" s="22">
        <f>SUM(Emissions!BM135:BM138)</f>
        <v>6.739487713409738</v>
      </c>
      <c r="BL50" s="22">
        <f>SUM(Emissions!BN135:BN138)</f>
        <v>6.8127012982598476</v>
      </c>
      <c r="BM50" s="22">
        <f>SUM(Emissions!BO135:BO138)</f>
        <v>6.8889296060195244</v>
      </c>
      <c r="BN50" s="22">
        <f>SUM(Emissions!BP135:BP138)</f>
        <v>6.968441795527383</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0.34907709732479852</v>
      </c>
      <c r="AC51" s="22">
        <f>SUM(Emissions!AE139:AE154)</f>
        <v>0.35015758186513274</v>
      </c>
      <c r="AD51" s="22">
        <f>SUM(Emissions!AF139:AF154)</f>
        <v>0.35010171921477556</v>
      </c>
      <c r="AE51" s="22">
        <f>SUM(Emissions!AG139:AG154)</f>
        <v>0.34867488198555191</v>
      </c>
      <c r="AF51" s="22">
        <f>SUM(Emissions!AH139:AH154)</f>
        <v>0.34618812393136539</v>
      </c>
      <c r="AG51" s="22">
        <f>SUM(Emissions!AI139:AI154)</f>
        <v>0.3446198050791639</v>
      </c>
      <c r="AH51" s="22">
        <f>SUM(Emissions!AJ139:AJ154)</f>
        <v>0.34282687244574578</v>
      </c>
      <c r="AI51" s="22">
        <f>SUM(Emissions!AK139:AK154)</f>
        <v>0.34075588621196462</v>
      </c>
      <c r="AJ51" s="22">
        <f>SUM(Emissions!AL139:AL154)</f>
        <v>0.32116436872861781</v>
      </c>
      <c r="AK51" s="22">
        <f>SUM(Emissions!AM139:AM154)</f>
        <v>0.32186228759321062</v>
      </c>
      <c r="AL51" s="22">
        <f>SUM(Emissions!AN139:AN154)</f>
        <v>0.32385457773819931</v>
      </c>
      <c r="AM51" s="22">
        <f>SUM(Emissions!AO139:AO154)</f>
        <v>0.32584015760528162</v>
      </c>
      <c r="AN51" s="22">
        <f>SUM(Emissions!AP139:AP154)</f>
        <v>0.32765097358018047</v>
      </c>
      <c r="AO51" s="22">
        <f>SUM(Emissions!AQ139:AQ154)</f>
        <v>0.32958842558703932</v>
      </c>
      <c r="AP51" s="22">
        <f>SUM(Emissions!AR139:AR154)</f>
        <v>0.33229741158423087</v>
      </c>
      <c r="AQ51" s="22">
        <f>SUM(Emissions!AS139:AS154)</f>
        <v>0.33496644071041842</v>
      </c>
      <c r="AR51" s="22">
        <f>SUM(Emissions!AT139:AT154)</f>
        <v>0.33780097722253782</v>
      </c>
      <c r="AS51" s="22">
        <f>SUM(Emissions!AU139:AU154)</f>
        <v>0.34075281956749043</v>
      </c>
      <c r="AT51" s="22">
        <f>SUM(Emissions!AV139:AV154)</f>
        <v>0.34382698844130849</v>
      </c>
      <c r="AU51" s="22">
        <f>SUM(Emissions!AW139:AW154)</f>
        <v>0.34718354228106107</v>
      </c>
      <c r="AV51" s="22">
        <f>SUM(Emissions!AX139:AX154)</f>
        <v>0.35022566272459577</v>
      </c>
      <c r="AW51" s="22">
        <f>SUM(Emissions!AY139:AY154)</f>
        <v>0.35374986529872676</v>
      </c>
      <c r="AX51" s="22">
        <f>SUM(Emissions!AZ139:AZ154)</f>
        <v>0.3576133853155144</v>
      </c>
      <c r="AY51" s="22">
        <f>SUM(Emissions!BA139:BA154)</f>
        <v>0.36181093529000929</v>
      </c>
      <c r="AZ51" s="22">
        <f>SUM(Emissions!BB139:BB154)</f>
        <v>0.36612002785520198</v>
      </c>
      <c r="BA51" s="22">
        <f>SUM(Emissions!BC139:BC154)</f>
        <v>0.37058658144593626</v>
      </c>
      <c r="BB51" s="22">
        <f>SUM(Emissions!BD139:BD154)</f>
        <v>0.37502835137839696</v>
      </c>
      <c r="BC51" s="22">
        <f>SUM(Emissions!BE139:BE154)</f>
        <v>0.37961269808552883</v>
      </c>
      <c r="BD51" s="22">
        <f>SUM(Emissions!BF139:BF154)</f>
        <v>0.38449787160380544</v>
      </c>
      <c r="BE51" s="22">
        <f>SUM(Emissions!BG139:BG154)</f>
        <v>0.39001911726863669</v>
      </c>
      <c r="BF51" s="22">
        <f>SUM(Emissions!BH139:BH154)</f>
        <v>0.39574239256226956</v>
      </c>
      <c r="BG51" s="22">
        <f>SUM(Emissions!BI139:BI154)</f>
        <v>0.40163853263868476</v>
      </c>
      <c r="BH51" s="22">
        <f>SUM(Emissions!BJ139:BJ154)</f>
        <v>0.40774152869201491</v>
      </c>
      <c r="BI51" s="22">
        <f>SUM(Emissions!BK139:BK154)</f>
        <v>0.41422258678245066</v>
      </c>
      <c r="BJ51" s="22">
        <f>SUM(Emissions!BL139:BL154)</f>
        <v>0.4210195617545579</v>
      </c>
      <c r="BK51" s="22">
        <f>SUM(Emissions!BM139:BM154)</f>
        <v>0.42809932796076439</v>
      </c>
      <c r="BL51" s="22">
        <f>SUM(Emissions!BN139:BN154)</f>
        <v>0.43512886032825143</v>
      </c>
      <c r="BM51" s="22">
        <f>SUM(Emissions!BO139:BO154)</f>
        <v>0.44244423700486862</v>
      </c>
      <c r="BN51" s="22">
        <f>SUM(Emissions!BP139:BP154)</f>
        <v>0.4500905856585326</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1.502518748722101</v>
      </c>
      <c r="AC52" s="49">
        <f t="shared" si="38"/>
        <v>1.5219741661196564</v>
      </c>
      <c r="AD52" s="49">
        <f t="shared" si="38"/>
        <v>1.5326207885709575</v>
      </c>
      <c r="AE52" s="49">
        <f t="shared" si="38"/>
        <v>1.5340533691984264</v>
      </c>
      <c r="AF52" s="49">
        <f t="shared" si="38"/>
        <v>1.5282490098961896</v>
      </c>
      <c r="AG52" s="49">
        <f t="shared" si="38"/>
        <v>1.5294941241734639</v>
      </c>
      <c r="AH52" s="49">
        <f t="shared" si="38"/>
        <v>1.5285313245503152</v>
      </c>
      <c r="AI52" s="49">
        <f t="shared" si="38"/>
        <v>1.5255171126323044</v>
      </c>
      <c r="AJ52" s="49">
        <f t="shared" si="38"/>
        <v>1.3880119434959926</v>
      </c>
      <c r="AK52" s="49">
        <f t="shared" si="38"/>
        <v>1.4082056485439929</v>
      </c>
      <c r="AL52" s="49">
        <f t="shared" si="38"/>
        <v>1.4269680311367954</v>
      </c>
      <c r="AM52" s="49">
        <f t="shared" si="38"/>
        <v>1.4459693161545777</v>
      </c>
      <c r="AN52" s="49">
        <f t="shared" si="38"/>
        <v>1.4637640224757646</v>
      </c>
      <c r="AO52" s="49">
        <f t="shared" si="38"/>
        <v>1.4828201296450731</v>
      </c>
      <c r="AP52" s="49">
        <f t="shared" si="38"/>
        <v>1.5082687000373109</v>
      </c>
      <c r="AQ52" s="49">
        <f t="shared" si="38"/>
        <v>1.5331811677768017</v>
      </c>
      <c r="AR52" s="49">
        <f t="shared" si="38"/>
        <v>1.5597142940808162</v>
      </c>
      <c r="AS52" s="49">
        <f t="shared" si="38"/>
        <v>1.5873372080696466</v>
      </c>
      <c r="AT52" s="49">
        <f t="shared" si="38"/>
        <v>1.6161502406550536</v>
      </c>
      <c r="AU52" s="49">
        <f t="shared" si="38"/>
        <v>1.6534217793888339</v>
      </c>
      <c r="AV52" s="49">
        <f t="shared" si="38"/>
        <v>1.6881404575786014</v>
      </c>
      <c r="AW52" s="49">
        <f t="shared" si="38"/>
        <v>1.7276921656237467</v>
      </c>
      <c r="AX52" s="49">
        <f t="shared" si="38"/>
        <v>1.770452734985404</v>
      </c>
      <c r="AY52" s="49">
        <f t="shared" si="38"/>
        <v>1.8165982544644415</v>
      </c>
      <c r="AZ52" s="49">
        <f t="shared" si="38"/>
        <v>1.8644299739351942</v>
      </c>
      <c r="BA52" s="49">
        <f t="shared" si="38"/>
        <v>1.9143996761613802</v>
      </c>
      <c r="BB52" s="49">
        <f t="shared" si="38"/>
        <v>1.9649210266210193</v>
      </c>
      <c r="BC52" s="49">
        <f t="shared" si="38"/>
        <v>2.0176011761580561</v>
      </c>
      <c r="BD52" s="49">
        <f t="shared" si="38"/>
        <v>2.073795328864338</v>
      </c>
      <c r="BE52" s="49">
        <f t="shared" si="38"/>
        <v>2.1325141883735865</v>
      </c>
      <c r="BF52" s="49">
        <f t="shared" si="38"/>
        <v>2.1937670647177372</v>
      </c>
      <c r="BG52" s="49">
        <f t="shared" si="38"/>
        <v>2.2573409957592419</v>
      </c>
      <c r="BH52" s="49">
        <f t="shared" si="38"/>
        <v>2.3236155830932974</v>
      </c>
      <c r="BI52" s="49">
        <f t="shared" si="38"/>
        <v>2.3942097224857637</v>
      </c>
      <c r="BJ52" s="49">
        <f t="shared" si="38"/>
        <v>2.4686562269165409</v>
      </c>
      <c r="BK52" s="49">
        <f t="shared" si="38"/>
        <v>2.5466507513821544</v>
      </c>
      <c r="BL52" s="49">
        <f t="shared" si="38"/>
        <v>2.6251279469212268</v>
      </c>
      <c r="BM52" s="49">
        <f t="shared" si="38"/>
        <v>2.7074972957015007</v>
      </c>
      <c r="BN52" s="49">
        <f t="shared" si="38"/>
        <v>2.7940620732018386</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1.130447413336642</v>
      </c>
      <c r="AC53" s="22">
        <f>SUM(Emissions!AE156:AE171)</f>
        <v>1.1461202179200816</v>
      </c>
      <c r="AD53" s="22">
        <f>SUM(Emissions!AF156:AF171)</f>
        <v>1.1551157934454033</v>
      </c>
      <c r="AE53" s="22">
        <f>SUM(Emissions!AG156:AG171)</f>
        <v>1.1571055408791497</v>
      </c>
      <c r="AF53" s="22">
        <f>SUM(Emissions!AH156:AH171)</f>
        <v>1.153572235278431</v>
      </c>
      <c r="AG53" s="22">
        <f>SUM(Emissions!AI156:AI171)</f>
        <v>1.1553808879450862</v>
      </c>
      <c r="AH53" s="22">
        <f>SUM(Emissions!AJ156:AJ171)</f>
        <v>1.155497260380453</v>
      </c>
      <c r="AI53" s="22">
        <f>SUM(Emissions!AK156:AK171)</f>
        <v>1.1540353066975169</v>
      </c>
      <c r="AJ53" s="22">
        <f>SUM(Emissions!AL156:AL171)</f>
        <v>1.0498193493191186</v>
      </c>
      <c r="AK53" s="22">
        <f>SUM(Emissions!AM156:AM171)</f>
        <v>1.0655847128352667</v>
      </c>
      <c r="AL53" s="22">
        <f>SUM(Emissions!AN156:AN171)</f>
        <v>1.0802632806049197</v>
      </c>
      <c r="AM53" s="22">
        <f>SUM(Emissions!AO156:AO171)</f>
        <v>1.0951307605627751</v>
      </c>
      <c r="AN53" s="22">
        <f>SUM(Emissions!AP156:AP171)</f>
        <v>1.1090815954790423</v>
      </c>
      <c r="AO53" s="22">
        <f>SUM(Emissions!AQ156:AQ171)</f>
        <v>1.1240042165016091</v>
      </c>
      <c r="AP53" s="22">
        <f>SUM(Emissions!AR156:AR171)</f>
        <v>1.1438592536801204</v>
      </c>
      <c r="AQ53" s="22">
        <f>SUM(Emissions!AS156:AS171)</f>
        <v>1.1633143200612219</v>
      </c>
      <c r="AR53" s="22">
        <f>SUM(Emissions!AT156:AT171)</f>
        <v>1.1840228542764191</v>
      </c>
      <c r="AS53" s="22">
        <f>SUM(Emissions!AU156:AU171)</f>
        <v>1.2055787311478117</v>
      </c>
      <c r="AT53" s="22">
        <f>SUM(Emissions!AV156:AV171)</f>
        <v>1.2280602221723496</v>
      </c>
      <c r="AU53" s="22">
        <f>SUM(Emissions!AW156:AW171)</f>
        <v>1.2574358555758613</v>
      </c>
      <c r="AV53" s="22">
        <f>SUM(Emissions!AX156:AX171)</f>
        <v>1.2848845380910361</v>
      </c>
      <c r="AW53" s="22">
        <f>SUM(Emissions!AY156:AY171)</f>
        <v>1.3160813691767559</v>
      </c>
      <c r="AX53" s="22">
        <f>SUM(Emissions!AZ156:AZ171)</f>
        <v>1.349783789724142</v>
      </c>
      <c r="AY53" s="22">
        <f>SUM(Emissions!BA156:BA171)</f>
        <v>1.3861328746030845</v>
      </c>
      <c r="AZ53" s="22">
        <f>SUM(Emissions!BB156:BB171)</f>
        <v>1.4238450730055594</v>
      </c>
      <c r="BA53" s="22">
        <f>SUM(Emissions!BC156:BC171)</f>
        <v>1.4632505548687988</v>
      </c>
      <c r="BB53" s="22">
        <f>SUM(Emissions!BD156:BD171)</f>
        <v>1.503127659087989</v>
      </c>
      <c r="BC53" s="22">
        <f>SUM(Emissions!BE156:BE171)</f>
        <v>1.5447183996081399</v>
      </c>
      <c r="BD53" s="22">
        <f>SUM(Emissions!BF156:BF171)</f>
        <v>1.5890730062011751</v>
      </c>
      <c r="BE53" s="22">
        <f>SUM(Emissions!BG156:BG171)</f>
        <v>1.6352148012588605</v>
      </c>
      <c r="BF53" s="22">
        <f>SUM(Emissions!BH156:BH171)</f>
        <v>1.6833578766119732</v>
      </c>
      <c r="BG53" s="22">
        <f>SUM(Emissions!BI156:BI171)</f>
        <v>1.7333398104073949</v>
      </c>
      <c r="BH53" s="22">
        <f>SUM(Emissions!BJ156:BJ171)</f>
        <v>1.7854571420840446</v>
      </c>
      <c r="BI53" s="22">
        <f>SUM(Emissions!BK156:BK171)</f>
        <v>1.8409664549314018</v>
      </c>
      <c r="BJ53" s="22">
        <f>SUM(Emissions!BL156:BL171)</f>
        <v>1.8995293590762861</v>
      </c>
      <c r="BK53" s="22">
        <f>SUM(Emissions!BM156:BM171)</f>
        <v>1.9608946402706786</v>
      </c>
      <c r="BL53" s="22">
        <f>SUM(Emissions!BN156:BN171)</f>
        <v>2.0226875907774655</v>
      </c>
      <c r="BM53" s="22">
        <f>SUM(Emissions!BO156:BO171)</f>
        <v>2.0875553342984148</v>
      </c>
      <c r="BN53" s="22">
        <f>SUM(Emissions!BP156:BP171)</f>
        <v>2.1557368970924533</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0.372071335385459</v>
      </c>
      <c r="AC54" s="22">
        <f>SUM(Emissions!AE172:AE187)</f>
        <v>0.37585394819957485</v>
      </c>
      <c r="AD54" s="22">
        <f>SUM(Emissions!AF172:AF187)</f>
        <v>0.37750499512555413</v>
      </c>
      <c r="AE54" s="22">
        <f>SUM(Emissions!AG172:AG187)</f>
        <v>0.3769478283192767</v>
      </c>
      <c r="AF54" s="22">
        <f>SUM(Emissions!AH172:AH187)</f>
        <v>0.37467677461775856</v>
      </c>
      <c r="AG54" s="22">
        <f>SUM(Emissions!AI172:AI187)</f>
        <v>0.37411323622837772</v>
      </c>
      <c r="AH54" s="22">
        <f>SUM(Emissions!AJ172:AJ187)</f>
        <v>0.37303406416986218</v>
      </c>
      <c r="AI54" s="22">
        <f>SUM(Emissions!AK172:AK187)</f>
        <v>0.37148180593478747</v>
      </c>
      <c r="AJ54" s="22">
        <f>SUM(Emissions!AL172:AL187)</f>
        <v>0.33819259417687408</v>
      </c>
      <c r="AK54" s="22">
        <f>SUM(Emissions!AM172:AM187)</f>
        <v>0.34262093570872632</v>
      </c>
      <c r="AL54" s="22">
        <f>SUM(Emissions!AN172:AN187)</f>
        <v>0.34670475053187572</v>
      </c>
      <c r="AM54" s="22">
        <f>SUM(Emissions!AO172:AO187)</f>
        <v>0.35083855559180255</v>
      </c>
      <c r="AN54" s="22">
        <f>SUM(Emissions!AP172:AP187)</f>
        <v>0.35468242699672237</v>
      </c>
      <c r="AO54" s="22">
        <f>SUM(Emissions!AQ172:AQ187)</f>
        <v>0.358815913143464</v>
      </c>
      <c r="AP54" s="22">
        <f>SUM(Emissions!AR172:AR187)</f>
        <v>0.36440944635719041</v>
      </c>
      <c r="AQ54" s="22">
        <f>SUM(Emissions!AS172:AS187)</f>
        <v>0.36986684771557976</v>
      </c>
      <c r="AR54" s="22">
        <f>SUM(Emissions!AT172:AT187)</f>
        <v>0.37569143980439706</v>
      </c>
      <c r="AS54" s="22">
        <f>SUM(Emissions!AU172:AU187)</f>
        <v>0.38175847692183484</v>
      </c>
      <c r="AT54" s="22">
        <f>SUM(Emissions!AV172:AV187)</f>
        <v>0.38809001848270414</v>
      </c>
      <c r="AU54" s="22">
        <f>SUM(Emissions!AW172:AW187)</f>
        <v>0.3959859238129726</v>
      </c>
      <c r="AV54" s="22">
        <f>SUM(Emissions!AX172:AX187)</f>
        <v>0.4032559194875654</v>
      </c>
      <c r="AW54" s="22">
        <f>SUM(Emissions!AY172:AY187)</f>
        <v>0.41161079644699078</v>
      </c>
      <c r="AX54" s="22">
        <f>SUM(Emissions!AZ172:AZ187)</f>
        <v>0.42066894526126192</v>
      </c>
      <c r="AY54" s="22">
        <f>SUM(Emissions!BA172:BA187)</f>
        <v>0.43046537986135697</v>
      </c>
      <c r="AZ54" s="22">
        <f>SUM(Emissions!BB172:BB187)</f>
        <v>0.44058490092963476</v>
      </c>
      <c r="BA54" s="22">
        <f>SUM(Emissions!BC172:BC187)</f>
        <v>0.45114912129258139</v>
      </c>
      <c r="BB54" s="22">
        <f>SUM(Emissions!BD172:BD187)</f>
        <v>0.46179336753303041</v>
      </c>
      <c r="BC54" s="22">
        <f>SUM(Emissions!BE172:BE187)</f>
        <v>0.47288277654991617</v>
      </c>
      <c r="BD54" s="22">
        <f>SUM(Emissions!BF172:BF187)</f>
        <v>0.48472232266316306</v>
      </c>
      <c r="BE54" s="22">
        <f>SUM(Emissions!BG172:BG187)</f>
        <v>0.49729938711472615</v>
      </c>
      <c r="BF54" s="22">
        <f>SUM(Emissions!BH172:BH187)</f>
        <v>0.51040918810576419</v>
      </c>
      <c r="BG54" s="22">
        <f>SUM(Emissions!BI172:BI187)</f>
        <v>0.52400118535184681</v>
      </c>
      <c r="BH54" s="22">
        <f>SUM(Emissions!BJ172:BJ187)</f>
        <v>0.53815844100925259</v>
      </c>
      <c r="BI54" s="22">
        <f>SUM(Emissions!BK172:BK187)</f>
        <v>0.55324326755436182</v>
      </c>
      <c r="BJ54" s="22">
        <f>SUM(Emissions!BL172:BL187)</f>
        <v>0.56912686784025479</v>
      </c>
      <c r="BK54" s="22">
        <f>SUM(Emissions!BM172:BM187)</f>
        <v>0.58575611111147552</v>
      </c>
      <c r="BL54" s="22">
        <f>SUM(Emissions!BN172:BN187)</f>
        <v>0.60244035614376101</v>
      </c>
      <c r="BM54" s="22">
        <f>SUM(Emissions!BO172:BO187)</f>
        <v>0.61994196140308611</v>
      </c>
      <c r="BN54" s="22">
        <f>SUM(Emissions!BP172:BP187)</f>
        <v>0.63832517610938511</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24696.483952857758</v>
      </c>
      <c r="AC58" s="22">
        <f t="shared" si="42"/>
        <v>24662.008783911002</v>
      </c>
      <c r="AD58" s="22">
        <f t="shared" si="42"/>
        <v>24500.336944323179</v>
      </c>
      <c r="AE58" s="22">
        <f t="shared" si="42"/>
        <v>24212.728683755606</v>
      </c>
      <c r="AF58" s="22">
        <f t="shared" si="42"/>
        <v>23833.05836500998</v>
      </c>
      <c r="AG58" s="22">
        <f t="shared" si="42"/>
        <v>23556.12766163276</v>
      </c>
      <c r="AH58" s="22">
        <f t="shared" si="42"/>
        <v>23253.843383392643</v>
      </c>
      <c r="AI58" s="22">
        <f t="shared" si="42"/>
        <v>22929.964341025196</v>
      </c>
      <c r="AJ58" s="22">
        <f t="shared" si="42"/>
        <v>20929.574433786605</v>
      </c>
      <c r="AK58" s="22">
        <f t="shared" si="42"/>
        <v>21057.770859191802</v>
      </c>
      <c r="AL58" s="22">
        <f t="shared" ref="AL58:BN58" si="43">AL4*CH4GWP</f>
        <v>21165.896256302942</v>
      </c>
      <c r="AM58" s="22">
        <f t="shared" si="43"/>
        <v>21274.871076531745</v>
      </c>
      <c r="AN58" s="22">
        <f t="shared" si="43"/>
        <v>21367.104205427364</v>
      </c>
      <c r="AO58" s="22">
        <f t="shared" si="43"/>
        <v>21472.359476849171</v>
      </c>
      <c r="AP58" s="22">
        <f t="shared" si="43"/>
        <v>21641.944304914156</v>
      </c>
      <c r="AQ58" s="22">
        <f t="shared" si="43"/>
        <v>21801.569117594623</v>
      </c>
      <c r="AR58" s="22">
        <f t="shared" si="43"/>
        <v>21976.174435559533</v>
      </c>
      <c r="AS58" s="22">
        <f t="shared" si="43"/>
        <v>22159.301721023636</v>
      </c>
      <c r="AT58" s="22">
        <f t="shared" si="43"/>
        <v>22351.651162608268</v>
      </c>
      <c r="AU58" s="22">
        <f t="shared" si="43"/>
        <v>22512.389601601877</v>
      </c>
      <c r="AV58" s="22">
        <f t="shared" si="43"/>
        <v>22633.710035941505</v>
      </c>
      <c r="AW58" s="22">
        <f t="shared" si="43"/>
        <v>22796.572836143947</v>
      </c>
      <c r="AX58" s="22">
        <f t="shared" si="43"/>
        <v>22981.357328512731</v>
      </c>
      <c r="AY58" s="22">
        <f t="shared" si="43"/>
        <v>23188.087349488138</v>
      </c>
      <c r="AZ58" s="22">
        <f t="shared" si="43"/>
        <v>23391.610670776205</v>
      </c>
      <c r="BA58" s="22">
        <f t="shared" si="43"/>
        <v>23601.826781053733</v>
      </c>
      <c r="BB58" s="22">
        <f t="shared" si="43"/>
        <v>23802.257171233043</v>
      </c>
      <c r="BC58" s="22">
        <f t="shared" si="43"/>
        <v>24008.160347932913</v>
      </c>
      <c r="BD58" s="22">
        <f t="shared" si="43"/>
        <v>24231.41620834867</v>
      </c>
      <c r="BE58" s="22">
        <f t="shared" si="43"/>
        <v>24529.723607964126</v>
      </c>
      <c r="BF58" s="22">
        <f t="shared" si="43"/>
        <v>24837.608729539112</v>
      </c>
      <c r="BG58" s="22">
        <f t="shared" si="43"/>
        <v>25152.316636970441</v>
      </c>
      <c r="BH58" s="22">
        <f t="shared" si="43"/>
        <v>25476.38369968444</v>
      </c>
      <c r="BI58" s="22">
        <f t="shared" si="43"/>
        <v>25823.290322194636</v>
      </c>
      <c r="BJ58" s="22">
        <f t="shared" si="43"/>
        <v>26181.710600650218</v>
      </c>
      <c r="BK58" s="22">
        <f t="shared" si="43"/>
        <v>26553.418216778286</v>
      </c>
      <c r="BL58" s="22">
        <f t="shared" si="43"/>
        <v>26911.312648383941</v>
      </c>
      <c r="BM58" s="22">
        <f t="shared" si="43"/>
        <v>27283.597333195055</v>
      </c>
      <c r="BN58" s="22">
        <f t="shared" si="43"/>
        <v>27671.562847397654</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776.76574681542934</v>
      </c>
      <c r="AC59" s="22">
        <f t="shared" si="45"/>
        <v>778.85774458757032</v>
      </c>
      <c r="AD59" s="22">
        <f t="shared" si="45"/>
        <v>776.48656557237007</v>
      </c>
      <c r="AE59" s="22">
        <f t="shared" si="45"/>
        <v>769.579545704731</v>
      </c>
      <c r="AF59" s="22">
        <f t="shared" si="45"/>
        <v>759.26085147367087</v>
      </c>
      <c r="AG59" s="22">
        <f t="shared" si="45"/>
        <v>752.71411950261722</v>
      </c>
      <c r="AH59" s="22">
        <f t="shared" si="45"/>
        <v>745.27091166555795</v>
      </c>
      <c r="AI59" s="22">
        <f t="shared" si="45"/>
        <v>737.02534750808161</v>
      </c>
      <c r="AJ59" s="22">
        <f t="shared" si="45"/>
        <v>664.28831440726833</v>
      </c>
      <c r="AK59" s="22">
        <f t="shared" si="45"/>
        <v>668.20541079343593</v>
      </c>
      <c r="AL59" s="22">
        <f t="shared" ref="AL59:BN59" si="46">AL11*CH4GWP</f>
        <v>671.39884994958254</v>
      </c>
      <c r="AM59" s="22">
        <f t="shared" si="46"/>
        <v>674.66539260833099</v>
      </c>
      <c r="AN59" s="22">
        <f t="shared" si="46"/>
        <v>677.3308866553615</v>
      </c>
      <c r="AO59" s="22">
        <f t="shared" si="46"/>
        <v>680.53983402655638</v>
      </c>
      <c r="AP59" s="22">
        <f t="shared" si="46"/>
        <v>686.61708399183033</v>
      </c>
      <c r="AQ59" s="22">
        <f t="shared" si="46"/>
        <v>692.34840124176174</v>
      </c>
      <c r="AR59" s="22">
        <f t="shared" si="46"/>
        <v>698.70169381072174</v>
      </c>
      <c r="AS59" s="22">
        <f t="shared" si="46"/>
        <v>705.42262634350493</v>
      </c>
      <c r="AT59" s="22">
        <f t="shared" si="46"/>
        <v>712.54258183667753</v>
      </c>
      <c r="AU59" s="22">
        <f t="shared" si="46"/>
        <v>723.15836194279143</v>
      </c>
      <c r="AV59" s="22">
        <f t="shared" si="46"/>
        <v>732.47378502646154</v>
      </c>
      <c r="AW59" s="22">
        <f t="shared" si="46"/>
        <v>743.66511110817055</v>
      </c>
      <c r="AX59" s="22">
        <f t="shared" si="46"/>
        <v>755.99357727838174</v>
      </c>
      <c r="AY59" s="22">
        <f t="shared" si="46"/>
        <v>769.49927385304784</v>
      </c>
      <c r="AZ59" s="22">
        <f t="shared" si="46"/>
        <v>783.44669513080476</v>
      </c>
      <c r="BA59" s="22">
        <f t="shared" si="46"/>
        <v>798.00129569553678</v>
      </c>
      <c r="BB59" s="22">
        <f t="shared" si="46"/>
        <v>812.49721896918811</v>
      </c>
      <c r="BC59" s="22">
        <f t="shared" si="46"/>
        <v>827.58064876034234</v>
      </c>
      <c r="BD59" s="22">
        <f t="shared" si="46"/>
        <v>843.7741372680016</v>
      </c>
      <c r="BE59" s="22">
        <f t="shared" si="46"/>
        <v>860.69655548526157</v>
      </c>
      <c r="BF59" s="22">
        <f t="shared" si="46"/>
        <v>878.28805783584824</v>
      </c>
      <c r="BG59" s="22">
        <f t="shared" si="46"/>
        <v>896.44372019096045</v>
      </c>
      <c r="BH59" s="22">
        <f t="shared" si="46"/>
        <v>915.29077980921784</v>
      </c>
      <c r="BI59" s="22">
        <f t="shared" si="46"/>
        <v>935.42645650259612</v>
      </c>
      <c r="BJ59" s="22">
        <f t="shared" si="46"/>
        <v>956.63110359438656</v>
      </c>
      <c r="BK59" s="22">
        <f t="shared" si="46"/>
        <v>978.75927231768071</v>
      </c>
      <c r="BL59" s="22">
        <f t="shared" si="46"/>
        <v>1000.6372259387376</v>
      </c>
      <c r="BM59" s="22">
        <f t="shared" si="46"/>
        <v>1023.5265556731758</v>
      </c>
      <c r="BN59" s="22">
        <f t="shared" si="46"/>
        <v>1047.5062544004522</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1620.0594509672871</v>
      </c>
      <c r="AC60" s="22">
        <f t="shared" si="48"/>
        <v>1642.6119838477898</v>
      </c>
      <c r="AD60" s="22">
        <f t="shared" si="48"/>
        <v>1653.254973874808</v>
      </c>
      <c r="AE60" s="22">
        <f t="shared" si="48"/>
        <v>1651.5485426868256</v>
      </c>
      <c r="AF60" s="22">
        <f t="shared" si="48"/>
        <v>1640.1623040406389</v>
      </c>
      <c r="AG60" s="22">
        <f t="shared" si="48"/>
        <v>1637.7962499828941</v>
      </c>
      <c r="AH60" s="22">
        <f t="shared" si="48"/>
        <v>1632.425220911131</v>
      </c>
      <c r="AI60" s="22">
        <f t="shared" si="48"/>
        <v>1624.2718997014906</v>
      </c>
      <c r="AJ60" s="22">
        <f t="shared" si="48"/>
        <v>1441.7359351816965</v>
      </c>
      <c r="AK60" s="22">
        <f t="shared" si="48"/>
        <v>1467.100261917494</v>
      </c>
      <c r="AL60" s="22">
        <f t="shared" ref="AL60:BN60" si="49">AL19*N2OGWP</f>
        <v>1490.4908506267693</v>
      </c>
      <c r="AM60" s="22">
        <f t="shared" si="49"/>
        <v>1514.0721842208627</v>
      </c>
      <c r="AN60" s="22">
        <f t="shared" si="49"/>
        <v>1535.9828467233501</v>
      </c>
      <c r="AO60" s="22">
        <f t="shared" si="49"/>
        <v>1559.4217980443477</v>
      </c>
      <c r="AP60" s="22">
        <f t="shared" si="49"/>
        <v>1591.3492344289052</v>
      </c>
      <c r="AQ60" s="22">
        <f t="shared" si="49"/>
        <v>1622.48371336631</v>
      </c>
      <c r="AR60" s="22">
        <f t="shared" si="49"/>
        <v>1655.6219126774508</v>
      </c>
      <c r="AS60" s="22">
        <f t="shared" si="49"/>
        <v>1690.0732524686794</v>
      </c>
      <c r="AT60" s="22">
        <f t="shared" si="49"/>
        <v>1725.971831288437</v>
      </c>
      <c r="AU60" s="22">
        <f t="shared" si="49"/>
        <v>1771.0550520514919</v>
      </c>
      <c r="AV60" s="22">
        <f t="shared" si="49"/>
        <v>1812.6821489007186</v>
      </c>
      <c r="AW60" s="22">
        <f t="shared" si="49"/>
        <v>1860.3646938646043</v>
      </c>
      <c r="AX60" s="22">
        <f t="shared" si="49"/>
        <v>1911.9897693652988</v>
      </c>
      <c r="AY60" s="22">
        <f t="shared" si="49"/>
        <v>1967.7753801744873</v>
      </c>
      <c r="AZ60" s="22">
        <f t="shared" si="49"/>
        <v>2025.7833565995704</v>
      </c>
      <c r="BA60" s="22">
        <f t="shared" si="49"/>
        <v>2086.3381215754116</v>
      </c>
      <c r="BB60" s="22">
        <f t="shared" si="49"/>
        <v>2147.4017555227574</v>
      </c>
      <c r="BC60" s="22">
        <f t="shared" si="49"/>
        <v>2211.0289075835931</v>
      </c>
      <c r="BD60" s="22">
        <f t="shared" si="49"/>
        <v>2278.9362915416382</v>
      </c>
      <c r="BE60" s="22">
        <f t="shared" si="49"/>
        <v>2351.292426857487</v>
      </c>
      <c r="BF60" s="22">
        <f t="shared" si="49"/>
        <v>2426.7265880764166</v>
      </c>
      <c r="BG60" s="22">
        <f t="shared" si="49"/>
        <v>2504.959843172242</v>
      </c>
      <c r="BH60" s="22">
        <f t="shared" si="49"/>
        <v>2586.471736154454</v>
      </c>
      <c r="BI60" s="22">
        <f t="shared" si="49"/>
        <v>2673.30142416838</v>
      </c>
      <c r="BJ60" s="22">
        <f t="shared" si="49"/>
        <v>2765.099508059759</v>
      </c>
      <c r="BK60" s="22">
        <f t="shared" si="49"/>
        <v>2861.2208822724028</v>
      </c>
      <c r="BL60" s="22">
        <f t="shared" si="49"/>
        <v>2957.7859785986743</v>
      </c>
      <c r="BM60" s="22">
        <f t="shared" si="49"/>
        <v>3059.1048103749267</v>
      </c>
      <c r="BN60" s="22">
        <f t="shared" si="49"/>
        <v>3165.5448720610684</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888.59074879138154</v>
      </c>
      <c r="AD63" s="22">
        <f t="shared" si="57"/>
        <v>892.02403733011477</v>
      </c>
      <c r="AE63" s="22">
        <f t="shared" si="57"/>
        <v>894.60249650361811</v>
      </c>
      <c r="AF63" s="22">
        <f t="shared" si="57"/>
        <v>896.30006635536756</v>
      </c>
      <c r="AG63" s="22">
        <f t="shared" si="57"/>
        <v>897.29390194612722</v>
      </c>
      <c r="AH63" s="22">
        <f t="shared" si="57"/>
        <v>898.86330616756788</v>
      </c>
      <c r="AI63" s="22">
        <f t="shared" si="57"/>
        <v>900.18146087694663</v>
      </c>
      <c r="AJ63" s="22">
        <f t="shared" si="57"/>
        <v>901.26556829795993</v>
      </c>
      <c r="AK63" s="22">
        <f t="shared" si="57"/>
        <v>889.72216675572997</v>
      </c>
      <c r="AL63" s="22">
        <f t="shared" si="57"/>
        <v>892.84813406784895</v>
      </c>
      <c r="AM63" s="22">
        <f t="shared" si="57"/>
        <v>895.79354766880351</v>
      </c>
      <c r="AN63" s="22">
        <f t="shared" si="57"/>
        <v>898.72154779070479</v>
      </c>
      <c r="AO63" s="22">
        <f t="shared" si="57"/>
        <v>901.49714665949136</v>
      </c>
      <c r="AP63" s="22">
        <f t="shared" si="57"/>
        <v>904.35460606402387</v>
      </c>
      <c r="AQ63" s="22">
        <f t="shared" si="57"/>
        <v>907.74537750229365</v>
      </c>
      <c r="AR63" s="22">
        <f t="shared" si="57"/>
        <v>911.04303250072769</v>
      </c>
      <c r="AS63" s="22">
        <f t="shared" si="57"/>
        <v>914.44535843053745</v>
      </c>
      <c r="AT63" s="22">
        <f t="shared" si="57"/>
        <v>917.90177263106796</v>
      </c>
      <c r="AU63" s="22">
        <f t="shared" si="57"/>
        <v>921.41894325753071</v>
      </c>
      <c r="AV63" s="22">
        <f t="shared" si="57"/>
        <v>925.60159129583246</v>
      </c>
      <c r="AW63" s="22">
        <f t="shared" si="57"/>
        <v>929.49972446441996</v>
      </c>
      <c r="AX63" s="22">
        <f t="shared" si="57"/>
        <v>933.75085841571024</v>
      </c>
      <c r="AY63" s="22">
        <f t="shared" si="57"/>
        <v>938.20242939935997</v>
      </c>
      <c r="AZ63" s="22">
        <f t="shared" si="57"/>
        <v>942.85701241776428</v>
      </c>
      <c r="BA63" s="22">
        <f t="shared" si="57"/>
        <v>947.55273879608069</v>
      </c>
      <c r="BB63" s="22">
        <f t="shared" si="57"/>
        <v>952.33392037459396</v>
      </c>
      <c r="BC63" s="22">
        <f t="shared" si="57"/>
        <v>957.07136435064649</v>
      </c>
      <c r="BD63" s="22">
        <f t="shared" si="57"/>
        <v>961.88712524217829</v>
      </c>
      <c r="BE63" s="22">
        <f t="shared" si="57"/>
        <v>966.87536299982514</v>
      </c>
      <c r="BF63" s="22">
        <f t="shared" si="57"/>
        <v>971.95161927230936</v>
      </c>
      <c r="BG63" s="22">
        <f t="shared" si="57"/>
        <v>977.10984603222664</v>
      </c>
      <c r="BH63" s="22">
        <f t="shared" si="57"/>
        <v>982.32756733885822</v>
      </c>
      <c r="BI63" s="22">
        <f t="shared" si="57"/>
        <v>987.62400141038063</v>
      </c>
      <c r="BJ63" s="22">
        <f t="shared" si="57"/>
        <v>993.09916824027425</v>
      </c>
      <c r="BK63" s="22">
        <f t="shared" si="57"/>
        <v>998.69823396334652</v>
      </c>
      <c r="BL63" s="22">
        <f t="shared" si="57"/>
        <v>1004.3988624264563</v>
      </c>
      <c r="BM63" s="22">
        <f t="shared" si="57"/>
        <v>1010.0004637363241</v>
      </c>
      <c r="BN63" s="22">
        <f t="shared" si="57"/>
        <v>1015.7122677364945</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470.04199752951143</v>
      </c>
      <c r="AD64" s="22">
        <f t="shared" si="58"/>
        <v>469.95549296292143</v>
      </c>
      <c r="AE64" s="22">
        <f t="shared" si="58"/>
        <v>469.89052653474124</v>
      </c>
      <c r="AF64" s="22">
        <f t="shared" si="58"/>
        <v>469.84775484729778</v>
      </c>
      <c r="AG64" s="22">
        <f t="shared" si="58"/>
        <v>469.82271433116563</v>
      </c>
      <c r="AH64" s="22">
        <f t="shared" si="58"/>
        <v>469.78317188361189</v>
      </c>
      <c r="AI64" s="22">
        <f t="shared" si="58"/>
        <v>469.74995987694632</v>
      </c>
      <c r="AJ64" s="22">
        <f t="shared" si="58"/>
        <v>469.72264488680383</v>
      </c>
      <c r="AK64" s="22">
        <f t="shared" si="58"/>
        <v>470.0134905107933</v>
      </c>
      <c r="AL64" s="22">
        <f t="shared" si="58"/>
        <v>469.93472915867903</v>
      </c>
      <c r="AM64" s="22">
        <f t="shared" si="58"/>
        <v>469.86051700782019</v>
      </c>
      <c r="AN64" s="22">
        <f t="shared" si="58"/>
        <v>469.78674360408115</v>
      </c>
      <c r="AO64" s="22">
        <f t="shared" si="58"/>
        <v>469.71681007695025</v>
      </c>
      <c r="AP64" s="22">
        <f t="shared" si="58"/>
        <v>469.6448140053854</v>
      </c>
      <c r="AQ64" s="22">
        <f t="shared" si="58"/>
        <v>469.55938069258229</v>
      </c>
      <c r="AR64" s="22">
        <f t="shared" si="58"/>
        <v>469.47629352609903</v>
      </c>
      <c r="AS64" s="22">
        <f t="shared" si="58"/>
        <v>469.39056908825017</v>
      </c>
      <c r="AT64" s="22">
        <f t="shared" si="58"/>
        <v>469.30348185133471</v>
      </c>
      <c r="AU64" s="22">
        <f t="shared" si="58"/>
        <v>469.21486380562345</v>
      </c>
      <c r="AV64" s="22">
        <f t="shared" si="58"/>
        <v>469.1094785018048</v>
      </c>
      <c r="AW64" s="22">
        <f t="shared" si="58"/>
        <v>469.01126178728924</v>
      </c>
      <c r="AX64" s="22">
        <f t="shared" si="58"/>
        <v>468.90415092380567</v>
      </c>
      <c r="AY64" s="22">
        <f t="shared" si="58"/>
        <v>468.79198988221515</v>
      </c>
      <c r="AZ64" s="22">
        <f t="shared" si="58"/>
        <v>468.67471378318612</v>
      </c>
      <c r="BA64" s="22">
        <f t="shared" si="58"/>
        <v>468.55640104290848</v>
      </c>
      <c r="BB64" s="22">
        <f t="shared" si="58"/>
        <v>468.43593518762992</v>
      </c>
      <c r="BC64" s="22">
        <f t="shared" si="58"/>
        <v>468.31657133770312</v>
      </c>
      <c r="BD64" s="22">
        <f t="shared" si="58"/>
        <v>468.1952342278089</v>
      </c>
      <c r="BE64" s="22">
        <f t="shared" si="58"/>
        <v>468.06955141950294</v>
      </c>
      <c r="BF64" s="22">
        <f t="shared" si="58"/>
        <v>467.94165091134676</v>
      </c>
      <c r="BG64" s="22">
        <f t="shared" si="58"/>
        <v>467.81168508843234</v>
      </c>
      <c r="BH64" s="22">
        <f t="shared" si="58"/>
        <v>467.68022025082098</v>
      </c>
      <c r="BI64" s="22">
        <f t="shared" si="58"/>
        <v>467.54677217948648</v>
      </c>
      <c r="BJ64" s="22">
        <f t="shared" si="58"/>
        <v>467.40882078732</v>
      </c>
      <c r="BK64" s="22">
        <f t="shared" si="58"/>
        <v>467.26774765926251</v>
      </c>
      <c r="BL64" s="22">
        <f t="shared" si="58"/>
        <v>467.12411557331109</v>
      </c>
      <c r="BM64" s="22">
        <f t="shared" si="58"/>
        <v>466.9829785590307</v>
      </c>
      <c r="BN64" s="22">
        <f t="shared" si="58"/>
        <v>466.83906489610757</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17204.53948436441</v>
      </c>
      <c r="AC65" s="22">
        <f t="shared" si="59"/>
        <v>17180.582182011625</v>
      </c>
      <c r="AD65" s="22">
        <f t="shared" si="59"/>
        <v>17091.431691169964</v>
      </c>
      <c r="AE65" s="22">
        <f t="shared" si="59"/>
        <v>16936.171063928348</v>
      </c>
      <c r="AF65" s="22">
        <f t="shared" si="59"/>
        <v>16732.526696193629</v>
      </c>
      <c r="AG65" s="22">
        <f t="shared" si="59"/>
        <v>16581.831528989791</v>
      </c>
      <c r="AH65" s="22">
        <f t="shared" si="59"/>
        <v>16418.55311279056</v>
      </c>
      <c r="AI65" s="22">
        <f t="shared" si="59"/>
        <v>16244.013512849042</v>
      </c>
      <c r="AJ65" s="22">
        <f t="shared" si="59"/>
        <v>15201.960081322299</v>
      </c>
      <c r="AK65" s="22">
        <f t="shared" si="59"/>
        <v>15254.150484296717</v>
      </c>
      <c r="AL65" s="22">
        <f t="shared" ref="AL65:BN65" si="60">AL43*N2OGWP</f>
        <v>15307.554824430501</v>
      </c>
      <c r="AM65" s="22">
        <f t="shared" si="60"/>
        <v>15361.185243192012</v>
      </c>
      <c r="AN65" s="22">
        <f t="shared" si="60"/>
        <v>15406.088309121726</v>
      </c>
      <c r="AO65" s="22">
        <f t="shared" si="60"/>
        <v>15457.518487274494</v>
      </c>
      <c r="AP65" s="22">
        <f t="shared" si="60"/>
        <v>15542.029874589782</v>
      </c>
      <c r="AQ65" s="22">
        <f t="shared" si="60"/>
        <v>15621.700334102092</v>
      </c>
      <c r="AR65" s="22">
        <f t="shared" si="60"/>
        <v>15708.871181592202</v>
      </c>
      <c r="AS65" s="22">
        <f t="shared" si="60"/>
        <v>15800.358944755608</v>
      </c>
      <c r="AT65" s="22">
        <f t="shared" si="60"/>
        <v>15896.468834631729</v>
      </c>
      <c r="AU65" s="22">
        <f t="shared" si="60"/>
        <v>15973.930853539028</v>
      </c>
      <c r="AV65" s="22">
        <f t="shared" si="60"/>
        <v>16031.342512625417</v>
      </c>
      <c r="AW65" s="22">
        <f t="shared" si="60"/>
        <v>16109.468963965857</v>
      </c>
      <c r="AX65" s="22">
        <f t="shared" si="60"/>
        <v>16198.69366765919</v>
      </c>
      <c r="AY65" s="22">
        <f t="shared" si="60"/>
        <v>16298.850343551387</v>
      </c>
      <c r="AZ65" s="22">
        <f t="shared" si="60"/>
        <v>16396.973089044837</v>
      </c>
      <c r="BA65" s="22">
        <f t="shared" si="60"/>
        <v>16498.024960717252</v>
      </c>
      <c r="BB65" s="22">
        <f t="shared" si="60"/>
        <v>16593.613501359025</v>
      </c>
      <c r="BC65" s="22">
        <f t="shared" si="60"/>
        <v>16691.389398436539</v>
      </c>
      <c r="BD65" s="22">
        <f t="shared" si="60"/>
        <v>16797.447633211686</v>
      </c>
      <c r="BE65" s="22">
        <f t="shared" si="60"/>
        <v>16942.934989546022</v>
      </c>
      <c r="BF65" s="22">
        <f t="shared" si="60"/>
        <v>17092.777924249371</v>
      </c>
      <c r="BG65" s="22">
        <f t="shared" si="60"/>
        <v>17245.540068376726</v>
      </c>
      <c r="BH65" s="22">
        <f t="shared" si="60"/>
        <v>17402.450489885035</v>
      </c>
      <c r="BI65" s="22">
        <f t="shared" si="60"/>
        <v>17570.293665059522</v>
      </c>
      <c r="BJ65" s="22">
        <f t="shared" si="60"/>
        <v>17743.267682957412</v>
      </c>
      <c r="BK65" s="22">
        <f t="shared" si="60"/>
        <v>17922.265273678026</v>
      </c>
      <c r="BL65" s="22">
        <f t="shared" si="60"/>
        <v>18093.579058991312</v>
      </c>
      <c r="BM65" s="22">
        <f t="shared" si="60"/>
        <v>18271.213585631864</v>
      </c>
      <c r="BN65" s="22">
        <f t="shared" si="60"/>
        <v>18455.922546197278</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2057.3569086708062</v>
      </c>
      <c r="AC66" s="22">
        <f t="shared" si="62"/>
        <v>2056.1117212464833</v>
      </c>
      <c r="AD66" s="22">
        <f t="shared" si="62"/>
        <v>2046.8947817589967</v>
      </c>
      <c r="AE66" s="22">
        <f t="shared" si="62"/>
        <v>2029.7156235634648</v>
      </c>
      <c r="AF66" s="22">
        <f t="shared" si="62"/>
        <v>2006.7290010612405</v>
      </c>
      <c r="AG66" s="22">
        <f t="shared" si="62"/>
        <v>1990.4686496871229</v>
      </c>
      <c r="AH66" s="22">
        <f t="shared" si="62"/>
        <v>1972.6556154745238</v>
      </c>
      <c r="AI66" s="22">
        <f t="shared" si="62"/>
        <v>1953.5131918026857</v>
      </c>
      <c r="AJ66" s="22">
        <f t="shared" si="62"/>
        <v>1826.0843042731065</v>
      </c>
      <c r="AK66" s="22">
        <f t="shared" si="62"/>
        <v>1834.7012291517171</v>
      </c>
      <c r="AL66" s="22">
        <f t="shared" ref="AL66:BN66" si="63">AL49*N2OGWP</f>
        <v>1842.3655603209279</v>
      </c>
      <c r="AM66" s="22">
        <f t="shared" si="63"/>
        <v>1850.1447690140853</v>
      </c>
      <c r="AN66" s="22">
        <f t="shared" si="63"/>
        <v>1856.898041579552</v>
      </c>
      <c r="AO66" s="22">
        <f t="shared" si="63"/>
        <v>1864.545402915526</v>
      </c>
      <c r="AP66" s="22">
        <f t="shared" si="63"/>
        <v>1876.168894166221</v>
      </c>
      <c r="AQ66" s="22">
        <f t="shared" si="63"/>
        <v>1887.2105035655443</v>
      </c>
      <c r="AR66" s="22">
        <f t="shared" si="63"/>
        <v>1899.2668848863234</v>
      </c>
      <c r="AS66" s="22">
        <f t="shared" si="63"/>
        <v>1911.9269018362363</v>
      </c>
      <c r="AT66" s="22">
        <f t="shared" si="63"/>
        <v>1925.2315677414733</v>
      </c>
      <c r="AU66" s="22">
        <f t="shared" si="63"/>
        <v>1936.8110201918753</v>
      </c>
      <c r="AV66" s="22">
        <f t="shared" si="63"/>
        <v>1945.9099933071054</v>
      </c>
      <c r="AW66" s="22">
        <f t="shared" si="63"/>
        <v>1957.7642149716505</v>
      </c>
      <c r="AX66" s="22">
        <f t="shared" si="63"/>
        <v>1971.1207675438161</v>
      </c>
      <c r="AY66" s="22">
        <f t="shared" si="63"/>
        <v>1985.9778844783173</v>
      </c>
      <c r="AZ66" s="22">
        <f t="shared" si="63"/>
        <v>2000.521862330716</v>
      </c>
      <c r="BA66" s="22">
        <f t="shared" si="63"/>
        <v>2015.5744686755418</v>
      </c>
      <c r="BB66" s="22">
        <f t="shared" si="63"/>
        <v>2030.067008713437</v>
      </c>
      <c r="BC66" s="22">
        <f t="shared" si="63"/>
        <v>2044.9893771953405</v>
      </c>
      <c r="BD66" s="22">
        <f t="shared" si="63"/>
        <v>2061.123701902769</v>
      </c>
      <c r="BE66" s="22">
        <f t="shared" si="63"/>
        <v>2081.7483032394134</v>
      </c>
      <c r="BF66" s="22">
        <f t="shared" si="63"/>
        <v>2103.064926505001</v>
      </c>
      <c r="BG66" s="22">
        <f t="shared" si="63"/>
        <v>2124.8970220921915</v>
      </c>
      <c r="BH66" s="22">
        <f t="shared" si="63"/>
        <v>2147.4104051289864</v>
      </c>
      <c r="BI66" s="22">
        <f t="shared" si="63"/>
        <v>2171.4975274732792</v>
      </c>
      <c r="BJ66" s="22">
        <f t="shared" si="63"/>
        <v>2196.2475398866795</v>
      </c>
      <c r="BK66" s="22">
        <f t="shared" si="63"/>
        <v>2221.9519828248558</v>
      </c>
      <c r="BL66" s="22">
        <f t="shared" si="63"/>
        <v>2246.8273491623104</v>
      </c>
      <c r="BM66" s="22">
        <f t="shared" si="63"/>
        <v>2272.7258913375617</v>
      </c>
      <c r="BN66" s="22">
        <f t="shared" si="63"/>
        <v>2299.745038167634</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465.7808121038513</v>
      </c>
      <c r="AC67" s="22">
        <f t="shared" si="65"/>
        <v>471.81199149709352</v>
      </c>
      <c r="AD67" s="22">
        <f t="shared" si="65"/>
        <v>475.11244445699685</v>
      </c>
      <c r="AE67" s="22">
        <f t="shared" si="65"/>
        <v>475.5565444515122</v>
      </c>
      <c r="AF67" s="22">
        <f t="shared" si="65"/>
        <v>473.75719306781878</v>
      </c>
      <c r="AG67" s="22">
        <f t="shared" si="65"/>
        <v>474.1431784937738</v>
      </c>
      <c r="AH67" s="22">
        <f t="shared" si="65"/>
        <v>473.8447106105977</v>
      </c>
      <c r="AI67" s="22">
        <f t="shared" si="65"/>
        <v>472.91030491601435</v>
      </c>
      <c r="AJ67" s="22">
        <f t="shared" si="65"/>
        <v>430.28370248375768</v>
      </c>
      <c r="AK67" s="22">
        <f t="shared" si="65"/>
        <v>436.54375104863777</v>
      </c>
      <c r="AL67" s="22">
        <f t="shared" ref="AL67:BN67" si="66">AL52*N2OGWP</f>
        <v>442.36008965240654</v>
      </c>
      <c r="AM67" s="22">
        <f t="shared" si="66"/>
        <v>448.2504880079191</v>
      </c>
      <c r="AN67" s="22">
        <f t="shared" si="66"/>
        <v>453.76684696748703</v>
      </c>
      <c r="AO67" s="22">
        <f t="shared" si="66"/>
        <v>459.67424018997269</v>
      </c>
      <c r="AP67" s="22">
        <f t="shared" si="66"/>
        <v>467.56329701156642</v>
      </c>
      <c r="AQ67" s="22">
        <f t="shared" si="66"/>
        <v>475.28616201080854</v>
      </c>
      <c r="AR67" s="22">
        <f t="shared" si="66"/>
        <v>483.51143116505301</v>
      </c>
      <c r="AS67" s="22">
        <f t="shared" si="66"/>
        <v>492.07453450159045</v>
      </c>
      <c r="AT67" s="22">
        <f t="shared" si="66"/>
        <v>501.00657460306661</v>
      </c>
      <c r="AU67" s="22">
        <f t="shared" si="66"/>
        <v>512.56075161053855</v>
      </c>
      <c r="AV67" s="22">
        <f t="shared" si="66"/>
        <v>523.32354184936639</v>
      </c>
      <c r="AW67" s="22">
        <f t="shared" si="66"/>
        <v>535.58457134336152</v>
      </c>
      <c r="AX67" s="22">
        <f t="shared" si="66"/>
        <v>548.84034784547521</v>
      </c>
      <c r="AY67" s="22">
        <f t="shared" si="66"/>
        <v>563.14545888397686</v>
      </c>
      <c r="AZ67" s="22">
        <f t="shared" si="66"/>
        <v>577.97329191991014</v>
      </c>
      <c r="BA67" s="22">
        <f t="shared" si="66"/>
        <v>593.46389961002785</v>
      </c>
      <c r="BB67" s="22">
        <f t="shared" si="66"/>
        <v>609.12551825251603</v>
      </c>
      <c r="BC67" s="22">
        <f t="shared" si="66"/>
        <v>625.45636460899743</v>
      </c>
      <c r="BD67" s="22">
        <f t="shared" si="66"/>
        <v>642.87655194794479</v>
      </c>
      <c r="BE67" s="22">
        <f t="shared" si="66"/>
        <v>661.07939839581184</v>
      </c>
      <c r="BF67" s="22">
        <f t="shared" si="66"/>
        <v>680.06779006249849</v>
      </c>
      <c r="BG67" s="22">
        <f t="shared" si="66"/>
        <v>699.77570868536498</v>
      </c>
      <c r="BH67" s="22">
        <f t="shared" si="66"/>
        <v>720.32083075892217</v>
      </c>
      <c r="BI67" s="22">
        <f t="shared" si="66"/>
        <v>742.20501397058672</v>
      </c>
      <c r="BJ67" s="22">
        <f t="shared" si="66"/>
        <v>765.28343034412762</v>
      </c>
      <c r="BK67" s="22">
        <f t="shared" si="66"/>
        <v>789.46173292846788</v>
      </c>
      <c r="BL67" s="22">
        <f t="shared" si="66"/>
        <v>813.78966354558031</v>
      </c>
      <c r="BM67" s="22">
        <f t="shared" si="66"/>
        <v>839.32416166746521</v>
      </c>
      <c r="BN67" s="22">
        <f t="shared" si="66"/>
        <v>866.15924269256993</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27093.309150640474</v>
      </c>
      <c r="AC71" s="22">
        <f t="shared" si="67"/>
        <v>27083.478512346363</v>
      </c>
      <c r="AD71" s="22">
        <f t="shared" si="67"/>
        <v>26930.078483770358</v>
      </c>
      <c r="AE71" s="22">
        <f t="shared" si="67"/>
        <v>26633.856772147163</v>
      </c>
      <c r="AF71" s="22">
        <f t="shared" si="67"/>
        <v>26232.481520524288</v>
      </c>
      <c r="AG71" s="22">
        <f t="shared" si="67"/>
        <v>25946.638031118269</v>
      </c>
      <c r="AH71" s="22">
        <f t="shared" ref="AH71:BN71" si="68">SUM(AH58:AH60)</f>
        <v>25631.539515969329</v>
      </c>
      <c r="AI71" s="22">
        <f t="shared" si="68"/>
        <v>25291.261588234767</v>
      </c>
      <c r="AJ71" s="22">
        <f t="shared" si="68"/>
        <v>23035.598683375571</v>
      </c>
      <c r="AK71" s="22">
        <f t="shared" si="68"/>
        <v>23193.07653190273</v>
      </c>
      <c r="AL71" s="22">
        <f t="shared" si="68"/>
        <v>23327.785956879292</v>
      </c>
      <c r="AM71" s="22">
        <f t="shared" si="68"/>
        <v>23463.608653360938</v>
      </c>
      <c r="AN71" s="22">
        <f t="shared" si="68"/>
        <v>23580.417938806073</v>
      </c>
      <c r="AO71" s="22">
        <f t="shared" si="68"/>
        <v>23712.321108920074</v>
      </c>
      <c r="AP71" s="22">
        <f t="shared" si="68"/>
        <v>23919.91062333489</v>
      </c>
      <c r="AQ71" s="22">
        <f t="shared" si="68"/>
        <v>24116.401232202694</v>
      </c>
      <c r="AR71" s="22">
        <f t="shared" si="68"/>
        <v>24330.498042047708</v>
      </c>
      <c r="AS71" s="22">
        <f t="shared" si="68"/>
        <v>24554.79759983582</v>
      </c>
      <c r="AT71" s="22">
        <f t="shared" si="68"/>
        <v>24790.165575733383</v>
      </c>
      <c r="AU71" s="22">
        <f t="shared" si="68"/>
        <v>25006.60301559616</v>
      </c>
      <c r="AV71" s="22">
        <f t="shared" si="68"/>
        <v>25178.865969868686</v>
      </c>
      <c r="AW71" s="22">
        <f t="shared" si="68"/>
        <v>25400.602641116722</v>
      </c>
      <c r="AX71" s="22">
        <f t="shared" si="68"/>
        <v>25649.340675156414</v>
      </c>
      <c r="AY71" s="22">
        <f t="shared" si="68"/>
        <v>25925.362003515675</v>
      </c>
      <c r="AZ71" s="22">
        <f t="shared" si="68"/>
        <v>26200.840722506582</v>
      </c>
      <c r="BA71" s="22">
        <f t="shared" si="68"/>
        <v>26486.166198324681</v>
      </c>
      <c r="BB71" s="22">
        <f t="shared" si="68"/>
        <v>26762.156145724988</v>
      </c>
      <c r="BC71" s="22">
        <f t="shared" si="68"/>
        <v>27046.769904276851</v>
      </c>
      <c r="BD71" s="22">
        <f t="shared" si="68"/>
        <v>27354.126637158311</v>
      </c>
      <c r="BE71" s="22">
        <f t="shared" si="68"/>
        <v>27741.712590306874</v>
      </c>
      <c r="BF71" s="22">
        <f t="shared" si="68"/>
        <v>28142.623375451378</v>
      </c>
      <c r="BG71" s="22">
        <f t="shared" si="68"/>
        <v>28553.720200333642</v>
      </c>
      <c r="BH71" s="22">
        <f t="shared" si="68"/>
        <v>28978.14621564811</v>
      </c>
      <c r="BI71" s="22">
        <f t="shared" si="68"/>
        <v>29432.018202865613</v>
      </c>
      <c r="BJ71" s="22">
        <f t="shared" si="68"/>
        <v>29903.441212304366</v>
      </c>
      <c r="BK71" s="22">
        <f t="shared" si="68"/>
        <v>30393.39837136837</v>
      </c>
      <c r="BL71" s="22">
        <f t="shared" si="68"/>
        <v>30869.735852921352</v>
      </c>
      <c r="BM71" s="22">
        <f t="shared" si="68"/>
        <v>31366.228699243158</v>
      </c>
      <c r="BN71" s="22">
        <f t="shared" si="68"/>
        <v>31884.613973859177</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22958.542960089686</v>
      </c>
      <c r="AC72" s="22">
        <f t="shared" si="69"/>
        <v>23017.976064906248</v>
      </c>
      <c r="AD72" s="22">
        <f t="shared" si="69"/>
        <v>22903.331827604325</v>
      </c>
      <c r="AE72" s="22">
        <f t="shared" si="69"/>
        <v>22712.654616762189</v>
      </c>
      <c r="AF72" s="22">
        <f t="shared" si="69"/>
        <v>22505.554127481038</v>
      </c>
      <c r="AG72" s="22">
        <f t="shared" si="69"/>
        <v>22357.598193818838</v>
      </c>
      <c r="AH72" s="22">
        <f t="shared" ref="AH72:BN72" si="70">SUM(AH61:AH67)</f>
        <v>22183.797866672896</v>
      </c>
      <c r="AI72" s="22">
        <f t="shared" si="70"/>
        <v>21998.825851928774</v>
      </c>
      <c r="AJ72" s="22">
        <f t="shared" si="70"/>
        <v>20796.133194732167</v>
      </c>
      <c r="AK72" s="22">
        <f t="shared" si="70"/>
        <v>20860.307487092934</v>
      </c>
      <c r="AL72" s="22">
        <f t="shared" si="70"/>
        <v>20938.599174820803</v>
      </c>
      <c r="AM72" s="22">
        <f t="shared" si="70"/>
        <v>21017.12987394218</v>
      </c>
      <c r="AN72" s="22">
        <f t="shared" si="70"/>
        <v>21085.516269976193</v>
      </c>
      <c r="AO72" s="22">
        <f t="shared" si="70"/>
        <v>21161.566339890178</v>
      </c>
      <c r="AP72" s="22">
        <f t="shared" si="70"/>
        <v>21276.735210471823</v>
      </c>
      <c r="AQ72" s="22">
        <f t="shared" si="70"/>
        <v>21386.834954369268</v>
      </c>
      <c r="AR72" s="22">
        <f t="shared" si="70"/>
        <v>21505.861492027456</v>
      </c>
      <c r="AS72" s="22">
        <f t="shared" si="70"/>
        <v>21630.248448830371</v>
      </c>
      <c r="AT72" s="22">
        <f t="shared" si="70"/>
        <v>21760.323843537924</v>
      </c>
      <c r="AU72" s="22">
        <f t="shared" si="70"/>
        <v>21872.36224700918</v>
      </c>
      <c r="AV72" s="22">
        <f t="shared" si="70"/>
        <v>21961.727134709439</v>
      </c>
      <c r="AW72" s="22">
        <f t="shared" si="70"/>
        <v>22075.782956187828</v>
      </c>
      <c r="AX72" s="22">
        <f t="shared" si="70"/>
        <v>22203.778214568574</v>
      </c>
      <c r="AY72" s="22">
        <f t="shared" si="70"/>
        <v>22345.450730901164</v>
      </c>
      <c r="AZ72" s="22">
        <f t="shared" si="70"/>
        <v>22485.496796727653</v>
      </c>
      <c r="BA72" s="22">
        <f t="shared" si="70"/>
        <v>22629.683498598384</v>
      </c>
      <c r="BB72" s="22">
        <f t="shared" si="70"/>
        <v>22768.101116169106</v>
      </c>
      <c r="BC72" s="22">
        <f t="shared" si="70"/>
        <v>22909.243813409474</v>
      </c>
      <c r="BD72" s="22">
        <f t="shared" si="70"/>
        <v>23061.046489210981</v>
      </c>
      <c r="BE72" s="22">
        <f t="shared" si="70"/>
        <v>23257.719353477511</v>
      </c>
      <c r="BF72" s="22">
        <f t="shared" si="70"/>
        <v>23460.311164075811</v>
      </c>
      <c r="BG72" s="22">
        <f t="shared" si="70"/>
        <v>23667.137088548567</v>
      </c>
      <c r="BH72" s="22">
        <f t="shared" si="70"/>
        <v>23879.687776834598</v>
      </c>
      <c r="BI72" s="22">
        <f t="shared" si="70"/>
        <v>24106.160748763574</v>
      </c>
      <c r="BJ72" s="22">
        <f t="shared" si="70"/>
        <v>24339.795916084477</v>
      </c>
      <c r="BK72" s="22">
        <f t="shared" si="70"/>
        <v>24581.629750120966</v>
      </c>
      <c r="BL72" s="22">
        <f t="shared" si="70"/>
        <v>24815.199333964323</v>
      </c>
      <c r="BM72" s="22">
        <f t="shared" si="70"/>
        <v>25057.222870395944</v>
      </c>
      <c r="BN72" s="22">
        <f t="shared" si="70"/>
        <v>25308.84945435213</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50051.852110730164</v>
      </c>
      <c r="AC73" s="22">
        <f t="shared" si="71"/>
        <v>50101.454577252611</v>
      </c>
      <c r="AD73" s="22">
        <f t="shared" si="71"/>
        <v>49833.410311374682</v>
      </c>
      <c r="AE73" s="22">
        <f t="shared" si="71"/>
        <v>49346.511388909348</v>
      </c>
      <c r="AF73" s="22">
        <f t="shared" si="71"/>
        <v>48738.035648005331</v>
      </c>
      <c r="AG73" s="22">
        <f t="shared" si="71"/>
        <v>48304.236224937107</v>
      </c>
      <c r="AH73" s="22">
        <f t="shared" ref="AH73:BN73" si="72">SUM(AH71:AH72)</f>
        <v>47815.337382642225</v>
      </c>
      <c r="AI73" s="22">
        <f t="shared" si="72"/>
        <v>47290.087440163537</v>
      </c>
      <c r="AJ73" s="22">
        <f t="shared" si="72"/>
        <v>43831.731878107734</v>
      </c>
      <c r="AK73" s="22">
        <f t="shared" si="72"/>
        <v>44053.384018995668</v>
      </c>
      <c r="AL73" s="22">
        <f t="shared" si="72"/>
        <v>44266.385131700095</v>
      </c>
      <c r="AM73" s="22">
        <f t="shared" si="72"/>
        <v>44480.738527303118</v>
      </c>
      <c r="AN73" s="22">
        <f t="shared" si="72"/>
        <v>44665.934208782266</v>
      </c>
      <c r="AO73" s="22">
        <f t="shared" si="72"/>
        <v>44873.887448810252</v>
      </c>
      <c r="AP73" s="22">
        <f t="shared" si="72"/>
        <v>45196.645833806717</v>
      </c>
      <c r="AQ73" s="22">
        <f t="shared" si="72"/>
        <v>45503.236186571958</v>
      </c>
      <c r="AR73" s="22">
        <f t="shared" si="72"/>
        <v>45836.359534075164</v>
      </c>
      <c r="AS73" s="22">
        <f t="shared" si="72"/>
        <v>46185.04604866619</v>
      </c>
      <c r="AT73" s="22">
        <f t="shared" si="72"/>
        <v>46550.489419271311</v>
      </c>
      <c r="AU73" s="22">
        <f t="shared" si="72"/>
        <v>46878.965262605343</v>
      </c>
      <c r="AV73" s="22">
        <f t="shared" si="72"/>
        <v>47140.593104578125</v>
      </c>
      <c r="AW73" s="22">
        <f t="shared" si="72"/>
        <v>47476.38559730455</v>
      </c>
      <c r="AX73" s="22">
        <f t="shared" si="72"/>
        <v>47853.118889724989</v>
      </c>
      <c r="AY73" s="22">
        <f t="shared" si="72"/>
        <v>48270.812734416839</v>
      </c>
      <c r="AZ73" s="22">
        <f t="shared" si="72"/>
        <v>48686.337519234236</v>
      </c>
      <c r="BA73" s="22">
        <f t="shared" si="72"/>
        <v>49115.849696923062</v>
      </c>
      <c r="BB73" s="22">
        <f t="shared" si="72"/>
        <v>49530.25726189409</v>
      </c>
      <c r="BC73" s="22">
        <f t="shared" si="72"/>
        <v>49956.013717686321</v>
      </c>
      <c r="BD73" s="22">
        <f t="shared" si="72"/>
        <v>50415.173126369293</v>
      </c>
      <c r="BE73" s="22">
        <f t="shared" si="72"/>
        <v>50999.431943784381</v>
      </c>
      <c r="BF73" s="22">
        <f t="shared" si="72"/>
        <v>51602.934539527188</v>
      </c>
      <c r="BG73" s="22">
        <f t="shared" si="72"/>
        <v>52220.857288882209</v>
      </c>
      <c r="BH73" s="22">
        <f t="shared" si="72"/>
        <v>52857.833992482709</v>
      </c>
      <c r="BI73" s="22">
        <f t="shared" si="72"/>
        <v>53538.17895162919</v>
      </c>
      <c r="BJ73" s="22">
        <f t="shared" si="72"/>
        <v>54243.237128388842</v>
      </c>
      <c r="BK73" s="22">
        <f t="shared" si="72"/>
        <v>54975.028121489333</v>
      </c>
      <c r="BL73" s="22">
        <f t="shared" si="72"/>
        <v>55684.935186885676</v>
      </c>
      <c r="BM73" s="22">
        <f t="shared" si="72"/>
        <v>56423.451569639103</v>
      </c>
      <c r="BN73" s="22">
        <f t="shared" si="72"/>
        <v>57193.463428211311</v>
      </c>
    </row>
    <row r="74" spans="1:72" x14ac:dyDescent="0.25">
      <c r="C74" t="s">
        <v>944</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944</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944</v>
      </c>
      <c r="E76" t="s">
        <v>950</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943</v>
      </c>
      <c r="E77" t="s">
        <v>945</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943</v>
      </c>
      <c r="E78" t="s">
        <v>946</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943</v>
      </c>
      <c r="E79" t="s">
        <v>947</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-5.8693746789807467E-2</v>
      </c>
      <c r="AC80" s="57">
        <f t="shared" si="74"/>
        <v>-9.9800825422080602E-2</v>
      </c>
      <c r="AD80" s="57">
        <f t="shared" si="74"/>
        <v>-0.1067585382955559</v>
      </c>
      <c r="AE80" s="57">
        <f t="shared" si="74"/>
        <v>-9.8019569550883076E-2</v>
      </c>
      <c r="AF80" s="57">
        <f t="shared" si="74"/>
        <v>-5.8079703204109434E-2</v>
      </c>
      <c r="AG80" s="57">
        <f t="shared" si="74"/>
        <v>-6.5269019919382693E-2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F9"/>
  <sheetViews>
    <sheetView workbookViewId="0">
      <selection activeCell="D17" sqref="D17"/>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890</v>
      </c>
      <c r="C7" t="str">
        <f>"DriversCGE!"&amp;ADDRESS(ROW(DriversCGE!A7),COLUMN(DriversCGE!A7),4)</f>
        <v>DriversCGE!A7</v>
      </c>
      <c r="D7">
        <v>1</v>
      </c>
      <c r="E7">
        <v>1</v>
      </c>
    </row>
    <row r="8" spans="1:6" x14ac:dyDescent="0.25">
      <c r="A8" t="s">
        <v>889</v>
      </c>
      <c r="B8" t="s">
        <v>891</v>
      </c>
      <c r="C8" t="str">
        <f>"DriversCGE!"&amp;ADDRESS(ROW(DriversCGE!A46),COLUMN(DriversCGE!A46),4)</f>
        <v>DriversCGE!A46</v>
      </c>
      <c r="D8">
        <v>1</v>
      </c>
      <c r="E8">
        <v>1</v>
      </c>
    </row>
    <row r="9" spans="1:6" x14ac:dyDescent="0.25">
      <c r="A9" t="s">
        <v>889</v>
      </c>
      <c r="B9" t="s">
        <v>920</v>
      </c>
      <c r="C9" t="str">
        <f>"DriversCGE!"&amp;ADDRESS(ROW(DriversCGE!A34),COLUMN(DriversCGE!A34),4)</f>
        <v>DriversCGE!A34</v>
      </c>
      <c r="E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921</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7:AN56"/>
  <sheetViews>
    <sheetView workbookViewId="0">
      <selection activeCell="A33" sqref="A33:XFD35"/>
    </sheetView>
  </sheetViews>
  <sheetFormatPr defaultRowHeight="15" x14ac:dyDescent="0.25"/>
  <sheetData>
    <row r="7" spans="1:40" x14ac:dyDescent="0.25">
      <c r="B7">
        <v>2012</v>
      </c>
      <c r="C7">
        <v>2013</v>
      </c>
      <c r="D7">
        <v>2014</v>
      </c>
      <c r="E7">
        <v>2015</v>
      </c>
      <c r="F7">
        <v>2016</v>
      </c>
      <c r="G7">
        <v>2017</v>
      </c>
      <c r="H7">
        <v>2018</v>
      </c>
      <c r="I7">
        <v>2019</v>
      </c>
      <c r="J7">
        <v>2020</v>
      </c>
      <c r="K7">
        <v>2021</v>
      </c>
      <c r="L7">
        <v>2022</v>
      </c>
      <c r="M7">
        <v>2023</v>
      </c>
      <c r="N7">
        <v>2024</v>
      </c>
      <c r="O7">
        <v>2025</v>
      </c>
      <c r="P7">
        <v>2026</v>
      </c>
      <c r="Q7">
        <v>2027</v>
      </c>
      <c r="R7">
        <v>2028</v>
      </c>
      <c r="S7">
        <v>2029</v>
      </c>
      <c r="T7">
        <v>2030</v>
      </c>
      <c r="U7">
        <v>2031</v>
      </c>
      <c r="V7">
        <v>2032</v>
      </c>
      <c r="W7">
        <v>2033</v>
      </c>
      <c r="X7">
        <v>2034</v>
      </c>
      <c r="Y7">
        <v>2035</v>
      </c>
      <c r="Z7">
        <v>2036</v>
      </c>
      <c r="AA7">
        <v>2037</v>
      </c>
      <c r="AB7">
        <v>2038</v>
      </c>
      <c r="AC7">
        <v>2039</v>
      </c>
      <c r="AD7">
        <v>2040</v>
      </c>
      <c r="AE7">
        <v>2041</v>
      </c>
      <c r="AF7">
        <v>2042</v>
      </c>
      <c r="AG7">
        <v>2043</v>
      </c>
      <c r="AH7">
        <v>2044</v>
      </c>
      <c r="AI7">
        <v>2045</v>
      </c>
      <c r="AJ7">
        <v>2046</v>
      </c>
      <c r="AK7">
        <v>2047</v>
      </c>
      <c r="AL7">
        <v>2048</v>
      </c>
      <c r="AM7">
        <v>2049</v>
      </c>
      <c r="AN7">
        <v>2050</v>
      </c>
    </row>
    <row r="8" spans="1:40" x14ac:dyDescent="0.25">
      <c r="A8" t="s">
        <v>892</v>
      </c>
      <c r="B8">
        <v>69.819999999999993</v>
      </c>
      <c r="C8">
        <v>72.77</v>
      </c>
      <c r="D8">
        <v>75.510000000000005</v>
      </c>
      <c r="E8">
        <v>74.36</v>
      </c>
      <c r="F8">
        <v>73.55</v>
      </c>
      <c r="G8">
        <v>76</v>
      </c>
      <c r="H8">
        <v>74.78</v>
      </c>
      <c r="I8">
        <v>73.53</v>
      </c>
      <c r="J8">
        <v>70.959999999999994</v>
      </c>
      <c r="K8">
        <v>72.959999999999994</v>
      </c>
      <c r="L8">
        <v>75</v>
      </c>
      <c r="M8">
        <v>76.52</v>
      </c>
      <c r="N8">
        <v>77.900000000000006</v>
      </c>
      <c r="O8">
        <v>79.13</v>
      </c>
      <c r="P8">
        <v>81.150000000000006</v>
      </c>
      <c r="Q8">
        <v>83.06</v>
      </c>
      <c r="R8">
        <v>85</v>
      </c>
      <c r="S8">
        <v>86.79</v>
      </c>
      <c r="T8">
        <v>88.61</v>
      </c>
      <c r="U8">
        <v>90.52</v>
      </c>
      <c r="V8">
        <v>92.22</v>
      </c>
      <c r="W8">
        <v>94</v>
      </c>
      <c r="X8">
        <v>95.83</v>
      </c>
      <c r="Y8">
        <v>97.69</v>
      </c>
      <c r="Z8">
        <v>99.72</v>
      </c>
      <c r="AA8">
        <v>101.85</v>
      </c>
      <c r="AB8">
        <v>104.02</v>
      </c>
      <c r="AC8">
        <v>106.26</v>
      </c>
      <c r="AD8">
        <v>108.6</v>
      </c>
      <c r="AE8">
        <v>110.85</v>
      </c>
      <c r="AF8">
        <v>113.14</v>
      </c>
      <c r="AG8">
        <v>115.46</v>
      </c>
      <c r="AH8">
        <v>117.97</v>
      </c>
      <c r="AI8">
        <v>120.7</v>
      </c>
      <c r="AJ8">
        <v>123.56</v>
      </c>
      <c r="AK8">
        <v>126.62</v>
      </c>
      <c r="AL8">
        <v>129.62</v>
      </c>
      <c r="AM8">
        <v>132.85</v>
      </c>
      <c r="AN8">
        <v>136.25</v>
      </c>
    </row>
    <row r="9" spans="1:40" x14ac:dyDescent="0.25">
      <c r="A9" t="s">
        <v>893</v>
      </c>
      <c r="B9">
        <v>66.42</v>
      </c>
      <c r="C9">
        <v>65.98</v>
      </c>
      <c r="D9">
        <v>65.72</v>
      </c>
      <c r="E9">
        <v>65.459999999999994</v>
      </c>
      <c r="F9">
        <v>64.28</v>
      </c>
      <c r="G9">
        <v>63.85</v>
      </c>
      <c r="H9">
        <v>63.13</v>
      </c>
      <c r="I9">
        <v>62.24</v>
      </c>
      <c r="J9">
        <v>61.58</v>
      </c>
      <c r="K9">
        <v>60.37</v>
      </c>
      <c r="L9">
        <v>60.1</v>
      </c>
      <c r="M9">
        <v>59.84</v>
      </c>
      <c r="N9">
        <v>59.34</v>
      </c>
      <c r="O9">
        <v>58.75</v>
      </c>
      <c r="P9">
        <v>56.4</v>
      </c>
      <c r="Q9">
        <v>53.36</v>
      </c>
      <c r="R9">
        <v>50.36</v>
      </c>
      <c r="S9">
        <v>46.96</v>
      </c>
      <c r="T9">
        <v>43.51</v>
      </c>
      <c r="U9">
        <v>43.76</v>
      </c>
      <c r="V9">
        <v>42.68</v>
      </c>
      <c r="W9">
        <v>42.31</v>
      </c>
      <c r="X9">
        <v>41.94</v>
      </c>
      <c r="Y9">
        <v>41.15</v>
      </c>
      <c r="Z9">
        <v>39.86</v>
      </c>
      <c r="AA9">
        <v>38.57</v>
      </c>
      <c r="AB9">
        <v>37.28</v>
      </c>
      <c r="AC9">
        <v>36</v>
      </c>
      <c r="AD9">
        <v>34.71</v>
      </c>
      <c r="AE9">
        <v>34.86</v>
      </c>
      <c r="AF9">
        <v>35.01</v>
      </c>
      <c r="AG9">
        <v>35.15</v>
      </c>
      <c r="AH9">
        <v>35.299999999999997</v>
      </c>
      <c r="AI9">
        <v>35.450000000000003</v>
      </c>
      <c r="AJ9">
        <v>35.75</v>
      </c>
      <c r="AK9">
        <v>36.04</v>
      </c>
      <c r="AL9">
        <v>36.340000000000003</v>
      </c>
      <c r="AM9">
        <v>36.64</v>
      </c>
      <c r="AN9">
        <v>36.93</v>
      </c>
    </row>
    <row r="10" spans="1:40" x14ac:dyDescent="0.25">
      <c r="A10" t="s">
        <v>894</v>
      </c>
      <c r="B10">
        <v>1833.85</v>
      </c>
      <c r="C10">
        <v>1884.55</v>
      </c>
      <c r="D10">
        <v>1927.88</v>
      </c>
      <c r="E10">
        <v>1957.41</v>
      </c>
      <c r="F10">
        <v>1982.72</v>
      </c>
      <c r="G10">
        <v>2007.4</v>
      </c>
      <c r="H10">
        <v>2036.6</v>
      </c>
      <c r="I10">
        <v>2071.14</v>
      </c>
      <c r="J10">
        <v>1915.6</v>
      </c>
      <c r="K10">
        <v>1960.19</v>
      </c>
      <c r="L10">
        <v>2004.23</v>
      </c>
      <c r="M10">
        <v>2048.11</v>
      </c>
      <c r="N10">
        <v>2091.16</v>
      </c>
      <c r="O10">
        <v>2135.91</v>
      </c>
      <c r="P10">
        <v>2188.48</v>
      </c>
      <c r="Q10">
        <v>2240.58</v>
      </c>
      <c r="R10">
        <v>2295.15</v>
      </c>
      <c r="S10">
        <v>2351.59</v>
      </c>
      <c r="T10">
        <v>2409.79</v>
      </c>
      <c r="U10">
        <v>2477.56</v>
      </c>
      <c r="V10">
        <v>2544.31</v>
      </c>
      <c r="W10">
        <v>2617.34</v>
      </c>
      <c r="X10">
        <v>2695.68</v>
      </c>
      <c r="Y10">
        <v>2779.08</v>
      </c>
      <c r="Z10">
        <v>2866.42</v>
      </c>
      <c r="AA10">
        <v>2957.38</v>
      </c>
      <c r="AB10">
        <v>3050.01</v>
      </c>
      <c r="AC10">
        <v>3146.53</v>
      </c>
      <c r="AD10">
        <v>3249.04</v>
      </c>
      <c r="AE10">
        <v>3355.38</v>
      </c>
      <c r="AF10">
        <v>3466.6</v>
      </c>
      <c r="AG10">
        <v>3582.52</v>
      </c>
      <c r="AH10">
        <v>3703.15</v>
      </c>
      <c r="AI10">
        <v>3831.42</v>
      </c>
      <c r="AJ10">
        <v>3966.01</v>
      </c>
      <c r="AK10">
        <v>4107.3999999999996</v>
      </c>
      <c r="AL10">
        <v>4251</v>
      </c>
      <c r="AM10">
        <v>4401.6400000000003</v>
      </c>
      <c r="AN10">
        <v>4560.04</v>
      </c>
    </row>
    <row r="11" spans="1:40" x14ac:dyDescent="0.25">
      <c r="A11" t="s">
        <v>895</v>
      </c>
      <c r="B11">
        <v>52.81</v>
      </c>
      <c r="C11">
        <v>54.31</v>
      </c>
      <c r="D11">
        <v>55.26</v>
      </c>
      <c r="E11">
        <v>55.73</v>
      </c>
      <c r="F11">
        <v>56.3</v>
      </c>
      <c r="G11">
        <v>56.6</v>
      </c>
      <c r="H11">
        <v>57.09</v>
      </c>
      <c r="I11">
        <v>56.96</v>
      </c>
      <c r="J11">
        <v>52.37</v>
      </c>
      <c r="K11">
        <v>53.76</v>
      </c>
      <c r="L11">
        <v>55.02</v>
      </c>
      <c r="M11">
        <v>56.21</v>
      </c>
      <c r="N11">
        <v>57.35</v>
      </c>
      <c r="O11">
        <v>58.59</v>
      </c>
      <c r="P11">
        <v>60.17</v>
      </c>
      <c r="Q11">
        <v>61.72</v>
      </c>
      <c r="R11">
        <v>63.31</v>
      </c>
      <c r="S11">
        <v>65.09</v>
      </c>
      <c r="T11">
        <v>66.930000000000007</v>
      </c>
      <c r="U11">
        <v>68.83</v>
      </c>
      <c r="V11">
        <v>70.67</v>
      </c>
      <c r="W11">
        <v>72.69</v>
      </c>
      <c r="X11">
        <v>74.849999999999994</v>
      </c>
      <c r="Y11">
        <v>77.23</v>
      </c>
      <c r="Z11">
        <v>79.680000000000007</v>
      </c>
      <c r="AA11">
        <v>82.2</v>
      </c>
      <c r="AB11">
        <v>84.75</v>
      </c>
      <c r="AC11">
        <v>87.38</v>
      </c>
      <c r="AD11">
        <v>90.15</v>
      </c>
      <c r="AE11">
        <v>92.83</v>
      </c>
      <c r="AF11">
        <v>95.65</v>
      </c>
      <c r="AG11">
        <v>98.6</v>
      </c>
      <c r="AH11">
        <v>101.7</v>
      </c>
      <c r="AI11">
        <v>105</v>
      </c>
      <c r="AJ11">
        <v>108.37</v>
      </c>
      <c r="AK11">
        <v>111.9</v>
      </c>
      <c r="AL11">
        <v>115.47</v>
      </c>
      <c r="AM11">
        <v>119.23</v>
      </c>
      <c r="AN11">
        <v>123.19</v>
      </c>
    </row>
    <row r="12" spans="1:40" x14ac:dyDescent="0.25">
      <c r="A12" t="s">
        <v>896</v>
      </c>
      <c r="B12">
        <v>84.25</v>
      </c>
      <c r="C12">
        <v>83.73</v>
      </c>
      <c r="D12">
        <v>83.25</v>
      </c>
      <c r="E12">
        <v>82.69</v>
      </c>
      <c r="F12">
        <v>81.209999999999994</v>
      </c>
      <c r="G12">
        <v>80.83</v>
      </c>
      <c r="H12">
        <v>80.180000000000007</v>
      </c>
      <c r="I12">
        <v>78.209999999999994</v>
      </c>
      <c r="J12">
        <v>76.040000000000006</v>
      </c>
      <c r="K12">
        <v>77.260000000000005</v>
      </c>
      <c r="L12">
        <v>76.540000000000006</v>
      </c>
      <c r="M12">
        <v>77.84</v>
      </c>
      <c r="N12">
        <v>78.83</v>
      </c>
      <c r="O12">
        <v>79.89</v>
      </c>
      <c r="P12">
        <v>81.33</v>
      </c>
      <c r="Q12">
        <v>83.16</v>
      </c>
      <c r="R12">
        <v>84.74</v>
      </c>
      <c r="S12">
        <v>87.09</v>
      </c>
      <c r="T12">
        <v>89.18</v>
      </c>
      <c r="U12">
        <v>91.58</v>
      </c>
      <c r="V12">
        <v>93.3</v>
      </c>
      <c r="W12">
        <v>95.88</v>
      </c>
      <c r="X12">
        <v>98.58</v>
      </c>
      <c r="Y12">
        <v>102.12</v>
      </c>
      <c r="Z12">
        <v>104.15</v>
      </c>
      <c r="AA12">
        <v>106.44</v>
      </c>
      <c r="AB12">
        <v>108.7</v>
      </c>
      <c r="AC12">
        <v>110.96</v>
      </c>
      <c r="AD12">
        <v>113.25</v>
      </c>
      <c r="AE12">
        <v>116.13</v>
      </c>
      <c r="AF12">
        <v>119.11</v>
      </c>
      <c r="AG12">
        <v>122.09</v>
      </c>
      <c r="AH12">
        <v>125.09</v>
      </c>
      <c r="AI12">
        <v>128.13</v>
      </c>
      <c r="AJ12">
        <v>131.97</v>
      </c>
      <c r="AK12">
        <v>135.72</v>
      </c>
      <c r="AL12">
        <v>139.46</v>
      </c>
      <c r="AM12">
        <v>143.13999999999999</v>
      </c>
      <c r="AN12">
        <v>146.85</v>
      </c>
    </row>
    <row r="13" spans="1:40" x14ac:dyDescent="0.25">
      <c r="A13" t="s">
        <v>897</v>
      </c>
      <c r="B13">
        <v>93.1</v>
      </c>
      <c r="C13">
        <v>94.81</v>
      </c>
      <c r="D13">
        <v>96.04</v>
      </c>
      <c r="E13">
        <v>96.13</v>
      </c>
      <c r="F13">
        <v>97.44</v>
      </c>
      <c r="G13">
        <v>97.81</v>
      </c>
      <c r="H13">
        <v>98.48</v>
      </c>
      <c r="I13">
        <v>97.71</v>
      </c>
      <c r="J13">
        <v>92.79</v>
      </c>
      <c r="K13">
        <v>95.58</v>
      </c>
      <c r="L13">
        <v>98.13</v>
      </c>
      <c r="M13">
        <v>100.22</v>
      </c>
      <c r="N13">
        <v>102.18</v>
      </c>
      <c r="O13">
        <v>104.28</v>
      </c>
      <c r="P13">
        <v>107.16</v>
      </c>
      <c r="Q13">
        <v>109.9</v>
      </c>
      <c r="R13">
        <v>112.65</v>
      </c>
      <c r="S13">
        <v>115.22</v>
      </c>
      <c r="T13">
        <v>117.84</v>
      </c>
      <c r="U13">
        <v>120.44</v>
      </c>
      <c r="V13">
        <v>122.85</v>
      </c>
      <c r="W13">
        <v>125.47</v>
      </c>
      <c r="X13">
        <v>128.21</v>
      </c>
      <c r="Y13">
        <v>131.01</v>
      </c>
      <c r="Z13">
        <v>134.12</v>
      </c>
      <c r="AA13">
        <v>137.33000000000001</v>
      </c>
      <c r="AB13">
        <v>140.49</v>
      </c>
      <c r="AC13">
        <v>143.72</v>
      </c>
      <c r="AD13">
        <v>147.09</v>
      </c>
      <c r="AE13">
        <v>150.19</v>
      </c>
      <c r="AF13">
        <v>153.37</v>
      </c>
      <c r="AG13">
        <v>156.65</v>
      </c>
      <c r="AH13">
        <v>160.22</v>
      </c>
      <c r="AI13">
        <v>164.01</v>
      </c>
      <c r="AJ13">
        <v>167.91</v>
      </c>
      <c r="AK13">
        <v>171.93</v>
      </c>
      <c r="AL13">
        <v>175.86</v>
      </c>
      <c r="AM13">
        <v>180.05</v>
      </c>
      <c r="AN13">
        <v>184.39</v>
      </c>
    </row>
    <row r="14" spans="1:40" x14ac:dyDescent="0.25">
      <c r="A14" t="s">
        <v>898</v>
      </c>
      <c r="B14">
        <v>0</v>
      </c>
      <c r="C14">
        <v>0</v>
      </c>
      <c r="D14">
        <v>0</v>
      </c>
      <c r="E14">
        <v>0</v>
      </c>
      <c r="F14">
        <v>0</v>
      </c>
      <c r="G14">
        <v>0</v>
      </c>
      <c r="H14">
        <v>0</v>
      </c>
      <c r="I14">
        <v>0</v>
      </c>
      <c r="J14">
        <v>0</v>
      </c>
      <c r="K14">
        <v>0</v>
      </c>
      <c r="L14">
        <v>0</v>
      </c>
      <c r="M14">
        <v>0</v>
      </c>
      <c r="N14">
        <v>0</v>
      </c>
      <c r="O14">
        <v>0</v>
      </c>
      <c r="P14">
        <v>0</v>
      </c>
      <c r="Q14">
        <v>0</v>
      </c>
      <c r="R14">
        <v>0</v>
      </c>
      <c r="S14">
        <v>0.63</v>
      </c>
      <c r="T14">
        <v>1.1000000000000001</v>
      </c>
      <c r="U14">
        <v>1.62</v>
      </c>
      <c r="V14">
        <v>2.14</v>
      </c>
      <c r="W14">
        <v>2.65</v>
      </c>
      <c r="X14">
        <v>3.15</v>
      </c>
      <c r="Y14">
        <v>3.95</v>
      </c>
      <c r="Z14">
        <v>4.43</v>
      </c>
      <c r="AA14">
        <v>4.9000000000000004</v>
      </c>
      <c r="AB14">
        <v>5.38</v>
      </c>
      <c r="AC14">
        <v>5.86</v>
      </c>
      <c r="AD14">
        <v>6.34</v>
      </c>
      <c r="AE14">
        <v>6.79</v>
      </c>
      <c r="AF14">
        <v>7.25</v>
      </c>
      <c r="AG14">
        <v>7.7</v>
      </c>
      <c r="AH14">
        <v>8.15</v>
      </c>
      <c r="AI14">
        <v>8.6</v>
      </c>
      <c r="AJ14">
        <v>8.86</v>
      </c>
      <c r="AK14">
        <v>9.1199999999999992</v>
      </c>
      <c r="AL14">
        <v>9.3800000000000008</v>
      </c>
      <c r="AM14">
        <v>9.64</v>
      </c>
      <c r="AN14">
        <v>9.9</v>
      </c>
    </row>
    <row r="15" spans="1:40" x14ac:dyDescent="0.25">
      <c r="A15" t="s">
        <v>899</v>
      </c>
      <c r="B15">
        <v>13.35</v>
      </c>
      <c r="C15">
        <v>13.74</v>
      </c>
      <c r="D15">
        <v>13.91</v>
      </c>
      <c r="E15">
        <v>14.13</v>
      </c>
      <c r="F15">
        <v>14.15</v>
      </c>
      <c r="G15">
        <v>14.18</v>
      </c>
      <c r="H15">
        <v>14.21</v>
      </c>
      <c r="I15">
        <v>14.08</v>
      </c>
      <c r="J15">
        <v>12.26</v>
      </c>
      <c r="K15">
        <v>12.65</v>
      </c>
      <c r="L15">
        <v>12.9</v>
      </c>
      <c r="M15">
        <v>13.13</v>
      </c>
      <c r="N15">
        <v>13.34</v>
      </c>
      <c r="O15">
        <v>13.63</v>
      </c>
      <c r="P15">
        <v>14.12</v>
      </c>
      <c r="Q15">
        <v>14.6</v>
      </c>
      <c r="R15">
        <v>15.08</v>
      </c>
      <c r="S15">
        <v>15.43</v>
      </c>
      <c r="T15">
        <v>15.88</v>
      </c>
      <c r="U15">
        <v>16.239999999999998</v>
      </c>
      <c r="V15">
        <v>16.559999999999999</v>
      </c>
      <c r="W15">
        <v>16.93</v>
      </c>
      <c r="X15">
        <v>17.34</v>
      </c>
      <c r="Y15">
        <v>17.73</v>
      </c>
      <c r="Z15">
        <v>18.190000000000001</v>
      </c>
      <c r="AA15">
        <v>18.670000000000002</v>
      </c>
      <c r="AB15">
        <v>19.14</v>
      </c>
      <c r="AC15">
        <v>19.63</v>
      </c>
      <c r="AD15">
        <v>20.14</v>
      </c>
      <c r="AE15">
        <v>20.57</v>
      </c>
      <c r="AF15">
        <v>21.03</v>
      </c>
      <c r="AG15">
        <v>21.51</v>
      </c>
      <c r="AH15">
        <v>22.03</v>
      </c>
      <c r="AI15">
        <v>22.59</v>
      </c>
      <c r="AJ15">
        <v>23.19</v>
      </c>
      <c r="AK15">
        <v>23.82</v>
      </c>
      <c r="AL15">
        <v>24.47</v>
      </c>
      <c r="AM15">
        <v>25.16</v>
      </c>
      <c r="AN15">
        <v>25.89</v>
      </c>
    </row>
    <row r="16" spans="1:40" x14ac:dyDescent="0.25">
      <c r="A16" t="s">
        <v>900</v>
      </c>
      <c r="B16">
        <v>205.45</v>
      </c>
      <c r="C16">
        <v>210.29</v>
      </c>
      <c r="D16">
        <v>210.09</v>
      </c>
      <c r="E16">
        <v>214.84</v>
      </c>
      <c r="F16">
        <v>210.99</v>
      </c>
      <c r="G16">
        <v>215.85</v>
      </c>
      <c r="H16">
        <v>213.65</v>
      </c>
      <c r="I16">
        <v>210.07</v>
      </c>
      <c r="J16">
        <v>193.07</v>
      </c>
      <c r="K16">
        <v>196.38</v>
      </c>
      <c r="L16">
        <v>199.05</v>
      </c>
      <c r="M16">
        <v>201.54</v>
      </c>
      <c r="N16">
        <v>203.91</v>
      </c>
      <c r="O16">
        <v>207.14</v>
      </c>
      <c r="P16">
        <v>212.19</v>
      </c>
      <c r="Q16">
        <v>217.65</v>
      </c>
      <c r="R16">
        <v>223.52</v>
      </c>
      <c r="S16">
        <v>228.69</v>
      </c>
      <c r="T16">
        <v>234.66</v>
      </c>
      <c r="U16">
        <v>240.3</v>
      </c>
      <c r="V16">
        <v>245.53</v>
      </c>
      <c r="W16">
        <v>251.1</v>
      </c>
      <c r="X16">
        <v>256.91000000000003</v>
      </c>
      <c r="Y16">
        <v>262.83</v>
      </c>
      <c r="Z16">
        <v>269.37</v>
      </c>
      <c r="AA16">
        <v>276.17</v>
      </c>
      <c r="AB16">
        <v>282.98</v>
      </c>
      <c r="AC16">
        <v>290.05</v>
      </c>
      <c r="AD16">
        <v>297.62</v>
      </c>
      <c r="AE16">
        <v>304.49</v>
      </c>
      <c r="AF16">
        <v>311.5</v>
      </c>
      <c r="AG16">
        <v>318.7</v>
      </c>
      <c r="AH16">
        <v>326.24</v>
      </c>
      <c r="AI16">
        <v>334.31</v>
      </c>
      <c r="AJ16">
        <v>342.67</v>
      </c>
      <c r="AK16">
        <v>351.49</v>
      </c>
      <c r="AL16">
        <v>360.41</v>
      </c>
      <c r="AM16">
        <v>369.89</v>
      </c>
      <c r="AN16">
        <v>380</v>
      </c>
    </row>
    <row r="17" spans="1:40" x14ac:dyDescent="0.25">
      <c r="A17" t="s">
        <v>901</v>
      </c>
      <c r="B17">
        <v>10.11</v>
      </c>
      <c r="C17">
        <v>8.43</v>
      </c>
      <c r="D17">
        <v>7.26</v>
      </c>
      <c r="E17">
        <v>6.85</v>
      </c>
      <c r="F17">
        <v>6.43</v>
      </c>
      <c r="G17">
        <v>5.96</v>
      </c>
      <c r="H17">
        <v>5.84</v>
      </c>
      <c r="I17">
        <v>5.52</v>
      </c>
      <c r="J17">
        <v>4.53</v>
      </c>
      <c r="K17">
        <v>4.6900000000000004</v>
      </c>
      <c r="L17">
        <v>4.71</v>
      </c>
      <c r="M17">
        <v>4.74</v>
      </c>
      <c r="N17">
        <v>4.7699999999999996</v>
      </c>
      <c r="O17">
        <v>4.84</v>
      </c>
      <c r="P17">
        <v>5.01</v>
      </c>
      <c r="Q17">
        <v>5.21</v>
      </c>
      <c r="R17">
        <v>5.45</v>
      </c>
      <c r="S17">
        <v>5.64</v>
      </c>
      <c r="T17">
        <v>5.88</v>
      </c>
      <c r="U17">
        <v>6.08</v>
      </c>
      <c r="V17">
        <v>6.21</v>
      </c>
      <c r="W17">
        <v>6.36</v>
      </c>
      <c r="X17">
        <v>6.52</v>
      </c>
      <c r="Y17">
        <v>6.66</v>
      </c>
      <c r="Z17">
        <v>6.83</v>
      </c>
      <c r="AA17">
        <v>7</v>
      </c>
      <c r="AB17">
        <v>7.17</v>
      </c>
      <c r="AC17">
        <v>7.34</v>
      </c>
      <c r="AD17">
        <v>7.52</v>
      </c>
      <c r="AE17">
        <v>7.63</v>
      </c>
      <c r="AF17">
        <v>7.74</v>
      </c>
      <c r="AG17">
        <v>7.85</v>
      </c>
      <c r="AH17">
        <v>7.96</v>
      </c>
      <c r="AI17">
        <v>8.08</v>
      </c>
      <c r="AJ17">
        <v>8.2100000000000009</v>
      </c>
      <c r="AK17">
        <v>8.35</v>
      </c>
      <c r="AL17">
        <v>8.49</v>
      </c>
      <c r="AM17">
        <v>8.65</v>
      </c>
      <c r="AN17">
        <v>8.82</v>
      </c>
    </row>
    <row r="18" spans="1:40" x14ac:dyDescent="0.25">
      <c r="A18" t="s">
        <v>902</v>
      </c>
      <c r="B18">
        <v>14.11</v>
      </c>
      <c r="C18">
        <v>14.52</v>
      </c>
      <c r="D18">
        <v>14.79</v>
      </c>
      <c r="E18">
        <v>15.03</v>
      </c>
      <c r="F18">
        <v>15.21</v>
      </c>
      <c r="G18">
        <v>15.35</v>
      </c>
      <c r="H18">
        <v>15.51</v>
      </c>
      <c r="I18">
        <v>15.54</v>
      </c>
      <c r="J18">
        <v>14.21</v>
      </c>
      <c r="K18">
        <v>14.6</v>
      </c>
      <c r="L18">
        <v>14.95</v>
      </c>
      <c r="M18">
        <v>15.3</v>
      </c>
      <c r="N18">
        <v>15.64</v>
      </c>
      <c r="O18">
        <v>16</v>
      </c>
      <c r="P18">
        <v>16.440000000000001</v>
      </c>
      <c r="Q18">
        <v>16.88</v>
      </c>
      <c r="R18">
        <v>17.34</v>
      </c>
      <c r="S18">
        <v>17.8</v>
      </c>
      <c r="T18">
        <v>18.27</v>
      </c>
      <c r="U18">
        <v>18.809999999999999</v>
      </c>
      <c r="V18">
        <v>19.32</v>
      </c>
      <c r="W18">
        <v>19.88</v>
      </c>
      <c r="X18">
        <v>20.49</v>
      </c>
      <c r="Y18">
        <v>21.14</v>
      </c>
      <c r="Z18">
        <v>21.81</v>
      </c>
      <c r="AA18">
        <v>22.5</v>
      </c>
      <c r="AB18">
        <v>23.19</v>
      </c>
      <c r="AC18">
        <v>23.92</v>
      </c>
      <c r="AD18">
        <v>24.68</v>
      </c>
      <c r="AE18">
        <v>25.46</v>
      </c>
      <c r="AF18">
        <v>26.29</v>
      </c>
      <c r="AG18">
        <v>27.15</v>
      </c>
      <c r="AH18">
        <v>28.04</v>
      </c>
      <c r="AI18">
        <v>28.99</v>
      </c>
      <c r="AJ18">
        <v>30</v>
      </c>
      <c r="AK18">
        <v>31.06</v>
      </c>
      <c r="AL18">
        <v>32.130000000000003</v>
      </c>
      <c r="AM18">
        <v>33.26</v>
      </c>
      <c r="AN18">
        <v>34.44</v>
      </c>
    </row>
    <row r="19" spans="1:40" x14ac:dyDescent="0.25">
      <c r="A19" t="s">
        <v>903</v>
      </c>
      <c r="B19">
        <v>235.5</v>
      </c>
      <c r="C19">
        <v>241.63</v>
      </c>
      <c r="D19">
        <v>245.65</v>
      </c>
      <c r="E19">
        <v>248.47</v>
      </c>
      <c r="F19">
        <v>251.07</v>
      </c>
      <c r="G19">
        <v>252.54</v>
      </c>
      <c r="H19">
        <v>254.74</v>
      </c>
      <c r="I19">
        <v>254.67</v>
      </c>
      <c r="J19">
        <v>230.24</v>
      </c>
      <c r="K19">
        <v>236.69</v>
      </c>
      <c r="L19">
        <v>242.59</v>
      </c>
      <c r="M19">
        <v>248.33</v>
      </c>
      <c r="N19">
        <v>253.83</v>
      </c>
      <c r="O19">
        <v>259.61</v>
      </c>
      <c r="P19">
        <v>266.92</v>
      </c>
      <c r="Q19">
        <v>274.13</v>
      </c>
      <c r="R19">
        <v>281.63</v>
      </c>
      <c r="S19">
        <v>289.23</v>
      </c>
      <c r="T19">
        <v>297.02</v>
      </c>
      <c r="U19">
        <v>305.64</v>
      </c>
      <c r="V19">
        <v>313.91000000000003</v>
      </c>
      <c r="W19">
        <v>323.06</v>
      </c>
      <c r="X19">
        <v>332.87</v>
      </c>
      <c r="Y19">
        <v>343.27</v>
      </c>
      <c r="Z19">
        <v>354.09</v>
      </c>
      <c r="AA19">
        <v>365.3</v>
      </c>
      <c r="AB19">
        <v>376.62</v>
      </c>
      <c r="AC19">
        <v>388.36</v>
      </c>
      <c r="AD19">
        <v>400.79</v>
      </c>
      <c r="AE19">
        <v>413.32</v>
      </c>
      <c r="AF19">
        <v>426.43</v>
      </c>
      <c r="AG19">
        <v>440.09</v>
      </c>
      <c r="AH19">
        <v>454.44</v>
      </c>
      <c r="AI19">
        <v>469.74</v>
      </c>
      <c r="AJ19">
        <v>485.82</v>
      </c>
      <c r="AK19">
        <v>502.71</v>
      </c>
      <c r="AL19">
        <v>519.79999999999995</v>
      </c>
      <c r="AM19">
        <v>537.78</v>
      </c>
      <c r="AN19">
        <v>556.72</v>
      </c>
    </row>
    <row r="20" spans="1:40" x14ac:dyDescent="0.25">
      <c r="A20" t="s">
        <v>904</v>
      </c>
      <c r="B20">
        <v>27.52</v>
      </c>
      <c r="C20">
        <v>27.49</v>
      </c>
      <c r="D20">
        <v>27.45</v>
      </c>
      <c r="E20">
        <v>27.42</v>
      </c>
      <c r="F20">
        <v>27.39</v>
      </c>
      <c r="G20">
        <v>27.36</v>
      </c>
      <c r="H20">
        <v>27.33</v>
      </c>
      <c r="I20">
        <v>27.24</v>
      </c>
      <c r="J20">
        <v>27.16</v>
      </c>
      <c r="K20">
        <v>26.07</v>
      </c>
      <c r="L20">
        <v>25.79</v>
      </c>
      <c r="M20">
        <v>25.7</v>
      </c>
      <c r="N20">
        <v>25.62</v>
      </c>
      <c r="O20">
        <v>24.83</v>
      </c>
      <c r="P20">
        <v>22.54</v>
      </c>
      <c r="Q20">
        <v>20.239999999999998</v>
      </c>
      <c r="R20">
        <v>17.95</v>
      </c>
      <c r="S20">
        <v>15.66</v>
      </c>
      <c r="T20">
        <v>13.37</v>
      </c>
      <c r="U20">
        <v>12.37</v>
      </c>
      <c r="V20">
        <v>11.37</v>
      </c>
      <c r="W20">
        <v>10.37</v>
      </c>
      <c r="X20">
        <v>9.3699999999999992</v>
      </c>
      <c r="Y20">
        <v>8.41</v>
      </c>
      <c r="Z20">
        <v>7.24</v>
      </c>
      <c r="AA20">
        <v>6.06</v>
      </c>
      <c r="AB20">
        <v>4.88</v>
      </c>
      <c r="AC20">
        <v>3.7</v>
      </c>
      <c r="AD20">
        <v>2.52</v>
      </c>
      <c r="AE20">
        <v>2.52</v>
      </c>
      <c r="AF20">
        <v>2.52</v>
      </c>
      <c r="AG20">
        <v>2.52</v>
      </c>
      <c r="AH20">
        <v>2.52</v>
      </c>
      <c r="AI20">
        <v>2.52</v>
      </c>
      <c r="AJ20">
        <v>2.52</v>
      </c>
      <c r="AK20">
        <v>2.52</v>
      </c>
      <c r="AL20">
        <v>2.52</v>
      </c>
      <c r="AM20">
        <v>2.52</v>
      </c>
      <c r="AN20">
        <v>2.52</v>
      </c>
    </row>
    <row r="21" spans="1:40" x14ac:dyDescent="0.25">
      <c r="A21" t="s">
        <v>905</v>
      </c>
      <c r="B21">
        <v>17.78</v>
      </c>
      <c r="C21">
        <v>18.190000000000001</v>
      </c>
      <c r="D21">
        <v>18.54</v>
      </c>
      <c r="E21">
        <v>18.73</v>
      </c>
      <c r="F21">
        <v>19.13</v>
      </c>
      <c r="G21">
        <v>19.23</v>
      </c>
      <c r="H21">
        <v>19.5</v>
      </c>
      <c r="I21">
        <v>19.52</v>
      </c>
      <c r="J21">
        <v>18.16</v>
      </c>
      <c r="K21">
        <v>18.68</v>
      </c>
      <c r="L21">
        <v>19.149999999999999</v>
      </c>
      <c r="M21">
        <v>19.61</v>
      </c>
      <c r="N21">
        <v>20.04</v>
      </c>
      <c r="O21">
        <v>20.51</v>
      </c>
      <c r="P21">
        <v>21.11</v>
      </c>
      <c r="Q21">
        <v>21.69</v>
      </c>
      <c r="R21">
        <v>22.28</v>
      </c>
      <c r="S21">
        <v>22.83</v>
      </c>
      <c r="T21">
        <v>23.42</v>
      </c>
      <c r="U21">
        <v>24.02</v>
      </c>
      <c r="V21">
        <v>24.61</v>
      </c>
      <c r="W21">
        <v>25.26</v>
      </c>
      <c r="X21">
        <v>25.94</v>
      </c>
      <c r="Y21">
        <v>26.65</v>
      </c>
      <c r="Z21">
        <v>27.42</v>
      </c>
      <c r="AA21">
        <v>28.22</v>
      </c>
      <c r="AB21">
        <v>29.03</v>
      </c>
      <c r="AC21">
        <v>29.88</v>
      </c>
      <c r="AD21">
        <v>30.78</v>
      </c>
      <c r="AE21">
        <v>31.65</v>
      </c>
      <c r="AF21">
        <v>32.57</v>
      </c>
      <c r="AG21">
        <v>33.53</v>
      </c>
      <c r="AH21">
        <v>34.54</v>
      </c>
      <c r="AI21">
        <v>35.619999999999997</v>
      </c>
      <c r="AJ21">
        <v>36.75</v>
      </c>
      <c r="AK21">
        <v>37.93</v>
      </c>
      <c r="AL21">
        <v>39.130000000000003</v>
      </c>
      <c r="AM21">
        <v>40.380000000000003</v>
      </c>
      <c r="AN21">
        <v>41.7</v>
      </c>
    </row>
    <row r="22" spans="1:40" x14ac:dyDescent="0.25">
      <c r="A22" t="s">
        <v>906</v>
      </c>
      <c r="B22">
        <v>11.26</v>
      </c>
      <c r="C22">
        <v>11.57</v>
      </c>
      <c r="D22">
        <v>11.91</v>
      </c>
      <c r="E22">
        <v>12.12</v>
      </c>
      <c r="F22">
        <v>12.2</v>
      </c>
      <c r="G22">
        <v>12.36</v>
      </c>
      <c r="H22">
        <v>12.64</v>
      </c>
      <c r="I22">
        <v>12.79</v>
      </c>
      <c r="J22">
        <v>12</v>
      </c>
      <c r="K22">
        <v>12.34</v>
      </c>
      <c r="L22">
        <v>12.61</v>
      </c>
      <c r="M22">
        <v>12.86</v>
      </c>
      <c r="N22">
        <v>13.09</v>
      </c>
      <c r="O22">
        <v>13.32</v>
      </c>
      <c r="P22">
        <v>13.6</v>
      </c>
      <c r="Q22">
        <v>13.87</v>
      </c>
      <c r="R22">
        <v>14.15</v>
      </c>
      <c r="S22">
        <v>14.45</v>
      </c>
      <c r="T22">
        <v>14.74</v>
      </c>
      <c r="U22">
        <v>15.11</v>
      </c>
      <c r="V22">
        <v>15.46</v>
      </c>
      <c r="W22">
        <v>15.83</v>
      </c>
      <c r="X22">
        <v>16.22</v>
      </c>
      <c r="Y22">
        <v>16.63</v>
      </c>
      <c r="Z22">
        <v>17.04</v>
      </c>
      <c r="AA22">
        <v>17.47</v>
      </c>
      <c r="AB22">
        <v>17.89</v>
      </c>
      <c r="AC22">
        <v>18.329999999999998</v>
      </c>
      <c r="AD22">
        <v>18.8</v>
      </c>
      <c r="AE22">
        <v>19.29</v>
      </c>
      <c r="AF22">
        <v>19.79</v>
      </c>
      <c r="AG22">
        <v>20.29</v>
      </c>
      <c r="AH22">
        <v>20.8</v>
      </c>
      <c r="AI22">
        <v>21.32</v>
      </c>
      <c r="AJ22">
        <v>21.84</v>
      </c>
      <c r="AK22">
        <v>22.38</v>
      </c>
      <c r="AL22">
        <v>22.91</v>
      </c>
      <c r="AM22">
        <v>23.46</v>
      </c>
      <c r="AN22">
        <v>24.05</v>
      </c>
    </row>
    <row r="23" spans="1:40" x14ac:dyDescent="0.25">
      <c r="A23" t="s">
        <v>907</v>
      </c>
      <c r="B23">
        <v>135.96</v>
      </c>
      <c r="C23">
        <v>139.72999999999999</v>
      </c>
      <c r="D23">
        <v>142.69999999999999</v>
      </c>
      <c r="E23">
        <v>144.16</v>
      </c>
      <c r="F23">
        <v>145.31</v>
      </c>
      <c r="G23">
        <v>147.16</v>
      </c>
      <c r="H23">
        <v>148.75</v>
      </c>
      <c r="I23">
        <v>149.16999999999999</v>
      </c>
      <c r="J23">
        <v>138.22</v>
      </c>
      <c r="K23">
        <v>141.11000000000001</v>
      </c>
      <c r="L23">
        <v>144.02000000000001</v>
      </c>
      <c r="M23">
        <v>146.85</v>
      </c>
      <c r="N23">
        <v>149.56</v>
      </c>
      <c r="O23">
        <v>152.32</v>
      </c>
      <c r="P23">
        <v>155.71</v>
      </c>
      <c r="Q23">
        <v>158.9</v>
      </c>
      <c r="R23">
        <v>162.26</v>
      </c>
      <c r="S23">
        <v>165.94</v>
      </c>
      <c r="T23">
        <v>169.63</v>
      </c>
      <c r="U23">
        <v>174.19</v>
      </c>
      <c r="V23">
        <v>178.43</v>
      </c>
      <c r="W23">
        <v>183.19</v>
      </c>
      <c r="X23">
        <v>188.3</v>
      </c>
      <c r="Y23">
        <v>193.91</v>
      </c>
      <c r="Z23">
        <v>199.62</v>
      </c>
      <c r="AA23">
        <v>205.55</v>
      </c>
      <c r="AB23">
        <v>211.53</v>
      </c>
      <c r="AC23">
        <v>217.76</v>
      </c>
      <c r="AD23">
        <v>224.36</v>
      </c>
      <c r="AE23">
        <v>231.21</v>
      </c>
      <c r="AF23">
        <v>238.37</v>
      </c>
      <c r="AG23">
        <v>245.82</v>
      </c>
      <c r="AH23">
        <v>253.64</v>
      </c>
      <c r="AI23">
        <v>261.98</v>
      </c>
      <c r="AJ23">
        <v>270.7</v>
      </c>
      <c r="AK23">
        <v>279.86</v>
      </c>
      <c r="AL23">
        <v>289.08</v>
      </c>
      <c r="AM23">
        <v>298.81</v>
      </c>
      <c r="AN23">
        <v>309.06</v>
      </c>
    </row>
    <row r="24" spans="1:40" x14ac:dyDescent="0.25">
      <c r="A24" t="s">
        <v>908</v>
      </c>
      <c r="B24">
        <v>21.15</v>
      </c>
      <c r="C24">
        <v>22.37</v>
      </c>
      <c r="D24">
        <v>23.86</v>
      </c>
      <c r="E24">
        <v>24.79</v>
      </c>
      <c r="F24">
        <v>25.39</v>
      </c>
      <c r="G24">
        <v>26.91</v>
      </c>
      <c r="H24">
        <v>28.69</v>
      </c>
      <c r="I24">
        <v>29.81</v>
      </c>
      <c r="J24">
        <v>28.74</v>
      </c>
      <c r="K24">
        <v>30.06</v>
      </c>
      <c r="L24">
        <v>31.41</v>
      </c>
      <c r="M24">
        <v>32.79</v>
      </c>
      <c r="N24">
        <v>34.18</v>
      </c>
      <c r="O24">
        <v>35.74</v>
      </c>
      <c r="P24">
        <v>37.880000000000003</v>
      </c>
      <c r="Q24">
        <v>40.24</v>
      </c>
      <c r="R24">
        <v>42.9</v>
      </c>
      <c r="S24">
        <v>45.9</v>
      </c>
      <c r="T24">
        <v>49.13</v>
      </c>
      <c r="U24">
        <v>52.76</v>
      </c>
      <c r="V24">
        <v>56.4</v>
      </c>
      <c r="W24">
        <v>60.42</v>
      </c>
      <c r="X24">
        <v>64.709999999999994</v>
      </c>
      <c r="Y24">
        <v>69.47</v>
      </c>
      <c r="Z24">
        <v>74.56</v>
      </c>
      <c r="AA24">
        <v>79.92</v>
      </c>
      <c r="AB24">
        <v>85.44</v>
      </c>
      <c r="AC24">
        <v>91.27</v>
      </c>
      <c r="AD24">
        <v>97.47</v>
      </c>
      <c r="AE24">
        <v>103.66</v>
      </c>
      <c r="AF24">
        <v>109.94</v>
      </c>
      <c r="AG24">
        <v>116.29</v>
      </c>
      <c r="AH24">
        <v>122.76</v>
      </c>
      <c r="AI24">
        <v>129.41999999999999</v>
      </c>
      <c r="AJ24">
        <v>136.13999999999999</v>
      </c>
      <c r="AK24">
        <v>142.99</v>
      </c>
      <c r="AL24">
        <v>149.66</v>
      </c>
      <c r="AM24">
        <v>156.57</v>
      </c>
      <c r="AN24">
        <v>163.72</v>
      </c>
    </row>
    <row r="25" spans="1:40" x14ac:dyDescent="0.25">
      <c r="A25" t="s">
        <v>909</v>
      </c>
      <c r="B25">
        <v>1.1399999999999999</v>
      </c>
      <c r="C25">
        <v>1.1599999999999999</v>
      </c>
      <c r="D25">
        <v>1.1399999999999999</v>
      </c>
      <c r="E25">
        <v>1.1299999999999999</v>
      </c>
      <c r="F25">
        <v>1.1499999999999999</v>
      </c>
      <c r="G25">
        <v>1.1499999999999999</v>
      </c>
      <c r="H25">
        <v>1.1200000000000001</v>
      </c>
      <c r="I25">
        <v>1.0900000000000001</v>
      </c>
      <c r="J25">
        <v>0.99</v>
      </c>
      <c r="K25">
        <v>0.99</v>
      </c>
      <c r="L25">
        <v>1</v>
      </c>
      <c r="M25">
        <v>1.02</v>
      </c>
      <c r="N25">
        <v>1.03</v>
      </c>
      <c r="O25">
        <v>1.05</v>
      </c>
      <c r="P25">
        <v>1.07</v>
      </c>
      <c r="Q25">
        <v>1.0900000000000001</v>
      </c>
      <c r="R25">
        <v>1.1100000000000001</v>
      </c>
      <c r="S25">
        <v>1.1399999999999999</v>
      </c>
      <c r="T25">
        <v>1.1599999999999999</v>
      </c>
      <c r="U25">
        <v>1.2</v>
      </c>
      <c r="V25">
        <v>1.23</v>
      </c>
      <c r="W25">
        <v>1.27</v>
      </c>
      <c r="X25">
        <v>1.31</v>
      </c>
      <c r="Y25">
        <v>1.36</v>
      </c>
      <c r="Z25">
        <v>1.42</v>
      </c>
      <c r="AA25">
        <v>1.47</v>
      </c>
      <c r="AB25">
        <v>1.53</v>
      </c>
      <c r="AC25">
        <v>1.58</v>
      </c>
      <c r="AD25">
        <v>1.65</v>
      </c>
      <c r="AE25">
        <v>1.71</v>
      </c>
      <c r="AF25">
        <v>1.79</v>
      </c>
      <c r="AG25">
        <v>1.87</v>
      </c>
      <c r="AH25">
        <v>1.95</v>
      </c>
      <c r="AI25">
        <v>2.0499999999999998</v>
      </c>
      <c r="AJ25">
        <v>2.16</v>
      </c>
      <c r="AK25">
        <v>2.2799999999999998</v>
      </c>
      <c r="AL25">
        <v>2.4</v>
      </c>
      <c r="AM25">
        <v>2.5299999999999998</v>
      </c>
      <c r="AN25">
        <v>2.66</v>
      </c>
    </row>
    <row r="33" spans="1:40" x14ac:dyDescent="0.25">
      <c r="A33" t="s">
        <v>1</v>
      </c>
    </row>
    <row r="34" spans="1:40" x14ac:dyDescent="0.25">
      <c r="A34">
        <v>2012</v>
      </c>
      <c r="B34">
        <v>2013</v>
      </c>
      <c r="C34">
        <v>2014</v>
      </c>
      <c r="D34">
        <v>2015</v>
      </c>
      <c r="E34">
        <v>2016</v>
      </c>
      <c r="F34">
        <v>2017</v>
      </c>
      <c r="G34">
        <v>2018</v>
      </c>
      <c r="H34">
        <v>2019</v>
      </c>
      <c r="I34">
        <v>2020</v>
      </c>
      <c r="J34">
        <v>2021</v>
      </c>
      <c r="K34">
        <v>2022</v>
      </c>
      <c r="L34">
        <v>2023</v>
      </c>
      <c r="M34">
        <v>2024</v>
      </c>
      <c r="N34">
        <v>2025</v>
      </c>
      <c r="O34">
        <v>2026</v>
      </c>
      <c r="P34">
        <v>2027</v>
      </c>
      <c r="Q34">
        <v>2028</v>
      </c>
      <c r="R34">
        <v>2029</v>
      </c>
      <c r="S34">
        <v>2030</v>
      </c>
      <c r="T34">
        <v>2031</v>
      </c>
      <c r="U34">
        <v>2032</v>
      </c>
      <c r="V34">
        <v>2033</v>
      </c>
      <c r="W34">
        <v>2034</v>
      </c>
      <c r="X34">
        <v>2035</v>
      </c>
      <c r="Y34">
        <v>2036</v>
      </c>
      <c r="Z34">
        <v>2037</v>
      </c>
      <c r="AA34">
        <v>2038</v>
      </c>
      <c r="AB34">
        <v>2039</v>
      </c>
      <c r="AC34">
        <v>2040</v>
      </c>
      <c r="AD34">
        <v>2041</v>
      </c>
      <c r="AE34">
        <v>2042</v>
      </c>
      <c r="AF34">
        <v>2043</v>
      </c>
      <c r="AG34">
        <v>2044</v>
      </c>
      <c r="AH34">
        <v>2045</v>
      </c>
      <c r="AI34">
        <v>2046</v>
      </c>
      <c r="AJ34">
        <v>2047</v>
      </c>
      <c r="AK34">
        <v>2048</v>
      </c>
      <c r="AL34">
        <v>2049</v>
      </c>
      <c r="AM34">
        <v>2050</v>
      </c>
    </row>
    <row r="35" spans="1:40" x14ac:dyDescent="0.25">
      <c r="A35">
        <v>52325</v>
      </c>
      <c r="B35">
        <v>53104</v>
      </c>
      <c r="C35">
        <v>53912</v>
      </c>
      <c r="D35">
        <v>54750</v>
      </c>
      <c r="E35">
        <v>55620</v>
      </c>
      <c r="F35">
        <v>56522</v>
      </c>
      <c r="G35">
        <v>57436</v>
      </c>
      <c r="H35">
        <v>58365</v>
      </c>
      <c r="I35">
        <v>59309</v>
      </c>
      <c r="J35">
        <v>59992</v>
      </c>
      <c r="K35">
        <v>60682</v>
      </c>
      <c r="L35">
        <v>61381</v>
      </c>
      <c r="M35">
        <v>62088</v>
      </c>
      <c r="N35">
        <v>62803</v>
      </c>
      <c r="O35">
        <v>63421</v>
      </c>
      <c r="P35">
        <v>64046</v>
      </c>
      <c r="Q35">
        <v>64676</v>
      </c>
      <c r="R35">
        <v>65313</v>
      </c>
      <c r="S35">
        <v>65956</v>
      </c>
      <c r="T35">
        <v>66519</v>
      </c>
      <c r="U35">
        <v>67087</v>
      </c>
      <c r="V35">
        <v>67659</v>
      </c>
      <c r="W35">
        <v>68237</v>
      </c>
      <c r="X35">
        <v>68819</v>
      </c>
      <c r="Y35">
        <v>69323</v>
      </c>
      <c r="Z35">
        <v>69830</v>
      </c>
      <c r="AA35">
        <v>70342</v>
      </c>
      <c r="AB35">
        <v>70857</v>
      </c>
      <c r="AC35">
        <v>71375</v>
      </c>
      <c r="AD35">
        <v>71819</v>
      </c>
      <c r="AE35">
        <v>72265</v>
      </c>
      <c r="AF35">
        <v>72714</v>
      </c>
      <c r="AG35">
        <v>73165</v>
      </c>
      <c r="AH35">
        <v>73620</v>
      </c>
      <c r="AI35">
        <v>73995</v>
      </c>
      <c r="AJ35">
        <v>74373</v>
      </c>
      <c r="AK35">
        <v>74753</v>
      </c>
      <c r="AL35">
        <v>75134</v>
      </c>
      <c r="AM35">
        <v>75518</v>
      </c>
    </row>
    <row r="46" spans="1:40" x14ac:dyDescent="0.25">
      <c r="B46">
        <v>2012</v>
      </c>
      <c r="C46">
        <v>2013</v>
      </c>
      <c r="D46">
        <v>2014</v>
      </c>
      <c r="E46">
        <v>2015</v>
      </c>
      <c r="F46">
        <v>2016</v>
      </c>
      <c r="G46">
        <v>2017</v>
      </c>
      <c r="H46">
        <v>2018</v>
      </c>
      <c r="I46">
        <v>2019</v>
      </c>
      <c r="J46">
        <v>2020</v>
      </c>
      <c r="K46">
        <v>2021</v>
      </c>
      <c r="L46">
        <v>2022</v>
      </c>
      <c r="M46">
        <v>2023</v>
      </c>
      <c r="N46">
        <v>2024</v>
      </c>
      <c r="O46">
        <v>2025</v>
      </c>
      <c r="P46">
        <v>2026</v>
      </c>
      <c r="Q46">
        <v>2027</v>
      </c>
      <c r="R46">
        <v>2028</v>
      </c>
      <c r="S46">
        <v>2029</v>
      </c>
      <c r="T46">
        <v>2030</v>
      </c>
      <c r="U46">
        <v>2031</v>
      </c>
      <c r="V46">
        <v>2032</v>
      </c>
      <c r="W46">
        <v>2033</v>
      </c>
      <c r="X46">
        <v>2034</v>
      </c>
      <c r="Y46">
        <v>2035</v>
      </c>
      <c r="Z46">
        <v>2036</v>
      </c>
      <c r="AA46">
        <v>2037</v>
      </c>
      <c r="AB46">
        <v>2038</v>
      </c>
      <c r="AC46">
        <v>2039</v>
      </c>
      <c r="AD46">
        <v>2040</v>
      </c>
      <c r="AE46">
        <v>2041</v>
      </c>
      <c r="AF46">
        <v>2042</v>
      </c>
      <c r="AG46">
        <v>2043</v>
      </c>
      <c r="AH46">
        <v>2044</v>
      </c>
      <c r="AI46">
        <v>2045</v>
      </c>
      <c r="AJ46">
        <v>2046</v>
      </c>
      <c r="AK46">
        <v>2047</v>
      </c>
      <c r="AL46">
        <v>2048</v>
      </c>
      <c r="AM46">
        <v>2049</v>
      </c>
      <c r="AN46">
        <v>2050</v>
      </c>
    </row>
    <row r="47" spans="1:40" x14ac:dyDescent="0.25">
      <c r="A47" t="s">
        <v>910</v>
      </c>
      <c r="B47">
        <v>44.1</v>
      </c>
      <c r="C47">
        <v>44.5</v>
      </c>
      <c r="D47">
        <v>45.8</v>
      </c>
      <c r="E47">
        <v>47</v>
      </c>
      <c r="F47">
        <v>47.8</v>
      </c>
      <c r="G47">
        <v>48.9</v>
      </c>
      <c r="H47">
        <v>50.2</v>
      </c>
      <c r="I47">
        <v>51</v>
      </c>
      <c r="J47">
        <v>50.7</v>
      </c>
      <c r="K47">
        <v>48.9</v>
      </c>
      <c r="L47">
        <v>50.1</v>
      </c>
      <c r="M47">
        <v>51.3</v>
      </c>
      <c r="N47">
        <v>52.6</v>
      </c>
      <c r="O47">
        <v>53.8</v>
      </c>
      <c r="P47">
        <v>55.2</v>
      </c>
      <c r="Q47">
        <v>56.7</v>
      </c>
      <c r="R47">
        <v>58.4</v>
      </c>
      <c r="S47">
        <v>60.1</v>
      </c>
      <c r="T47">
        <v>61.9</v>
      </c>
      <c r="U47">
        <v>63.8</v>
      </c>
      <c r="V47">
        <v>65.900000000000006</v>
      </c>
      <c r="W47">
        <v>67.900000000000006</v>
      </c>
      <c r="X47">
        <v>70.2</v>
      </c>
      <c r="Y47">
        <v>72.7</v>
      </c>
      <c r="Z47">
        <v>75.3</v>
      </c>
      <c r="AA47">
        <v>77.900000000000006</v>
      </c>
      <c r="AB47">
        <v>80.599999999999994</v>
      </c>
      <c r="AC47">
        <v>83.4</v>
      </c>
      <c r="AD47">
        <v>86.3</v>
      </c>
      <c r="AE47">
        <v>89.4</v>
      </c>
      <c r="AF47">
        <v>92.5</v>
      </c>
      <c r="AG47">
        <v>95.8</v>
      </c>
      <c r="AH47">
        <v>99.2</v>
      </c>
      <c r="AI47">
        <v>102.9</v>
      </c>
      <c r="AJ47">
        <v>106.7</v>
      </c>
      <c r="AK47">
        <v>110.7</v>
      </c>
      <c r="AL47">
        <v>114.8</v>
      </c>
      <c r="AM47">
        <v>119.1</v>
      </c>
      <c r="AN47">
        <v>123.6</v>
      </c>
    </row>
    <row r="48" spans="1:40" x14ac:dyDescent="0.25">
      <c r="A48" t="s">
        <v>911</v>
      </c>
      <c r="B48">
        <v>60.6</v>
      </c>
      <c r="C48">
        <v>61.3</v>
      </c>
      <c r="D48">
        <v>63</v>
      </c>
      <c r="E48">
        <v>64.599999999999994</v>
      </c>
      <c r="F48">
        <v>65.8</v>
      </c>
      <c r="G48">
        <v>67.3</v>
      </c>
      <c r="H48">
        <v>69</v>
      </c>
      <c r="I48">
        <v>70.099999999999994</v>
      </c>
      <c r="J48">
        <v>69.599999999999994</v>
      </c>
      <c r="K48">
        <v>67.3</v>
      </c>
      <c r="L48">
        <v>68.900000000000006</v>
      </c>
      <c r="M48">
        <v>70.5</v>
      </c>
      <c r="N48">
        <v>72.2</v>
      </c>
      <c r="O48">
        <v>73.900000000000006</v>
      </c>
      <c r="P48">
        <v>75.8</v>
      </c>
      <c r="Q48">
        <v>77.900000000000006</v>
      </c>
      <c r="R48">
        <v>80.099999999999994</v>
      </c>
      <c r="S48">
        <v>82.5</v>
      </c>
      <c r="T48">
        <v>85</v>
      </c>
      <c r="U48">
        <v>87.6</v>
      </c>
      <c r="V48">
        <v>90.4</v>
      </c>
      <c r="W48">
        <v>93.2</v>
      </c>
      <c r="X48">
        <v>96.3</v>
      </c>
      <c r="Y48">
        <v>99.7</v>
      </c>
      <c r="Z48">
        <v>103.2</v>
      </c>
      <c r="AA48">
        <v>106.8</v>
      </c>
      <c r="AB48">
        <v>110.5</v>
      </c>
      <c r="AC48">
        <v>114.3</v>
      </c>
      <c r="AD48">
        <v>118.3</v>
      </c>
      <c r="AE48">
        <v>122.4</v>
      </c>
      <c r="AF48">
        <v>126.7</v>
      </c>
      <c r="AG48">
        <v>131.19999999999999</v>
      </c>
      <c r="AH48">
        <v>135.9</v>
      </c>
      <c r="AI48">
        <v>140.80000000000001</v>
      </c>
      <c r="AJ48">
        <v>146</v>
      </c>
      <c r="AK48">
        <v>151.5</v>
      </c>
      <c r="AL48">
        <v>157.1</v>
      </c>
      <c r="AM48">
        <v>162.9</v>
      </c>
      <c r="AN48">
        <v>169</v>
      </c>
    </row>
    <row r="49" spans="1:40" x14ac:dyDescent="0.25">
      <c r="A49" t="s">
        <v>912</v>
      </c>
      <c r="B49">
        <v>75.400000000000006</v>
      </c>
      <c r="C49">
        <v>76.5</v>
      </c>
      <c r="D49">
        <v>78.599999999999994</v>
      </c>
      <c r="E49">
        <v>80.5</v>
      </c>
      <c r="F49">
        <v>81.900000000000006</v>
      </c>
      <c r="G49">
        <v>83.8</v>
      </c>
      <c r="H49">
        <v>85.8</v>
      </c>
      <c r="I49">
        <v>87.1</v>
      </c>
      <c r="J49">
        <v>85.7</v>
      </c>
      <c r="K49">
        <v>83.8</v>
      </c>
      <c r="L49">
        <v>85.7</v>
      </c>
      <c r="M49">
        <v>87.6</v>
      </c>
      <c r="N49">
        <v>89.6</v>
      </c>
      <c r="O49">
        <v>91.7</v>
      </c>
      <c r="P49">
        <v>94</v>
      </c>
      <c r="Q49">
        <v>96.5</v>
      </c>
      <c r="R49">
        <v>99.2</v>
      </c>
      <c r="S49">
        <v>102.1</v>
      </c>
      <c r="T49">
        <v>105.1</v>
      </c>
      <c r="U49">
        <v>108.3</v>
      </c>
      <c r="V49">
        <v>111.6</v>
      </c>
      <c r="W49">
        <v>115.1</v>
      </c>
      <c r="X49">
        <v>118.9</v>
      </c>
      <c r="Y49">
        <v>123</v>
      </c>
      <c r="Z49">
        <v>127.3</v>
      </c>
      <c r="AA49">
        <v>131.6</v>
      </c>
      <c r="AB49">
        <v>136.1</v>
      </c>
      <c r="AC49">
        <v>140.69999999999999</v>
      </c>
      <c r="AD49">
        <v>145.5</v>
      </c>
      <c r="AE49">
        <v>150.5</v>
      </c>
      <c r="AF49">
        <v>155.69999999999999</v>
      </c>
      <c r="AG49">
        <v>161.1</v>
      </c>
      <c r="AH49">
        <v>166.8</v>
      </c>
      <c r="AI49">
        <v>172.8</v>
      </c>
      <c r="AJ49">
        <v>179.1</v>
      </c>
      <c r="AK49">
        <v>185.7</v>
      </c>
      <c r="AL49">
        <v>192.5</v>
      </c>
      <c r="AM49">
        <v>199.5</v>
      </c>
      <c r="AN49">
        <v>206.9</v>
      </c>
    </row>
    <row r="50" spans="1:40" x14ac:dyDescent="0.25">
      <c r="A50" t="s">
        <v>913</v>
      </c>
      <c r="B50">
        <v>87.2</v>
      </c>
      <c r="C50">
        <v>88.7</v>
      </c>
      <c r="D50">
        <v>91.1</v>
      </c>
      <c r="E50">
        <v>93.2</v>
      </c>
      <c r="F50">
        <v>94.8</v>
      </c>
      <c r="G50">
        <v>97.1</v>
      </c>
      <c r="H50">
        <v>99.4</v>
      </c>
      <c r="I50">
        <v>100.7</v>
      </c>
      <c r="J50">
        <v>98.6</v>
      </c>
      <c r="K50">
        <v>97</v>
      </c>
      <c r="L50">
        <v>99.1</v>
      </c>
      <c r="M50">
        <v>101.3</v>
      </c>
      <c r="N50">
        <v>103.6</v>
      </c>
      <c r="O50">
        <v>105.9</v>
      </c>
      <c r="P50">
        <v>108.6</v>
      </c>
      <c r="Q50">
        <v>111.5</v>
      </c>
      <c r="R50">
        <v>114.5</v>
      </c>
      <c r="S50">
        <v>117.9</v>
      </c>
      <c r="T50">
        <v>121.2</v>
      </c>
      <c r="U50">
        <v>124.9</v>
      </c>
      <c r="V50">
        <v>128.69999999999999</v>
      </c>
      <c r="W50">
        <v>132.6</v>
      </c>
      <c r="X50">
        <v>137</v>
      </c>
      <c r="Y50">
        <v>141.69999999999999</v>
      </c>
      <c r="Z50">
        <v>146.5</v>
      </c>
      <c r="AA50">
        <v>151.5</v>
      </c>
      <c r="AB50">
        <v>156.5</v>
      </c>
      <c r="AC50">
        <v>161.69999999999999</v>
      </c>
      <c r="AD50">
        <v>167.2</v>
      </c>
      <c r="AE50">
        <v>172.9</v>
      </c>
      <c r="AF50">
        <v>178.8</v>
      </c>
      <c r="AG50">
        <v>185</v>
      </c>
      <c r="AH50">
        <v>191.4</v>
      </c>
      <c r="AI50">
        <v>198.2</v>
      </c>
      <c r="AJ50">
        <v>205.4</v>
      </c>
      <c r="AK50">
        <v>212.9</v>
      </c>
      <c r="AL50">
        <v>220.6</v>
      </c>
      <c r="AM50">
        <v>228.5</v>
      </c>
      <c r="AN50">
        <v>236.9</v>
      </c>
    </row>
    <row r="51" spans="1:40" x14ac:dyDescent="0.25">
      <c r="A51" t="s">
        <v>914</v>
      </c>
      <c r="B51">
        <v>101.9</v>
      </c>
      <c r="C51">
        <v>104</v>
      </c>
      <c r="D51">
        <v>106.7</v>
      </c>
      <c r="E51">
        <v>109</v>
      </c>
      <c r="F51">
        <v>110.7</v>
      </c>
      <c r="G51">
        <v>113.5</v>
      </c>
      <c r="H51">
        <v>116</v>
      </c>
      <c r="I51">
        <v>117.4</v>
      </c>
      <c r="J51">
        <v>113.9</v>
      </c>
      <c r="K51">
        <v>113.1</v>
      </c>
      <c r="L51">
        <v>115.5</v>
      </c>
      <c r="M51">
        <v>118</v>
      </c>
      <c r="N51">
        <v>120.6</v>
      </c>
      <c r="O51">
        <v>123.1</v>
      </c>
      <c r="P51">
        <v>126.2</v>
      </c>
      <c r="Q51">
        <v>129.5</v>
      </c>
      <c r="R51">
        <v>133</v>
      </c>
      <c r="S51">
        <v>136.9</v>
      </c>
      <c r="T51">
        <v>140.6</v>
      </c>
      <c r="U51">
        <v>144.9</v>
      </c>
      <c r="V51">
        <v>149.1</v>
      </c>
      <c r="W51">
        <v>153.69999999999999</v>
      </c>
      <c r="X51">
        <v>158.69999999999999</v>
      </c>
      <c r="Y51">
        <v>164.1</v>
      </c>
      <c r="Z51">
        <v>169.6</v>
      </c>
      <c r="AA51">
        <v>175.2</v>
      </c>
      <c r="AB51">
        <v>181</v>
      </c>
      <c r="AC51">
        <v>186.9</v>
      </c>
      <c r="AD51">
        <v>193.2</v>
      </c>
      <c r="AE51">
        <v>199.7</v>
      </c>
      <c r="AF51">
        <v>206.4</v>
      </c>
      <c r="AG51">
        <v>213.4</v>
      </c>
      <c r="AH51">
        <v>220.7</v>
      </c>
      <c r="AI51">
        <v>228.4</v>
      </c>
      <c r="AJ51">
        <v>236.6</v>
      </c>
      <c r="AK51">
        <v>245.1</v>
      </c>
      <c r="AL51">
        <v>253.8</v>
      </c>
      <c r="AM51">
        <v>262.89999999999998</v>
      </c>
      <c r="AN51">
        <v>272.39999999999998</v>
      </c>
    </row>
    <row r="52" spans="1:40" x14ac:dyDescent="0.25">
      <c r="A52" t="s">
        <v>915</v>
      </c>
      <c r="B52">
        <v>124.5</v>
      </c>
      <c r="C52">
        <v>127.5</v>
      </c>
      <c r="D52">
        <v>130.6</v>
      </c>
      <c r="E52">
        <v>133.30000000000001</v>
      </c>
      <c r="F52">
        <v>135.30000000000001</v>
      </c>
      <c r="G52">
        <v>138.69999999999999</v>
      </c>
      <c r="H52">
        <v>141.5</v>
      </c>
      <c r="I52">
        <v>142.80000000000001</v>
      </c>
      <c r="J52">
        <v>136.9</v>
      </c>
      <c r="K52">
        <v>137.69999999999999</v>
      </c>
      <c r="L52">
        <v>140.5</v>
      </c>
      <c r="M52">
        <v>143.4</v>
      </c>
      <c r="N52">
        <v>146.4</v>
      </c>
      <c r="O52">
        <v>149.4</v>
      </c>
      <c r="P52">
        <v>153.1</v>
      </c>
      <c r="Q52">
        <v>157</v>
      </c>
      <c r="R52">
        <v>161</v>
      </c>
      <c r="S52">
        <v>165.7</v>
      </c>
      <c r="T52">
        <v>170.1</v>
      </c>
      <c r="U52">
        <v>175.3</v>
      </c>
      <c r="V52">
        <v>180.2</v>
      </c>
      <c r="W52">
        <v>185.6</v>
      </c>
      <c r="X52">
        <v>191.5</v>
      </c>
      <c r="Y52">
        <v>198</v>
      </c>
      <c r="Z52">
        <v>204.4</v>
      </c>
      <c r="AA52">
        <v>211.1</v>
      </c>
      <c r="AB52">
        <v>217.9</v>
      </c>
      <c r="AC52">
        <v>224.9</v>
      </c>
      <c r="AD52">
        <v>232.3</v>
      </c>
      <c r="AE52">
        <v>239.9</v>
      </c>
      <c r="AF52">
        <v>247.9</v>
      </c>
      <c r="AG52">
        <v>256.10000000000002</v>
      </c>
      <c r="AH52">
        <v>264.7</v>
      </c>
      <c r="AI52">
        <v>273.89999999999998</v>
      </c>
      <c r="AJ52">
        <v>283.5</v>
      </c>
      <c r="AK52">
        <v>293.60000000000002</v>
      </c>
      <c r="AL52">
        <v>303.7</v>
      </c>
      <c r="AM52">
        <v>314.39999999999998</v>
      </c>
      <c r="AN52">
        <v>325.60000000000002</v>
      </c>
    </row>
    <row r="53" spans="1:40" x14ac:dyDescent="0.25">
      <c r="A53" t="s">
        <v>916</v>
      </c>
      <c r="B53">
        <v>163.5</v>
      </c>
      <c r="C53">
        <v>167.8</v>
      </c>
      <c r="D53">
        <v>171.7</v>
      </c>
      <c r="E53">
        <v>174.9</v>
      </c>
      <c r="F53">
        <v>177.3</v>
      </c>
      <c r="G53">
        <v>181.8</v>
      </c>
      <c r="H53">
        <v>185.1</v>
      </c>
      <c r="I53">
        <v>186.5</v>
      </c>
      <c r="J53">
        <v>177.2</v>
      </c>
      <c r="K53">
        <v>179.6</v>
      </c>
      <c r="L53">
        <v>183.2</v>
      </c>
      <c r="M53">
        <v>187</v>
      </c>
      <c r="N53">
        <v>190.9</v>
      </c>
      <c r="O53">
        <v>194.6</v>
      </c>
      <c r="P53">
        <v>199.5</v>
      </c>
      <c r="Q53">
        <v>204.4</v>
      </c>
      <c r="R53">
        <v>209.6</v>
      </c>
      <c r="S53">
        <v>215.7</v>
      </c>
      <c r="T53">
        <v>221.2</v>
      </c>
      <c r="U53">
        <v>228</v>
      </c>
      <c r="V53">
        <v>234.2</v>
      </c>
      <c r="W53">
        <v>241.2</v>
      </c>
      <c r="X53">
        <v>248.9</v>
      </c>
      <c r="Y53">
        <v>257.2</v>
      </c>
      <c r="Z53">
        <v>265.5</v>
      </c>
      <c r="AA53">
        <v>274.10000000000002</v>
      </c>
      <c r="AB53">
        <v>282.8</v>
      </c>
      <c r="AC53">
        <v>291.8</v>
      </c>
      <c r="AD53">
        <v>301.3</v>
      </c>
      <c r="AE53">
        <v>311.10000000000002</v>
      </c>
      <c r="AF53">
        <v>321.3</v>
      </c>
      <c r="AG53">
        <v>331.9</v>
      </c>
      <c r="AH53">
        <v>342.9</v>
      </c>
      <c r="AI53">
        <v>354.7</v>
      </c>
      <c r="AJ53">
        <v>367</v>
      </c>
      <c r="AK53">
        <v>379.9</v>
      </c>
      <c r="AL53">
        <v>392.9</v>
      </c>
      <c r="AM53">
        <v>406.5</v>
      </c>
      <c r="AN53">
        <v>420.9</v>
      </c>
    </row>
    <row r="54" spans="1:40" x14ac:dyDescent="0.25">
      <c r="A54" t="s">
        <v>917</v>
      </c>
      <c r="B54">
        <v>246</v>
      </c>
      <c r="C54">
        <v>253.1</v>
      </c>
      <c r="D54">
        <v>258.60000000000002</v>
      </c>
      <c r="E54">
        <v>263.10000000000002</v>
      </c>
      <c r="F54">
        <v>266.5</v>
      </c>
      <c r="G54">
        <v>273.10000000000002</v>
      </c>
      <c r="H54">
        <v>277.60000000000002</v>
      </c>
      <c r="I54">
        <v>279.10000000000002</v>
      </c>
      <c r="J54">
        <v>262.2</v>
      </c>
      <c r="K54">
        <v>268.3</v>
      </c>
      <c r="L54">
        <v>273.60000000000002</v>
      </c>
      <c r="M54">
        <v>279.3</v>
      </c>
      <c r="N54">
        <v>284.89999999999998</v>
      </c>
      <c r="O54">
        <v>290.39999999999998</v>
      </c>
      <c r="P54">
        <v>297.60000000000002</v>
      </c>
      <c r="Q54">
        <v>304.7</v>
      </c>
      <c r="R54">
        <v>312.39999999999998</v>
      </c>
      <c r="S54">
        <v>321.39999999999998</v>
      </c>
      <c r="T54">
        <v>329.4</v>
      </c>
      <c r="U54">
        <v>339.4</v>
      </c>
      <c r="V54">
        <v>348.5</v>
      </c>
      <c r="W54">
        <v>358.8</v>
      </c>
      <c r="X54">
        <v>370.2</v>
      </c>
      <c r="Y54">
        <v>382.5</v>
      </c>
      <c r="Z54">
        <v>394.6</v>
      </c>
      <c r="AA54">
        <v>407.3</v>
      </c>
      <c r="AB54">
        <v>420</v>
      </c>
      <c r="AC54">
        <v>433.2</v>
      </c>
      <c r="AD54">
        <v>447.2</v>
      </c>
      <c r="AE54">
        <v>461.5</v>
      </c>
      <c r="AF54">
        <v>476.5</v>
      </c>
      <c r="AG54">
        <v>492</v>
      </c>
      <c r="AH54">
        <v>508.2</v>
      </c>
      <c r="AI54">
        <v>525.5</v>
      </c>
      <c r="AJ54">
        <v>543.6</v>
      </c>
      <c r="AK54">
        <v>562.5</v>
      </c>
      <c r="AL54">
        <v>581.5</v>
      </c>
      <c r="AM54">
        <v>601.4</v>
      </c>
      <c r="AN54">
        <v>622.5</v>
      </c>
    </row>
    <row r="55" spans="1:40" x14ac:dyDescent="0.25">
      <c r="A55" t="s">
        <v>918</v>
      </c>
      <c r="B55">
        <v>476.3</v>
      </c>
      <c r="C55">
        <v>490.3</v>
      </c>
      <c r="D55">
        <v>500.1</v>
      </c>
      <c r="E55">
        <v>508</v>
      </c>
      <c r="F55">
        <v>514.20000000000005</v>
      </c>
      <c r="G55">
        <v>525.9</v>
      </c>
      <c r="H55">
        <v>533.5</v>
      </c>
      <c r="I55">
        <v>535.5</v>
      </c>
      <c r="J55">
        <v>496.4</v>
      </c>
      <c r="K55">
        <v>511.9</v>
      </c>
      <c r="L55">
        <v>522.20000000000005</v>
      </c>
      <c r="M55">
        <v>533.29999999999995</v>
      </c>
      <c r="N55">
        <v>544</v>
      </c>
      <c r="O55">
        <v>554.6</v>
      </c>
      <c r="P55">
        <v>568.29999999999995</v>
      </c>
      <c r="Q55">
        <v>581.9</v>
      </c>
      <c r="R55">
        <v>596.4</v>
      </c>
      <c r="S55">
        <v>613.4</v>
      </c>
      <c r="T55">
        <v>628.5</v>
      </c>
      <c r="U55">
        <v>647.6</v>
      </c>
      <c r="V55">
        <v>664.8</v>
      </c>
      <c r="W55">
        <v>684.6</v>
      </c>
      <c r="X55">
        <v>706.2</v>
      </c>
      <c r="Y55">
        <v>729.7</v>
      </c>
      <c r="Z55">
        <v>752.7</v>
      </c>
      <c r="AA55">
        <v>776.8</v>
      </c>
      <c r="AB55">
        <v>800.9</v>
      </c>
      <c r="AC55">
        <v>826</v>
      </c>
      <c r="AD55">
        <v>852.7</v>
      </c>
      <c r="AE55">
        <v>880</v>
      </c>
      <c r="AF55">
        <v>908.4</v>
      </c>
      <c r="AG55">
        <v>938</v>
      </c>
      <c r="AH55">
        <v>968.8</v>
      </c>
      <c r="AI55">
        <v>1001.7</v>
      </c>
      <c r="AJ55">
        <v>1036.0999999999999</v>
      </c>
      <c r="AK55">
        <v>1072.2</v>
      </c>
      <c r="AL55">
        <v>1108.3</v>
      </c>
      <c r="AM55">
        <v>1146.3</v>
      </c>
      <c r="AN55">
        <v>1186.4000000000001</v>
      </c>
    </row>
    <row r="56" spans="1:40" x14ac:dyDescent="0.25">
      <c r="A56" t="s">
        <v>919</v>
      </c>
      <c r="B56">
        <v>1148.9000000000001</v>
      </c>
      <c r="C56">
        <v>1181.4000000000001</v>
      </c>
      <c r="D56">
        <v>1202.5999999999999</v>
      </c>
      <c r="E56">
        <v>1220</v>
      </c>
      <c r="F56">
        <v>1234.5999999999999</v>
      </c>
      <c r="G56">
        <v>1259</v>
      </c>
      <c r="H56">
        <v>1275.0999999999999</v>
      </c>
      <c r="I56">
        <v>1278.3</v>
      </c>
      <c r="J56">
        <v>1171.2</v>
      </c>
      <c r="K56">
        <v>1213.8</v>
      </c>
      <c r="L56">
        <v>1238.7</v>
      </c>
      <c r="M56">
        <v>1265.9000000000001</v>
      </c>
      <c r="N56">
        <v>1291.7</v>
      </c>
      <c r="O56">
        <v>1317.1</v>
      </c>
      <c r="P56">
        <v>1349.5</v>
      </c>
      <c r="Q56">
        <v>1381.5</v>
      </c>
      <c r="R56">
        <v>1415.7</v>
      </c>
      <c r="S56">
        <v>1455.8</v>
      </c>
      <c r="T56">
        <v>1491.1</v>
      </c>
      <c r="U56">
        <v>1536.5</v>
      </c>
      <c r="V56">
        <v>1577.1</v>
      </c>
      <c r="W56">
        <v>1624</v>
      </c>
      <c r="X56">
        <v>1675.1</v>
      </c>
      <c r="Y56">
        <v>1730.8</v>
      </c>
      <c r="Z56">
        <v>1785.1</v>
      </c>
      <c r="AA56">
        <v>1842.2</v>
      </c>
      <c r="AB56">
        <v>1899.4</v>
      </c>
      <c r="AC56">
        <v>1959.1</v>
      </c>
      <c r="AD56">
        <v>2022.6</v>
      </c>
      <c r="AE56">
        <v>2087.1999999999998</v>
      </c>
      <c r="AF56">
        <v>2154.8000000000002</v>
      </c>
      <c r="AG56">
        <v>2225</v>
      </c>
      <c r="AH56">
        <v>2298</v>
      </c>
      <c r="AI56">
        <v>2376.1</v>
      </c>
      <c r="AJ56">
        <v>2457.8000000000002</v>
      </c>
      <c r="AK56">
        <v>2543.3000000000002</v>
      </c>
      <c r="AL56">
        <v>2629.1</v>
      </c>
      <c r="AM56">
        <v>2719.4</v>
      </c>
      <c r="AN56">
        <v>2814.7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982.22745709473202</v>
      </c>
      <c r="E7" s="94">
        <f>'Emissions summary'!AC5</f>
        <v>980.37226452553205</v>
      </c>
      <c r="F7" s="94">
        <f>'Emissions summary'!AD5</f>
        <v>972.36597530237884</v>
      </c>
      <c r="G7" s="94">
        <f>'Emissions summary'!AE5</f>
        <v>958.27812056482071</v>
      </c>
      <c r="H7" s="94">
        <f>'Emissions summary'!AF5</f>
        <v>939.71584058312203</v>
      </c>
      <c r="I7" s="94">
        <f>'Emissions summary'!AG5</f>
        <v>925.89471942753767</v>
      </c>
      <c r="J7" s="94">
        <f>'Emissions summary'!AH5</f>
        <v>910.81158071431958</v>
      </c>
      <c r="K7" s="94">
        <f>'Emissions summary'!AI5</f>
        <v>894.64247143339321</v>
      </c>
      <c r="L7" s="94">
        <f>'Emissions summary'!AJ5</f>
        <v>799.19946046444227</v>
      </c>
      <c r="M7" s="94">
        <f>'Emissions summary'!AK5</f>
        <v>804.94028650170071</v>
      </c>
      <c r="N7" s="94">
        <f>'Emissions summary'!AL5</f>
        <v>809.68683884914969</v>
      </c>
      <c r="O7" s="94">
        <f>'Emissions summary'!AM5</f>
        <v>814.42628208747567</v>
      </c>
      <c r="P7" s="94">
        <f>'Emissions summary'!AN5</f>
        <v>818.33251056550137</v>
      </c>
      <c r="Q7" s="94">
        <f>'Emissions summary'!AO5</f>
        <v>822.81410460850509</v>
      </c>
      <c r="R7" s="94">
        <f>'Emissions summary'!AP5</f>
        <v>830.52082504168152</v>
      </c>
      <c r="S7" s="94">
        <f>'Emissions summary'!AQ5</f>
        <v>837.72062347519932</v>
      </c>
      <c r="T7" s="94">
        <f>'Emissions summary'!AR5</f>
        <v>845.59770288238087</v>
      </c>
      <c r="U7" s="94">
        <f>'Emissions summary'!AS5</f>
        <v>853.84434287459271</v>
      </c>
      <c r="V7" s="94">
        <f>'Emissions summary'!AT5</f>
        <v>862.49718161987869</v>
      </c>
      <c r="W7" s="94">
        <f>'Emissions summary'!AU5</f>
        <v>869.76298968061178</v>
      </c>
      <c r="X7" s="94">
        <f>'Emissions summary'!AV5</f>
        <v>875.13840674417906</v>
      </c>
      <c r="Y7" s="94">
        <f>'Emissions summary'!AW5</f>
        <v>882.44987649419716</v>
      </c>
      <c r="Z7" s="94">
        <f>'Emissions summary'!AX5</f>
        <v>890.76730683926712</v>
      </c>
      <c r="AA7" s="94">
        <f>'Emissions summary'!AY5</f>
        <v>900.09644826560304</v>
      </c>
      <c r="AB7" s="94">
        <f>'Emissions summary'!AZ5</f>
        <v>909.41584154524423</v>
      </c>
      <c r="AC7" s="94">
        <f>'Emissions summary'!BA5</f>
        <v>919.02833832350166</v>
      </c>
      <c r="AD7" s="94">
        <f>'Emissions summary'!BB5</f>
        <v>928.15281909736336</v>
      </c>
      <c r="AE7" s="94">
        <f>'Emissions summary'!BC5</f>
        <v>937.51399473672416</v>
      </c>
      <c r="AF7" s="94">
        <f>'Emissions summary'!BD5</f>
        <v>947.6727200638104</v>
      </c>
      <c r="AG7" s="94">
        <f>'Emissions summary'!BE5</f>
        <v>961.534720206006</v>
      </c>
      <c r="AH7" s="94">
        <f>'Emissions summary'!BF5</f>
        <v>975.83013851256123</v>
      </c>
      <c r="AI7" s="94">
        <f>'Emissions summary'!BG5</f>
        <v>990.42739558099606</v>
      </c>
      <c r="AJ7" s="94">
        <f>'Emissions summary'!BH5</f>
        <v>1005.4483625050973</v>
      </c>
      <c r="AK7" s="94">
        <f>'Emissions summary'!BI5</f>
        <v>1021.5250519698731</v>
      </c>
      <c r="AL7" s="94">
        <f>'Emissions summary'!BJ5</f>
        <v>1038.2845659553627</v>
      </c>
      <c r="AM7" s="94">
        <f>'Emissions summary'!BK5</f>
        <v>1055.6499069594784</v>
      </c>
      <c r="AN7" s="94">
        <f>'Emissions summary'!BL5</f>
        <v>1072.345575436766</v>
      </c>
      <c r="AO7" s="94">
        <f>'Emissions summary'!BM5</f>
        <v>1089.7031984386877</v>
      </c>
      <c r="AP7" s="94">
        <f>'Emissions summary'!BN5</f>
        <v>1107.7797415305895</v>
      </c>
    </row>
    <row r="8" spans="1:42" x14ac:dyDescent="0.25">
      <c r="A8" t="str">
        <f>'Emissions summary'!C6</f>
        <v>3A1c Sheep</v>
      </c>
      <c r="B8" t="str">
        <f t="shared" ref="B8:B36" si="1">"A"&amp;LEFT(A8,4)</f>
        <v>A3A1c</v>
      </c>
      <c r="C8" t="str">
        <f>'Emissions summary'!D6</f>
        <v>CH4</v>
      </c>
      <c r="D8" s="94">
        <f>'Emissions summary'!AB6</f>
        <v>146.95425334170346</v>
      </c>
      <c r="E8" s="94">
        <f>'Emissions summary'!AC6</f>
        <v>147.03581958193462</v>
      </c>
      <c r="F8" s="94">
        <f>'Emissions summary'!AD6</f>
        <v>147.21707565774167</v>
      </c>
      <c r="G8" s="94">
        <f>'Emissions summary'!AE6</f>
        <v>147.49124501188831</v>
      </c>
      <c r="H8" s="94">
        <f>'Emissions summary'!AF6</f>
        <v>147.85602034298685</v>
      </c>
      <c r="I8" s="94">
        <f>'Emissions summary'!AG6</f>
        <v>148.31459760016489</v>
      </c>
      <c r="J8" s="94">
        <f>'Emissions summary'!AH6</f>
        <v>148.82251040673918</v>
      </c>
      <c r="K8" s="94">
        <f>'Emissions summary'!AI6</f>
        <v>149.38107745676777</v>
      </c>
      <c r="L8" s="94">
        <f>'Emissions summary'!AJ6</f>
        <v>149.90110308616153</v>
      </c>
      <c r="M8" s="94">
        <f>'Emissions summary'!AK6</f>
        <v>150.11638157769821</v>
      </c>
      <c r="N8" s="94">
        <f>'Emissions summary'!AL6</f>
        <v>150.36633738513916</v>
      </c>
      <c r="O8" s="94">
        <f>'Emissions summary'!AM6</f>
        <v>150.65293831652599</v>
      </c>
      <c r="P8" s="94">
        <f>'Emissions summary'!AN6</f>
        <v>150.97148608971634</v>
      </c>
      <c r="Q8" s="94">
        <f>'Emissions summary'!AO6</f>
        <v>151.32171248645579</v>
      </c>
      <c r="R8" s="94">
        <f>'Emissions summary'!AP6</f>
        <v>151.5379098393569</v>
      </c>
      <c r="S8" s="94">
        <f>'Emissions summary'!AQ6</f>
        <v>151.78155158281257</v>
      </c>
      <c r="T8" s="94">
        <f>'Emissions summary'!AR6</f>
        <v>152.0494795054843</v>
      </c>
      <c r="U8" s="94">
        <f>'Emissions summary'!AS6</f>
        <v>152.34324820973387</v>
      </c>
      <c r="V8" s="94">
        <f>'Emissions summary'!AT6</f>
        <v>152.66019450922238</v>
      </c>
      <c r="W8" s="94">
        <f>'Emissions summary'!AU6</f>
        <v>152.87017588882946</v>
      </c>
      <c r="X8" s="94">
        <f>'Emissions summary'!AV6</f>
        <v>153.09850289599913</v>
      </c>
      <c r="Y8" s="94">
        <f>'Emissions summary'!AW6</f>
        <v>153.34764266275195</v>
      </c>
      <c r="Z8" s="94">
        <f>'Emissions summary'!AX6</f>
        <v>153.6187890192621</v>
      </c>
      <c r="AA8" s="94">
        <f>'Emissions summary'!AY6</f>
        <v>153.90822768465031</v>
      </c>
      <c r="AB8" s="94">
        <f>'Emissions summary'!AZ6</f>
        <v>154.08923092901134</v>
      </c>
      <c r="AC8" s="94">
        <f>'Emissions summary'!BA6</f>
        <v>154.28586580894628</v>
      </c>
      <c r="AD8" s="94">
        <f>'Emissions summary'!BB6</f>
        <v>154.49949031805255</v>
      </c>
      <c r="AE8" s="94">
        <f>'Emissions summary'!BC6</f>
        <v>154.7275799842559</v>
      </c>
      <c r="AF8" s="94">
        <f>'Emissions summary'!BD6</f>
        <v>154.97053318659243</v>
      </c>
      <c r="AG8" s="94">
        <f>'Emissions summary'!BE6</f>
        <v>155.11223020621989</v>
      </c>
      <c r="AH8" s="94">
        <f>'Emissions summary'!BF6</f>
        <v>155.26656176597726</v>
      </c>
      <c r="AI8" s="94">
        <f>'Emissions summary'!BG6</f>
        <v>155.43444138389023</v>
      </c>
      <c r="AJ8" s="94">
        <f>'Emissions summary'!BH6</f>
        <v>155.61423327440593</v>
      </c>
      <c r="AK8" s="94">
        <f>'Emissions summary'!BI6</f>
        <v>155.80961079683726</v>
      </c>
      <c r="AL8" s="94">
        <f>'Emissions summary'!BJ6</f>
        <v>155.89651452826669</v>
      </c>
      <c r="AM8" s="94">
        <f>'Emissions summary'!BK6</f>
        <v>155.99710233240165</v>
      </c>
      <c r="AN8" s="94">
        <f>'Emissions summary'!BL6</f>
        <v>156.10748576764448</v>
      </c>
      <c r="AO8" s="94">
        <f>'Emissions summary'!BM6</f>
        <v>156.22821799767868</v>
      </c>
      <c r="AP8" s="94">
        <f>'Emissions summary'!BN6</f>
        <v>156.36212928928177</v>
      </c>
    </row>
    <row r="9" spans="1:42" x14ac:dyDescent="0.25">
      <c r="A9" t="str">
        <f>'Emissions summary'!C7</f>
        <v>3A1d Goats</v>
      </c>
      <c r="B9" t="str">
        <f t="shared" si="1"/>
        <v>A3A1d</v>
      </c>
      <c r="C9" t="str">
        <f>'Emissions summary'!D7</f>
        <v>CH4</v>
      </c>
      <c r="D9" s="94">
        <f>'Emissions summary'!AB7</f>
        <v>37.502322952292005</v>
      </c>
      <c r="E9" s="94">
        <f>'Emissions summary'!AC7</f>
        <v>37.600674511658056</v>
      </c>
      <c r="F9" s="94">
        <f>'Emissions summary'!AD7</f>
        <v>37.731653030521969</v>
      </c>
      <c r="G9" s="94">
        <f>'Emissions summary'!AE7</f>
        <v>37.893116316237389</v>
      </c>
      <c r="H9" s="94">
        <f>'Emissions summary'!AF7</f>
        <v>38.084608415018245</v>
      </c>
      <c r="I9" s="94">
        <f>'Emissions summary'!AG7</f>
        <v>38.307773335704354</v>
      </c>
      <c r="J9" s="94">
        <f>'Emissions summary'!AH7</f>
        <v>38.545198259011414</v>
      </c>
      <c r="K9" s="94">
        <f>'Emissions summary'!AI7</f>
        <v>38.797761146645172</v>
      </c>
      <c r="L9" s="94">
        <f>'Emissions summary'!AJ7</f>
        <v>39.030463723114408</v>
      </c>
      <c r="M9" s="94">
        <f>'Emissions summary'!AK7</f>
        <v>39.13877792343861</v>
      </c>
      <c r="N9" s="94">
        <f>'Emissions summary'!AL7</f>
        <v>39.257551116309358</v>
      </c>
      <c r="O9" s="94">
        <f>'Emissions summary'!AM7</f>
        <v>39.387728930712932</v>
      </c>
      <c r="P9" s="94">
        <f>'Emissions summary'!AN7</f>
        <v>39.527610955426127</v>
      </c>
      <c r="Q9" s="94">
        <f>'Emissions summary'!AO7</f>
        <v>39.677222214521841</v>
      </c>
      <c r="R9" s="94">
        <f>'Emissions summary'!AP7</f>
        <v>39.772070065073621</v>
      </c>
      <c r="S9" s="94">
        <f>'Emissions summary'!AQ7</f>
        <v>39.875494230624909</v>
      </c>
      <c r="T9" s="94">
        <f>'Emissions summary'!AR7</f>
        <v>39.986348773795186</v>
      </c>
      <c r="U9" s="94">
        <f>'Emissions summary'!AS7</f>
        <v>40.105311377565343</v>
      </c>
      <c r="V9" s="94">
        <f>'Emissions summary'!AT7</f>
        <v>40.231413708258863</v>
      </c>
      <c r="W9" s="94">
        <f>'Emissions summary'!AU7</f>
        <v>40.314520801034661</v>
      </c>
      <c r="X9" s="94">
        <f>'Emissions summary'!AV7</f>
        <v>40.403220008194246</v>
      </c>
      <c r="Y9" s="94">
        <f>'Emissions summary'!AW7</f>
        <v>40.498506764443832</v>
      </c>
      <c r="Z9" s="94">
        <f>'Emissions summary'!AX7</f>
        <v>40.600874548174176</v>
      </c>
      <c r="AA9" s="94">
        <f>'Emissions summary'!AY7</f>
        <v>40.70892993054845</v>
      </c>
      <c r="AB9" s="94">
        <f>'Emissions summary'!AZ7</f>
        <v>40.774306784810847</v>
      </c>
      <c r="AC9" s="94">
        <f>'Emissions summary'!BA7</f>
        <v>40.844596276465033</v>
      </c>
      <c r="AD9" s="94">
        <f>'Emissions summary'!BB7</f>
        <v>40.92033904239269</v>
      </c>
      <c r="AE9" s="94">
        <f>'Emissions summary'!BC7</f>
        <v>41.000594061520388</v>
      </c>
      <c r="AF9" s="94">
        <f>'Emissions summary'!BD7</f>
        <v>41.085532348492634</v>
      </c>
      <c r="AG9" s="94">
        <f>'Emissions summary'!BE7</f>
        <v>41.131225742144501</v>
      </c>
      <c r="AH9" s="94">
        <f>'Emissions summary'!BF7</f>
        <v>41.180943780286213</v>
      </c>
      <c r="AI9" s="94">
        <f>'Emissions summary'!BG7</f>
        <v>41.235043662528426</v>
      </c>
      <c r="AJ9" s="94">
        <f>'Emissions summary'!BH7</f>
        <v>41.29291852706401</v>
      </c>
      <c r="AK9" s="94">
        <f>'Emissions summary'!BI7</f>
        <v>41.355959468897971</v>
      </c>
      <c r="AL9" s="94">
        <f>'Emissions summary'!BJ7</f>
        <v>41.377616155390072</v>
      </c>
      <c r="AM9" s="94">
        <f>'Emissions summary'!BK7</f>
        <v>41.403881351529733</v>
      </c>
      <c r="AN9" s="94">
        <f>'Emissions summary'!BL7</f>
        <v>41.433300652491752</v>
      </c>
      <c r="AO9" s="94">
        <f>'Emissions summary'!BM7</f>
        <v>41.466086582039992</v>
      </c>
      <c r="AP9" s="94">
        <f>'Emissions summary'!BN7</f>
        <v>41.503298294512803</v>
      </c>
    </row>
    <row r="10" spans="1:42" x14ac:dyDescent="0.25">
      <c r="A10" t="str">
        <f>'Emissions summary'!C8</f>
        <v>3A1f Horses</v>
      </c>
      <c r="B10" t="str">
        <f t="shared" si="1"/>
        <v>A3A1f</v>
      </c>
      <c r="C10" t="str">
        <f>'Emissions summary'!D8</f>
        <v>CH4</v>
      </c>
      <c r="D10" s="94">
        <f>'Emissions summary'!AB8</f>
        <v>5.563548702014014</v>
      </c>
      <c r="E10" s="94">
        <f>'Emissions summary'!AC8</f>
        <v>5.6006986938023271</v>
      </c>
      <c r="F10" s="94">
        <f>'Emissions summary'!AD8</f>
        <v>5.6142202926445819</v>
      </c>
      <c r="G10" s="94">
        <f>'Emissions summary'!AE8</f>
        <v>5.6035564608915998</v>
      </c>
      <c r="H10" s="94">
        <f>'Emissions summary'!AF8</f>
        <v>5.5736225959821732</v>
      </c>
      <c r="I10" s="94">
        <f>'Emissions summary'!AG8</f>
        <v>5.5572847597204333</v>
      </c>
      <c r="J10" s="94">
        <f>'Emissions summary'!AH8</f>
        <v>5.5347616275009957</v>
      </c>
      <c r="K10" s="94">
        <f>'Emissions summary'!AI8</f>
        <v>5.5064836169904536</v>
      </c>
      <c r="L10" s="94">
        <f>'Emissions summary'!AJ8</f>
        <v>5.1788727917269766</v>
      </c>
      <c r="M10" s="94">
        <f>'Emissions summary'!AK8</f>
        <v>5.2150780976013875</v>
      </c>
      <c r="N10" s="94">
        <f>'Emissions summary'!AL8</f>
        <v>5.2470647423604175</v>
      </c>
      <c r="O10" s="94">
        <f>'Emissions summary'!AM8</f>
        <v>5.2784776449762969</v>
      </c>
      <c r="P10" s="94">
        <f>'Emissions summary'!AN8</f>
        <v>5.3062258493978893</v>
      </c>
      <c r="Q10" s="94">
        <f>'Emissions summary'!AO8</f>
        <v>5.3357583955101928</v>
      </c>
      <c r="R10" s="94">
        <f>'Emissions summary'!AP8</f>
        <v>5.3831677973368723</v>
      </c>
      <c r="S10" s="94">
        <f>'Emissions summary'!AQ8</f>
        <v>5.4284633488069227</v>
      </c>
      <c r="T10" s="94">
        <f>'Emissions summary'!AR8</f>
        <v>5.4764336655254438</v>
      </c>
      <c r="U10" s="94">
        <f>'Emissions summary'!AS8</f>
        <v>5.5258189585502242</v>
      </c>
      <c r="V10" s="94">
        <f>'Emissions summary'!AT8</f>
        <v>5.5768714209318775</v>
      </c>
      <c r="W10" s="94">
        <f>'Emissions summary'!AU8</f>
        <v>5.6490873407050106</v>
      </c>
      <c r="X10" s="94">
        <f>'Emissions summary'!AV8</f>
        <v>5.7149234223701741</v>
      </c>
      <c r="Y10" s="94">
        <f>'Emissions summary'!AW8</f>
        <v>5.7902592558530239</v>
      </c>
      <c r="Z10" s="94">
        <f>'Emissions summary'!AX8</f>
        <v>5.8714478316710199</v>
      </c>
      <c r="AA10" s="94">
        <f>'Emissions summary'!AY8</f>
        <v>5.958903630586339</v>
      </c>
      <c r="AB10" s="94">
        <f>'Emissions summary'!AZ8</f>
        <v>6.0533152702980306</v>
      </c>
      <c r="AC10" s="94">
        <f>'Emissions summary'!BA8</f>
        <v>6.1514579309798352</v>
      </c>
      <c r="AD10" s="94">
        <f>'Emissions summary'!BB8</f>
        <v>6.2498265260818657</v>
      </c>
      <c r="AE10" s="94">
        <f>'Emissions summary'!BC8</f>
        <v>6.351901848564288</v>
      </c>
      <c r="AF10" s="94">
        <f>'Emissions summary'!BD8</f>
        <v>6.4604986301162253</v>
      </c>
      <c r="AG10" s="94">
        <f>'Emissions summary'!BE8</f>
        <v>6.5783023769350883</v>
      </c>
      <c r="AH10" s="94">
        <f>'Emissions summary'!BF8</f>
        <v>6.7007523406160061</v>
      </c>
      <c r="AI10" s="94">
        <f>'Emissions summary'!BG8</f>
        <v>6.8273037880391518</v>
      </c>
      <c r="AJ10" s="94">
        <f>'Emissions summary'!BH8</f>
        <v>6.9587755746835533</v>
      </c>
      <c r="AK10" s="94">
        <f>'Emissions summary'!BI8</f>
        <v>7.0983867826072364</v>
      </c>
      <c r="AL10" s="94">
        <f>'Emissions summary'!BJ8</f>
        <v>7.2506658148940852</v>
      </c>
      <c r="AM10" s="94">
        <f>'Emissions summary'!BK8</f>
        <v>7.4097014231689569</v>
      </c>
      <c r="AN10" s="94">
        <f>'Emissions summary'!BL8</f>
        <v>7.5691129675620488</v>
      </c>
      <c r="AO10" s="94">
        <f>'Emissions summary'!BM8</f>
        <v>7.7360647918174212</v>
      </c>
      <c r="AP10" s="94">
        <f>'Emissions summary'!BN8</f>
        <v>7.9110034441329038</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2.1054632834374631</v>
      </c>
      <c r="E12" s="94">
        <f>'Emissions summary'!AC10</f>
        <v>2.1019133495014088</v>
      </c>
      <c r="F12" s="94">
        <f>'Emissions summary'!AD10</f>
        <v>2.0837873511498799</v>
      </c>
      <c r="G12" s="94">
        <f>'Emissions summary'!AE10</f>
        <v>2.0510418250000795</v>
      </c>
      <c r="H12" s="94">
        <f>'Emissions summary'!AF10</f>
        <v>2.0074492538418633</v>
      </c>
      <c r="I12" s="94">
        <f>'Emissions summary'!AG10</f>
        <v>1.9759897165279776</v>
      </c>
      <c r="J12" s="94">
        <f>'Emissions summary'!AH10</f>
        <v>1.9418243920786791</v>
      </c>
      <c r="K12" s="94">
        <f>'Emissions summary'!AI10</f>
        <v>1.9052702045459859</v>
      </c>
      <c r="L12" s="94">
        <f>'Emissions summary'!AJ10</f>
        <v>1.6665015434408936</v>
      </c>
      <c r="M12" s="94">
        <f>'Emissions summary'!AK10</f>
        <v>1.6704691944088499</v>
      </c>
      <c r="N12" s="94">
        <f>'Emissions summary'!AL10</f>
        <v>1.6720296357529045</v>
      </c>
      <c r="O12" s="94">
        <f>'Emissions summary'!AM10</f>
        <v>1.673671902773149</v>
      </c>
      <c r="P12" s="94">
        <f>'Emissions summary'!AN10</f>
        <v>1.6733191793566162</v>
      </c>
      <c r="Q12" s="94">
        <f>'Emissions summary'!AO10</f>
        <v>1.674510716396145</v>
      </c>
      <c r="R12" s="94">
        <f>'Emissions summary'!AP10</f>
        <v>1.6848036810345137</v>
      </c>
      <c r="S12" s="94">
        <f>'Emissions summary'!AQ10</f>
        <v>1.6938253432526433</v>
      </c>
      <c r="T12" s="94">
        <f>'Emissions summary'!AR10</f>
        <v>1.7045321042203314</v>
      </c>
      <c r="U12" s="94">
        <f>'Emissions summary'!AS10</f>
        <v>1.7161224378261091</v>
      </c>
      <c r="V12" s="94">
        <f>'Emissions summary'!AT10</f>
        <v>1.7286798182923002</v>
      </c>
      <c r="W12" s="94">
        <f>'Emissions summary'!AU10</f>
        <v>1.7517787460515286</v>
      </c>
      <c r="X12" s="94">
        <f>'Emissions summary'!AV10</f>
        <v>1.7706629264717222</v>
      </c>
      <c r="Y12" s="94">
        <f>'Emissions summary'!AW10</f>
        <v>1.7948022581799246</v>
      </c>
      <c r="Z12" s="94">
        <f>'Emissions summary'!AX10</f>
        <v>1.8219307384223271</v>
      </c>
      <c r="AA12" s="94">
        <f>'Emissions summary'!AY10</f>
        <v>1.8521261785230136</v>
      </c>
      <c r="AB12" s="94">
        <f>'Emissions summary'!AZ10</f>
        <v>1.883527888549839</v>
      </c>
      <c r="AC12" s="94">
        <f>'Emissions summary'!BA10</f>
        <v>1.9162550436182237</v>
      </c>
      <c r="AD12" s="94">
        <f>'Emissions summary'!BB10</f>
        <v>1.9483426938734751</v>
      </c>
      <c r="AE12" s="94">
        <f>'Emissions summary'!BC10</f>
        <v>1.9816602228836098</v>
      </c>
      <c r="AF12" s="94">
        <f>'Emissions summary'!BD10</f>
        <v>2.017678073305972</v>
      </c>
      <c r="AG12" s="94">
        <f>'Emissions summary'!BE10</f>
        <v>2.0555980384147272</v>
      </c>
      <c r="AH12" s="94">
        <f>'Emissions summary'!BF10</f>
        <v>2.0948764357550029</v>
      </c>
      <c r="AI12" s="94">
        <f>'Emissions summary'!BG10</f>
        <v>2.1351792498051867</v>
      </c>
      <c r="AJ12" s="94">
        <f>'Emissions summary'!BH10</f>
        <v>2.1768386751510409</v>
      </c>
      <c r="AK12" s="94">
        <f>'Emissions summary'!BI10</f>
        <v>2.2214825148620991</v>
      </c>
      <c r="AL12" s="94">
        <f>'Emissions summary'!BJ10</f>
        <v>2.2687613865731082</v>
      </c>
      <c r="AM12" s="94">
        <f>'Emissions summary'!BK10</f>
        <v>2.3178944466728013</v>
      </c>
      <c r="AN12" s="94">
        <f>'Emissions summary'!BL10</f>
        <v>2.3656036700092882</v>
      </c>
      <c r="AO12" s="94">
        <f>'Emissions summary'!BM10</f>
        <v>2.4153528181121957</v>
      </c>
      <c r="AP12" s="94">
        <f>'Emissions summary'!BN10</f>
        <v>2.4672963651807267</v>
      </c>
    </row>
    <row r="13" spans="1:42" x14ac:dyDescent="0.25">
      <c r="A13" t="str">
        <f>'Emissions summary'!C12</f>
        <v>3A2a Cattle</v>
      </c>
      <c r="B13" t="str">
        <f t="shared" si="1"/>
        <v>A3A2a</v>
      </c>
      <c r="C13" t="str">
        <f>'Emissions summary'!D12</f>
        <v>CH4</v>
      </c>
      <c r="D13" s="94">
        <f>'Emissions summary'!AB12</f>
        <v>10.527888735391979</v>
      </c>
      <c r="E13" s="94">
        <f>'Emissions summary'!AC12</f>
        <v>10.611098374027554</v>
      </c>
      <c r="F13" s="94">
        <f>'Emissions summary'!AD12</f>
        <v>10.671731578499083</v>
      </c>
      <c r="G13" s="94">
        <f>'Emissions summary'!AE12</f>
        <v>10.707959471693322</v>
      </c>
      <c r="H13" s="94">
        <f>'Emissions summary'!AF12</f>
        <v>10.725390306950271</v>
      </c>
      <c r="I13" s="94">
        <f>'Emissions summary'!AG12</f>
        <v>10.767585260032588</v>
      </c>
      <c r="J13" s="94">
        <f>'Emissions summary'!AH12</f>
        <v>10.804510972771729</v>
      </c>
      <c r="K13" s="94">
        <f>'Emissions summary'!AI12</f>
        <v>10.836675865999039</v>
      </c>
      <c r="L13" s="94">
        <f>'Emissions summary'!AJ12</f>
        <v>10.450884790585086</v>
      </c>
      <c r="M13" s="94">
        <f>'Emissions summary'!AK12</f>
        <v>10.536730064624118</v>
      </c>
      <c r="N13" s="94">
        <f>'Emissions summary'!AL12</f>
        <v>10.619634903871646</v>
      </c>
      <c r="O13" s="94">
        <f>'Emissions summary'!AM12</f>
        <v>10.704866268213095</v>
      </c>
      <c r="P13" s="94">
        <f>'Emissions summary'!AN12</f>
        <v>10.787707515979625</v>
      </c>
      <c r="Q13" s="94">
        <f>'Emissions summary'!AO12</f>
        <v>10.875874192915514</v>
      </c>
      <c r="R13" s="94">
        <f>'Emissions summary'!AP12</f>
        <v>10.978326531725223</v>
      </c>
      <c r="S13" s="94">
        <f>'Emissions summary'!AQ12</f>
        <v>11.080433323865824</v>
      </c>
      <c r="T13" s="94">
        <f>'Emissions summary'!AR12</f>
        <v>11.188881686024438</v>
      </c>
      <c r="U13" s="94">
        <f>'Emissions summary'!AS12</f>
        <v>11.302097526841266</v>
      </c>
      <c r="V13" s="94">
        <f>'Emissions summary'!AT12</f>
        <v>11.420314004345014</v>
      </c>
      <c r="W13" s="94">
        <f>'Emissions summary'!AU12</f>
        <v>11.561335019136701</v>
      </c>
      <c r="X13" s="94">
        <f>'Emissions summary'!AV12</f>
        <v>11.695331553410107</v>
      </c>
      <c r="Y13" s="94">
        <f>'Emissions summary'!AW12</f>
        <v>11.846087693787954</v>
      </c>
      <c r="Z13" s="94">
        <f>'Emissions summary'!AX12</f>
        <v>12.008536856268142</v>
      </c>
      <c r="AA13" s="94">
        <f>'Emissions summary'!AY12</f>
        <v>12.183159415852863</v>
      </c>
      <c r="AB13" s="94">
        <f>'Emissions summary'!AZ12</f>
        <v>12.359018665896629</v>
      </c>
      <c r="AC13" s="94">
        <f>'Emissions summary'!BA12</f>
        <v>12.543012304384032</v>
      </c>
      <c r="AD13" s="94">
        <f>'Emissions summary'!BB12</f>
        <v>12.730073693444663</v>
      </c>
      <c r="AE13" s="94">
        <f>'Emissions summary'!BC12</f>
        <v>12.925341949750539</v>
      </c>
      <c r="AF13" s="94">
        <f>'Emissions summary'!BD12</f>
        <v>13.133308176997335</v>
      </c>
      <c r="AG13" s="94">
        <f>'Emissions summary'!BE12</f>
        <v>13.345690774602266</v>
      </c>
      <c r="AH13" s="94">
        <f>'Emissions summary'!BF12</f>
        <v>13.567588117975458</v>
      </c>
      <c r="AI13" s="94">
        <f>'Emissions summary'!BG12</f>
        <v>13.798382264506117</v>
      </c>
      <c r="AJ13" s="94">
        <f>'Emissions summary'!BH12</f>
        <v>14.039294228071467</v>
      </c>
      <c r="AK13" s="94">
        <f>'Emissions summary'!BI12</f>
        <v>14.295885145956532</v>
      </c>
      <c r="AL13" s="94">
        <f>'Emissions summary'!BJ12</f>
        <v>14.561331956035566</v>
      </c>
      <c r="AM13" s="94">
        <f>'Emissions summary'!BK12</f>
        <v>14.839967144638226</v>
      </c>
      <c r="AN13" s="94">
        <f>'Emissions summary'!BL12</f>
        <v>15.121474271809562</v>
      </c>
      <c r="AO13" s="94">
        <f>'Emissions summary'!BM12</f>
        <v>15.41724874305525</v>
      </c>
      <c r="AP13" s="94">
        <f>'Emissions summary'!BN12</f>
        <v>15.728489984455578</v>
      </c>
    </row>
    <row r="14" spans="1:42" x14ac:dyDescent="0.25">
      <c r="A14" t="str">
        <f>'Emissions summary'!C13</f>
        <v>3A2c Sheep</v>
      </c>
      <c r="B14" t="str">
        <f t="shared" si="1"/>
        <v>A3A2c</v>
      </c>
      <c r="C14" t="str">
        <f>'Emissions summary'!D13</f>
        <v>CH4</v>
      </c>
      <c r="D14" s="94">
        <f>'Emissions summary'!AB13</f>
        <v>4.0170811992085435E-2</v>
      </c>
      <c r="E14" s="94">
        <f>'Emissions summary'!AC13</f>
        <v>4.0193108604988564E-2</v>
      </c>
      <c r="F14" s="94">
        <f>'Emissions summary'!AD13</f>
        <v>4.02426560224882E-2</v>
      </c>
      <c r="G14" s="94">
        <f>'Emissions summary'!AE13</f>
        <v>4.0317601832690828E-2</v>
      </c>
      <c r="H14" s="94">
        <f>'Emissions summary'!AF13</f>
        <v>4.0417315321152003E-2</v>
      </c>
      <c r="I14" s="94">
        <f>'Emissions summary'!AG13</f>
        <v>4.0542670119417777E-2</v>
      </c>
      <c r="J14" s="94">
        <f>'Emissions summary'!AH13</f>
        <v>4.0681511081127303E-2</v>
      </c>
      <c r="K14" s="94">
        <f>'Emissions summary'!AI13</f>
        <v>4.0834198679079968E-2</v>
      </c>
      <c r="L14" s="94">
        <f>'Emissions summary'!AJ13</f>
        <v>4.0976350752357289E-2</v>
      </c>
      <c r="M14" s="94">
        <f>'Emissions summary'!AK13</f>
        <v>4.1035198397885109E-2</v>
      </c>
      <c r="N14" s="94">
        <f>'Emissions summary'!AL13</f>
        <v>4.1103525292266962E-2</v>
      </c>
      <c r="O14" s="94">
        <f>'Emissions summary'!AM13</f>
        <v>4.1181869347438511E-2</v>
      </c>
      <c r="P14" s="94">
        <f>'Emissions summary'!AN13</f>
        <v>4.126894626026234E-2</v>
      </c>
      <c r="Q14" s="94">
        <f>'Emissions summary'!AO13</f>
        <v>4.1364682711696459E-2</v>
      </c>
      <c r="R14" s="94">
        <f>'Emissions summary'!AP13</f>
        <v>4.1423781533398353E-2</v>
      </c>
      <c r="S14" s="94">
        <f>'Emissions summary'!AQ13</f>
        <v>4.1490382441144967E-2</v>
      </c>
      <c r="T14" s="94">
        <f>'Emissions summary'!AR13</f>
        <v>4.1563622119237503E-2</v>
      </c>
      <c r="U14" s="94">
        <f>'Emissions summary'!AS13</f>
        <v>4.1643925527401739E-2</v>
      </c>
      <c r="V14" s="94">
        <f>'Emissions summary'!AT13</f>
        <v>4.1730564667942519E-2</v>
      </c>
      <c r="W14" s="94">
        <f>'Emissions summary'!AU13</f>
        <v>4.1787964316678257E-2</v>
      </c>
      <c r="X14" s="94">
        <f>'Emissions summary'!AV13</f>
        <v>4.1850378850923818E-2</v>
      </c>
      <c r="Y14" s="94">
        <f>'Emissions summary'!AW13</f>
        <v>4.1918482675769975E-2</v>
      </c>
      <c r="Z14" s="94">
        <f>'Emissions summary'!AX13</f>
        <v>4.1992602131736868E-2</v>
      </c>
      <c r="AA14" s="94">
        <f>'Emissions summary'!AY13</f>
        <v>4.2071721898236686E-2</v>
      </c>
      <c r="AB14" s="94">
        <f>'Emissions summary'!AZ13</f>
        <v>4.2121200202769167E-2</v>
      </c>
      <c r="AC14" s="94">
        <f>'Emissions summary'!BA13</f>
        <v>4.2174951507092315E-2</v>
      </c>
      <c r="AD14" s="94">
        <f>'Emissions summary'!BB13</f>
        <v>4.2233347026766434E-2</v>
      </c>
      <c r="AE14" s="94">
        <f>'Emissions summary'!BC13</f>
        <v>4.2295696682458854E-2</v>
      </c>
      <c r="AF14" s="94">
        <f>'Emissions summary'!BD13</f>
        <v>4.236210937342904E-2</v>
      </c>
      <c r="AG14" s="94">
        <f>'Emissions summary'!BE13</f>
        <v>4.2400843089574411E-2</v>
      </c>
      <c r="AH14" s="94">
        <f>'Emissions summary'!BF13</f>
        <v>4.2443030531791839E-2</v>
      </c>
      <c r="AI14" s="94">
        <f>'Emissions summary'!BG13</f>
        <v>4.248892141562223E-2</v>
      </c>
      <c r="AJ14" s="94">
        <f>'Emissions summary'!BH13</f>
        <v>4.2538068589435665E-2</v>
      </c>
      <c r="AK14" s="94">
        <f>'Emissions summary'!BI13</f>
        <v>4.2591476187668412E-2</v>
      </c>
      <c r="AL14" s="94">
        <f>'Emissions summary'!BJ13</f>
        <v>4.2615231835274922E-2</v>
      </c>
      <c r="AM14" s="94">
        <f>'Emissions summary'!BK13</f>
        <v>4.2642728104873913E-2</v>
      </c>
      <c r="AN14" s="94">
        <f>'Emissions summary'!BL13</f>
        <v>4.2672902068017875E-2</v>
      </c>
      <c r="AO14" s="94">
        <f>'Emissions summary'!BM13</f>
        <v>4.2705904935262634E-2</v>
      </c>
      <c r="AP14" s="94">
        <f>'Emissions summary'!BN13</f>
        <v>4.2742510376726772E-2</v>
      </c>
    </row>
    <row r="15" spans="1:42" x14ac:dyDescent="0.25">
      <c r="A15" t="str">
        <f>'Emissions summary'!C14</f>
        <v>3A2d Goats</v>
      </c>
      <c r="B15" t="str">
        <f t="shared" si="1"/>
        <v>A3A2d</v>
      </c>
      <c r="C15" t="str">
        <f>'Emissions summary'!D14</f>
        <v>CH4</v>
      </c>
      <c r="D15" s="94">
        <f>'Emissions summary'!AB14</f>
        <v>4.2379413444561309E-2</v>
      </c>
      <c r="E15" s="94">
        <f>'Emissions summary'!AC14</f>
        <v>4.2490555397090318E-2</v>
      </c>
      <c r="F15" s="94">
        <f>'Emissions summary'!AD14</f>
        <v>4.2638567369851346E-2</v>
      </c>
      <c r="G15" s="94">
        <f>'Emissions summary'!AE14</f>
        <v>4.2821028582991555E-2</v>
      </c>
      <c r="H15" s="94">
        <f>'Emissions summary'!AF14</f>
        <v>4.3037423786987966E-2</v>
      </c>
      <c r="I15" s="94">
        <f>'Emissions summary'!AG14</f>
        <v>4.3289610790233364E-2</v>
      </c>
      <c r="J15" s="94">
        <f>'Emissions summary'!AH14</f>
        <v>4.355791227650857E-2</v>
      </c>
      <c r="K15" s="94">
        <f>'Emissions summary'!AI14</f>
        <v>4.3843320384411646E-2</v>
      </c>
      <c r="L15" s="94">
        <f>'Emissions summary'!AJ14</f>
        <v>4.4106285393548543E-2</v>
      </c>
      <c r="M15" s="94">
        <f>'Emissions summary'!AK14</f>
        <v>4.4228685605484624E-2</v>
      </c>
      <c r="N15" s="94">
        <f>'Emissions summary'!AL14</f>
        <v>4.4362904977794007E-2</v>
      </c>
      <c r="O15" s="94">
        <f>'Emissions summary'!AM14</f>
        <v>4.4510012116328775E-2</v>
      </c>
      <c r="P15" s="94">
        <f>'Emissions summary'!AN14</f>
        <v>4.4668085475313077E-2</v>
      </c>
      <c r="Q15" s="94">
        <f>'Emissions summary'!AO14</f>
        <v>4.4837153333142699E-2</v>
      </c>
      <c r="R15" s="94">
        <f>'Emissions summary'!AP14</f>
        <v>4.4944335927617596E-2</v>
      </c>
      <c r="S15" s="94">
        <f>'Emissions summary'!AQ14</f>
        <v>4.5061210167051571E-2</v>
      </c>
      <c r="T15" s="94">
        <f>'Emissions summary'!AR14</f>
        <v>4.5186481087554214E-2</v>
      </c>
      <c r="U15" s="94">
        <f>'Emissions summary'!AS14</f>
        <v>4.5320914503213044E-2</v>
      </c>
      <c r="V15" s="94">
        <f>'Emissions summary'!AT14</f>
        <v>4.5463416150793162E-2</v>
      </c>
      <c r="W15" s="94">
        <f>'Emissions summary'!AU14</f>
        <v>4.5557331129057355E-2</v>
      </c>
      <c r="X15" s="94">
        <f>'Emissions summary'!AV14</f>
        <v>4.5657565463266547E-2</v>
      </c>
      <c r="Y15" s="94">
        <f>'Emissions summary'!AW14</f>
        <v>4.576524404211163E-2</v>
      </c>
      <c r="Z15" s="94">
        <f>'Emissions summary'!AX14</f>
        <v>4.588092451970846E-2</v>
      </c>
      <c r="AA15" s="94">
        <f>'Emissions summary'!AY14</f>
        <v>4.600303225501795E-2</v>
      </c>
      <c r="AB15" s="94">
        <f>'Emissions summary'!AZ14</f>
        <v>4.6076911218196195E-2</v>
      </c>
      <c r="AC15" s="94">
        <f>'Emissions summary'!BA14</f>
        <v>4.6156341695913802E-2</v>
      </c>
      <c r="AD15" s="94">
        <f>'Emissions summary'!BB14</f>
        <v>4.6241934633630397E-2</v>
      </c>
      <c r="AE15" s="94">
        <f>'Emissions summary'!BC14</f>
        <v>4.6332626632655111E-2</v>
      </c>
      <c r="AF15" s="94">
        <f>'Emissions summary'!BD14</f>
        <v>4.6428610947692045E-2</v>
      </c>
      <c r="AG15" s="94">
        <f>'Emissions summary'!BE14</f>
        <v>4.648024666166424E-2</v>
      </c>
      <c r="AH15" s="94">
        <f>'Emissions summary'!BF14</f>
        <v>4.65364304158477E-2</v>
      </c>
      <c r="AI15" s="94">
        <f>'Emissions summary'!BG14</f>
        <v>4.659756586283751E-2</v>
      </c>
      <c r="AJ15" s="94">
        <f>'Emissions summary'!BH14</f>
        <v>4.6662967219850027E-2</v>
      </c>
      <c r="AK15" s="94">
        <f>'Emissions summary'!BI14</f>
        <v>4.6734206490583061E-2</v>
      </c>
      <c r="AL15" s="94">
        <f>'Emissions summary'!BJ14</f>
        <v>4.6758679579139623E-2</v>
      </c>
      <c r="AM15" s="94">
        <f>'Emissions summary'!BK14</f>
        <v>4.6788360503380519E-2</v>
      </c>
      <c r="AN15" s="94">
        <f>'Emissions summary'!BL14</f>
        <v>4.6821605716491868E-2</v>
      </c>
      <c r="AO15" s="94">
        <f>'Emissions summary'!BM14</f>
        <v>4.6858655380462189E-2</v>
      </c>
      <c r="AP15" s="94">
        <f>'Emissions summary'!BN14</f>
        <v>4.6900706390205549E-2</v>
      </c>
    </row>
    <row r="16" spans="1:42" x14ac:dyDescent="0.25">
      <c r="A16" t="str">
        <f>'Emissions summary'!C15</f>
        <v>3A2f Horses</v>
      </c>
      <c r="B16" t="str">
        <f t="shared" si="1"/>
        <v>A3A2f</v>
      </c>
      <c r="C16" t="str">
        <f>'Emissions summary'!D15</f>
        <v>CH4</v>
      </c>
      <c r="D16" s="94">
        <f>'Emissions summary'!AB15</f>
        <v>4.1417529226104336E-3</v>
      </c>
      <c r="E16" s="94">
        <f>'Emissions summary'!AC15</f>
        <v>4.1694090276083989E-3</v>
      </c>
      <c r="F16" s="94">
        <f>'Emissions summary'!AD15</f>
        <v>4.1794751067465224E-3</v>
      </c>
      <c r="G16" s="94">
        <f>'Emissions summary'!AE15</f>
        <v>4.1715364764415242E-3</v>
      </c>
      <c r="H16" s="94">
        <f>'Emissions summary'!AF15</f>
        <v>4.1492523770089518E-3</v>
      </c>
      <c r="I16" s="94">
        <f>'Emissions summary'!AG15</f>
        <v>4.1370897655696563E-3</v>
      </c>
      <c r="J16" s="94">
        <f>'Emissions summary'!AH15</f>
        <v>4.120322544917409E-3</v>
      </c>
      <c r="K16" s="94">
        <f>'Emissions summary'!AI15</f>
        <v>4.0992711370928924E-3</v>
      </c>
      <c r="L16" s="94">
        <f>'Emissions summary'!AJ15</f>
        <v>3.8553830782856379E-3</v>
      </c>
      <c r="M16" s="94">
        <f>'Emissions summary'!AK15</f>
        <v>3.8823359171032555E-3</v>
      </c>
      <c r="N16" s="94">
        <f>'Emissions summary'!AL15</f>
        <v>3.906148197090533E-3</v>
      </c>
      <c r="O16" s="94">
        <f>'Emissions summary'!AM15</f>
        <v>3.9295333579267991E-3</v>
      </c>
      <c r="P16" s="94">
        <f>'Emissions summary'!AN15</f>
        <v>3.9501903545517622E-3</v>
      </c>
      <c r="Q16" s="94">
        <f>'Emissions summary'!AO15</f>
        <v>3.9721756944353656E-3</v>
      </c>
      <c r="R16" s="94">
        <f>'Emissions summary'!AP15</f>
        <v>4.0074693602396719E-3</v>
      </c>
      <c r="S16" s="94">
        <f>'Emissions summary'!AQ15</f>
        <v>4.0411893818895987E-3</v>
      </c>
      <c r="T16" s="94">
        <f>'Emissions summary'!AR15</f>
        <v>4.0769006176689408E-3</v>
      </c>
      <c r="U16" s="94">
        <f>'Emissions summary'!AS15</f>
        <v>4.1136652246985001E-3</v>
      </c>
      <c r="V16" s="94">
        <f>'Emissions summary'!AT15</f>
        <v>4.1516709466937318E-3</v>
      </c>
      <c r="W16" s="94">
        <f>'Emissions summary'!AU15</f>
        <v>4.2054316869692861E-3</v>
      </c>
      <c r="X16" s="94">
        <f>'Emissions summary'!AV15</f>
        <v>4.2544429922089077E-3</v>
      </c>
      <c r="Y16" s="94">
        <f>'Emissions summary'!AW15</f>
        <v>4.310526334912807E-3</v>
      </c>
      <c r="Z16" s="94">
        <f>'Emissions summary'!AX15</f>
        <v>4.37096671913287E-3</v>
      </c>
      <c r="AA16" s="94">
        <f>'Emissions summary'!AY15</f>
        <v>4.4360727027698303E-3</v>
      </c>
      <c r="AB16" s="94">
        <f>'Emissions summary'!AZ15</f>
        <v>4.5063569234440898E-3</v>
      </c>
      <c r="AC16" s="94">
        <f>'Emissions summary'!BA15</f>
        <v>4.5794186819516549E-3</v>
      </c>
      <c r="AD16" s="94">
        <f>'Emissions summary'!BB15</f>
        <v>4.6526486360831667E-3</v>
      </c>
      <c r="AE16" s="94">
        <f>'Emissions summary'!BC15</f>
        <v>4.728638042820082E-3</v>
      </c>
      <c r="AF16" s="94">
        <f>'Emissions summary'!BD15</f>
        <v>4.809482313530968E-3</v>
      </c>
      <c r="AG16" s="94">
        <f>'Emissions summary'!BE15</f>
        <v>4.8971806583850107E-3</v>
      </c>
      <c r="AH16" s="94">
        <f>'Emissions summary'!BF15</f>
        <v>4.9883378535696939E-3</v>
      </c>
      <c r="AI16" s="94">
        <f>'Emissions summary'!BG15</f>
        <v>5.0825483755402578E-3</v>
      </c>
      <c r="AJ16" s="94">
        <f>'Emissions summary'!BH15</f>
        <v>5.1804218167088674E-3</v>
      </c>
      <c r="AK16" s="94">
        <f>'Emissions summary'!BI15</f>
        <v>5.2843546048298318E-3</v>
      </c>
      <c r="AL16" s="94">
        <f>'Emissions summary'!BJ15</f>
        <v>5.3977178844211524E-3</v>
      </c>
      <c r="AM16" s="94">
        <f>'Emissions summary'!BK15</f>
        <v>5.5161110594702236E-3</v>
      </c>
      <c r="AN16" s="94">
        <f>'Emissions summary'!BL15</f>
        <v>5.6347840980739703E-3</v>
      </c>
      <c r="AO16" s="94">
        <f>'Emissions summary'!BM15</f>
        <v>5.7590704561307476E-3</v>
      </c>
      <c r="AP16" s="94">
        <f>'Emissions summary'!BN15</f>
        <v>5.8893025639656068E-3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23.472901438204342</v>
      </c>
      <c r="E18" s="94">
        <f>'Emissions summary'!AC17</f>
        <v>23.433324756887394</v>
      </c>
      <c r="F18" s="94">
        <f>'Emissions summary'!AD17</f>
        <v>23.231245824368639</v>
      </c>
      <c r="G18" s="94">
        <f>'Emissions summary'!AE17</f>
        <v>22.866180086151864</v>
      </c>
      <c r="H18" s="94">
        <f>'Emissions summary'!AF17</f>
        <v>22.380185324673942</v>
      </c>
      <c r="I18" s="94">
        <f>'Emissions summary'!AG17</f>
        <v>22.02945652096156</v>
      </c>
      <c r="J18" s="94">
        <f>'Emissions summary'!AH17</f>
        <v>21.648562064282487</v>
      </c>
      <c r="K18" s="94">
        <f>'Emissions summary'!AI17</f>
        <v>21.241035204109611</v>
      </c>
      <c r="L18" s="94">
        <f>'Emissions summary'!AJ17</f>
        <v>18.579106452969594</v>
      </c>
      <c r="M18" s="94">
        <f>'Emissions summary'!AK17</f>
        <v>18.623340081190353</v>
      </c>
      <c r="N18" s="94">
        <f>'Emissions summary'!AL17</f>
        <v>18.640736768255486</v>
      </c>
      <c r="O18" s="94">
        <f>'Emissions summary'!AM17</f>
        <v>18.659045694468858</v>
      </c>
      <c r="P18" s="94">
        <f>'Emissions summary'!AN17</f>
        <v>18.65511333333183</v>
      </c>
      <c r="Q18" s="94">
        <f>'Emissions summary'!AO17</f>
        <v>18.668397265523311</v>
      </c>
      <c r="R18" s="94">
        <f>'Emissions summary'!AP17</f>
        <v>18.783149085877501</v>
      </c>
      <c r="S18" s="94">
        <f>'Emissions summary'!AQ17</f>
        <v>18.883727704237057</v>
      </c>
      <c r="T18" s="94">
        <f>'Emissions summary'!AR17</f>
        <v>19.003092761274122</v>
      </c>
      <c r="U18" s="94">
        <f>'Emissions summary'!AS17</f>
        <v>19.13230838830712</v>
      </c>
      <c r="V18" s="94">
        <f>'Emissions summary'!AT17</f>
        <v>19.272305203413627</v>
      </c>
      <c r="W18" s="94">
        <f>'Emissions summary'!AU17</f>
        <v>19.529825179604025</v>
      </c>
      <c r="X18" s="94">
        <f>'Emissions summary'!AV17</f>
        <v>19.74035675677823</v>
      </c>
      <c r="Y18" s="94">
        <f>'Emissions summary'!AW17</f>
        <v>20.009475747561901</v>
      </c>
      <c r="Z18" s="94">
        <f>'Emissions summary'!AX17</f>
        <v>20.31191946524979</v>
      </c>
      <c r="AA18" s="94">
        <f>'Emissions summary'!AY17</f>
        <v>20.648555394711096</v>
      </c>
      <c r="AB18" s="94">
        <f>'Emissions summary'!AZ17</f>
        <v>20.998639506958042</v>
      </c>
      <c r="AC18" s="94">
        <f>'Emissions summary'!BA17</f>
        <v>21.363500433916993</v>
      </c>
      <c r="AD18" s="94">
        <f>'Emissions summary'!BB17</f>
        <v>21.721231797721824</v>
      </c>
      <c r="AE18" s="94">
        <f>'Emissions summary'!BC17</f>
        <v>22.092674548954506</v>
      </c>
      <c r="AF18" s="94">
        <f>'Emissions summary'!BD17</f>
        <v>22.494222018165075</v>
      </c>
      <c r="AG18" s="94">
        <f>'Emissions summary'!BE17</f>
        <v>22.91697534306978</v>
      </c>
      <c r="AH18" s="94">
        <f>'Emissions summary'!BF17</f>
        <v>23.35487324263023</v>
      </c>
      <c r="AI18" s="94">
        <f>'Emissions summary'!BG17</f>
        <v>23.804191921955638</v>
      </c>
      <c r="AJ18" s="94">
        <f>'Emissions summary'!BH17</f>
        <v>24.268634875108901</v>
      </c>
      <c r="AK18" s="94">
        <f>'Emissions summary'!BI17</f>
        <v>24.766349775959505</v>
      </c>
      <c r="AL18" s="94">
        <f>'Emissions summary'!BJ17</f>
        <v>25.293441511309151</v>
      </c>
      <c r="AM18" s="94">
        <f>'Emissions summary'!BK17</f>
        <v>25.841204792744559</v>
      </c>
      <c r="AN18" s="94">
        <f>'Emissions summary'!BL17</f>
        <v>26.37309433262876</v>
      </c>
      <c r="AO18" s="94">
        <f>'Emissions summary'!BM17</f>
        <v>26.927726113311088</v>
      </c>
      <c r="AP18" s="94">
        <f>'Emissions summary'!BN17</f>
        <v>27.506822300968061</v>
      </c>
    </row>
    <row r="19" spans="1:42" x14ac:dyDescent="0.25">
      <c r="A19" t="str">
        <f>'Emissions summary'!C18</f>
        <v>3A2i Poultry</v>
      </c>
      <c r="B19" t="str">
        <f t="shared" si="1"/>
        <v>A3A2i</v>
      </c>
      <c r="C19" t="str">
        <f>'Emissions summary'!D18</f>
        <v>CH4</v>
      </c>
      <c r="D19" s="94">
        <f>'Emissions summary'!AB18</f>
        <v>2.9006114344934395</v>
      </c>
      <c r="E19" s="94">
        <f>'Emissions summary'!AC18</f>
        <v>2.9564363240349052</v>
      </c>
      <c r="F19" s="94">
        <f>'Emissions summary'!AD18</f>
        <v>2.9847611401746259</v>
      </c>
      <c r="G19" s="94">
        <f>'Emissions summary'!AE18</f>
        <v>2.9844438088213123</v>
      </c>
      <c r="H19" s="94">
        <f>'Emissions summary'!AF18</f>
        <v>2.9613475184940192</v>
      </c>
      <c r="I19" s="94">
        <f>'Emissions summary'!AG18</f>
        <v>2.9577668484552682</v>
      </c>
      <c r="J19" s="94">
        <f>'Emissions summary'!AH18</f>
        <v>2.9469067487364682</v>
      </c>
      <c r="K19" s="94">
        <f>'Emissions summary'!AI18</f>
        <v>2.9292057591232239</v>
      </c>
      <c r="L19" s="94">
        <f>'Emissions summary'!AJ18</f>
        <v>2.5130961137577152</v>
      </c>
      <c r="M19" s="94">
        <f>'Emissions summary'!AK18</f>
        <v>2.5693374101429574</v>
      </c>
      <c r="N19" s="94">
        <f>'Emissions summary'!AL18</f>
        <v>2.6208780565286967</v>
      </c>
      <c r="O19" s="94">
        <f>'Emissions summary'!AM18</f>
        <v>2.6726385800359194</v>
      </c>
      <c r="P19" s="94">
        <f>'Emissions summary'!AN18</f>
        <v>2.720392174091828</v>
      </c>
      <c r="Q19" s="94">
        <f>'Emissions summary'!AO18</f>
        <v>2.7714617929912548</v>
      </c>
      <c r="R19" s="94">
        <f>'Emissions summary'!AP18</f>
        <v>2.8434489142346093</v>
      </c>
      <c r="S19" s="94">
        <f>'Emissions summary'!AQ18</f>
        <v>2.9134661776099682</v>
      </c>
      <c r="T19" s="94">
        <f>'Emissions summary'!AR18</f>
        <v>2.987956277958967</v>
      </c>
      <c r="U19" s="94">
        <f>'Emissions summary'!AS18</f>
        <v>3.0653177150012967</v>
      </c>
      <c r="V19" s="94">
        <f>'Emissions summary'!AT18</f>
        <v>3.1458827755558105</v>
      </c>
      <c r="W19" s="94">
        <f>'Emissions summary'!AU18</f>
        <v>3.2526500475928271</v>
      </c>
      <c r="X19" s="94">
        <f>'Emissions summary'!AV18</f>
        <v>3.3515018513843877</v>
      </c>
      <c r="Y19" s="94">
        <f>'Emissions summary'!AW18</f>
        <v>3.4643151440816644</v>
      </c>
      <c r="Z19" s="94">
        <f>'Emissions summary'!AX18</f>
        <v>3.5862418412249037</v>
      </c>
      <c r="AA19" s="94">
        <f>'Emissions summary'!AY18</f>
        <v>3.7178454270108618</v>
      </c>
      <c r="AB19" s="94">
        <f>'Emissions summary'!AZ18</f>
        <v>3.8558713412201864</v>
      </c>
      <c r="AC19" s="94">
        <f>'Emissions summary'!BA18</f>
        <v>3.9998867496014854</v>
      </c>
      <c r="AD19" s="94">
        <f>'Emissions summary'!BB18</f>
        <v>4.1451588389745559</v>
      </c>
      <c r="AE19" s="94">
        <f>'Emissions summary'!BC18</f>
        <v>4.2964773618580914</v>
      </c>
      <c r="AF19" s="94">
        <f>'Emissions summary'!BD18</f>
        <v>4.4578389244887271</v>
      </c>
      <c r="AG19" s="94">
        <f>'Emissions summary'!BE18</f>
        <v>4.6283543731212653</v>
      </c>
      <c r="AH19" s="94">
        <f>'Emissions summary'!BF18</f>
        <v>4.8060601899192097</v>
      </c>
      <c r="AI19" s="94">
        <f>'Emissions summary'!BG18</f>
        <v>4.990301477453789</v>
      </c>
      <c r="AJ19" s="94">
        <f>'Emissions summary'!BH18</f>
        <v>5.1822131682040089</v>
      </c>
      <c r="AK19" s="94">
        <f>'Emissions summary'!BI18</f>
        <v>5.3865205171149793</v>
      </c>
      <c r="AL19" s="94">
        <f>'Emissions summary'!BJ18</f>
        <v>5.6035654792796157</v>
      </c>
      <c r="AM19" s="94">
        <f>'Emissions summary'!BK18</f>
        <v>5.8307137590295293</v>
      </c>
      <c r="AN19" s="94">
        <f>'Emissions summary'!BL18</f>
        <v>6.0589423150475543</v>
      </c>
      <c r="AO19" s="94">
        <f>'Emissions summary'!BM18</f>
        <v>6.2983098068225614</v>
      </c>
      <c r="AP19" s="94">
        <f>'Emissions summary'!BN18</f>
        <v>6.5496539047908078</v>
      </c>
    </row>
    <row r="20" spans="1:42" x14ac:dyDescent="0.25">
      <c r="A20" t="str">
        <f>'Emissions summary'!C20</f>
        <v>3A2a Cattle</v>
      </c>
      <c r="B20" t="str">
        <f t="shared" si="1"/>
        <v>A3A2a</v>
      </c>
      <c r="C20" t="str">
        <f>'Emissions summary'!D20</f>
        <v>N2O</v>
      </c>
      <c r="D20" s="94">
        <f>'Emissions summary'!AB20</f>
        <v>2.6518075695227936</v>
      </c>
      <c r="E20" s="94">
        <f>'Emissions summary'!AC20</f>
        <v>2.6837170636816277</v>
      </c>
      <c r="F20" s="94">
        <f>'Emissions summary'!AD20</f>
        <v>2.6986804340495478</v>
      </c>
      <c r="G20" s="94">
        <f>'Emissions summary'!AE20</f>
        <v>2.6961450173101587</v>
      </c>
      <c r="H20" s="94">
        <f>'Emissions summary'!AF20</f>
        <v>2.6800542196477171</v>
      </c>
      <c r="I20" s="94">
        <f>'Emissions summary'!AG20</f>
        <v>2.6773671975710709</v>
      </c>
      <c r="J20" s="94">
        <f>'Emissions summary'!AH20</f>
        <v>2.6705323160679608</v>
      </c>
      <c r="K20" s="94">
        <f>'Emissions summary'!AI20</f>
        <v>2.6599139628369812</v>
      </c>
      <c r="L20" s="94">
        <f>'Emissions summary'!AJ20</f>
        <v>2.399867615844316</v>
      </c>
      <c r="M20" s="94">
        <f>'Emissions summary'!AK20</f>
        <v>2.4396215994977557</v>
      </c>
      <c r="N20" s="94">
        <f>'Emissions summary'!AL20</f>
        <v>2.4766386809549701</v>
      </c>
      <c r="O20" s="94">
        <f>'Emissions summary'!AM20</f>
        <v>2.5140330523924934</v>
      </c>
      <c r="P20" s="94">
        <f>'Emissions summary'!AN20</f>
        <v>2.5491242495308262</v>
      </c>
      <c r="Q20" s="94">
        <f>'Emissions summary'!AO20</f>
        <v>2.5864940867113582</v>
      </c>
      <c r="R20" s="94">
        <f>'Emissions summary'!AP20</f>
        <v>2.6351702039177161</v>
      </c>
      <c r="S20" s="94">
        <f>'Emissions summary'!AQ20</f>
        <v>2.6828083807595782</v>
      </c>
      <c r="T20" s="94">
        <f>'Emissions summary'!AR20</f>
        <v>2.7334008288826803</v>
      </c>
      <c r="U20" s="94">
        <f>'Emissions summary'!AS20</f>
        <v>2.785975007450336</v>
      </c>
      <c r="V20" s="94">
        <f>'Emissions summary'!AT20</f>
        <v>2.8407147041655003</v>
      </c>
      <c r="W20" s="94">
        <f>'Emissions summary'!AU20</f>
        <v>2.9049108554704777</v>
      </c>
      <c r="X20" s="94">
        <f>'Emissions summary'!AV20</f>
        <v>2.9641600920323743</v>
      </c>
      <c r="Y20" s="94">
        <f>'Emissions summary'!AW20</f>
        <v>3.0320914804137358</v>
      </c>
      <c r="Z20" s="94">
        <f>'Emissions summary'!AX20</f>
        <v>3.1056800589659357</v>
      </c>
      <c r="AA20" s="94">
        <f>'Emissions summary'!AY20</f>
        <v>3.1852107195838677</v>
      </c>
      <c r="AB20" s="94">
        <f>'Emissions summary'!AZ20</f>
        <v>3.2672204542716621</v>
      </c>
      <c r="AC20" s="94">
        <f>'Emissions summary'!BA20</f>
        <v>3.3528568306957522</v>
      </c>
      <c r="AD20" s="94">
        <f>'Emissions summary'!BB20</f>
        <v>3.4392252480600196</v>
      </c>
      <c r="AE20" s="94">
        <f>'Emissions summary'!BC20</f>
        <v>3.5292426454501413</v>
      </c>
      <c r="AF20" s="94">
        <f>'Emissions summary'!BD20</f>
        <v>3.625353775180252</v>
      </c>
      <c r="AG20" s="94">
        <f>'Emissions summary'!BE20</f>
        <v>3.729024471277409</v>
      </c>
      <c r="AH20" s="94">
        <f>'Emissions summary'!BF20</f>
        <v>3.8371464691541659</v>
      </c>
      <c r="AI20" s="94">
        <f>'Emissions summary'!BG20</f>
        <v>3.9493333765200758</v>
      </c>
      <c r="AJ20" s="94">
        <f>'Emissions summary'!BH20</f>
        <v>4.0662640893920665</v>
      </c>
      <c r="AK20" s="94">
        <f>'Emissions summary'!BI20</f>
        <v>4.1908636307371516</v>
      </c>
      <c r="AL20" s="94">
        <f>'Emissions summary'!BJ20</f>
        <v>4.321985890667893</v>
      </c>
      <c r="AM20" s="94">
        <f>'Emissions summary'!BK20</f>
        <v>4.4593698952102505</v>
      </c>
      <c r="AN20" s="94">
        <f>'Emissions summary'!BL20</f>
        <v>4.5974860694481627</v>
      </c>
      <c r="AO20" s="94">
        <f>'Emissions summary'!BM20</f>
        <v>4.7424736390619548</v>
      </c>
      <c r="AP20" s="94">
        <f>'Emissions summary'!BN20</f>
        <v>4.8948784888037205</v>
      </c>
    </row>
    <row r="21" spans="1:42" x14ac:dyDescent="0.25">
      <c r="A21" t="str">
        <f>'Emissions summary'!C21</f>
        <v>3A2c Sheep</v>
      </c>
      <c r="B21" t="str">
        <f t="shared" si="1"/>
        <v>A3A2c</v>
      </c>
      <c r="C21" t="str">
        <f>'Emissions summary'!D21</f>
        <v>N2O</v>
      </c>
      <c r="D21" s="94">
        <f>'Emissions summary'!AB21</f>
        <v>0.17984714728355639</v>
      </c>
      <c r="E21" s="94">
        <f>'Emissions summary'!AC21</f>
        <v>0.17994697056384018</v>
      </c>
      <c r="F21" s="94">
        <f>'Emissions summary'!AD21</f>
        <v>0.18016879733931915</v>
      </c>
      <c r="G21" s="94">
        <f>'Emissions summary'!AE21</f>
        <v>0.18050433425025969</v>
      </c>
      <c r="H21" s="94">
        <f>'Emissions summary'!AF21</f>
        <v>0.18095075755006673</v>
      </c>
      <c r="I21" s="94">
        <f>'Emissions summary'!AG21</f>
        <v>0.18151197853984524</v>
      </c>
      <c r="J21" s="94">
        <f>'Emissions summary'!AH21</f>
        <v>0.18213357789647472</v>
      </c>
      <c r="K21" s="94">
        <f>'Emissions summary'!AI21</f>
        <v>0.18281716947841176</v>
      </c>
      <c r="L21" s="94">
        <f>'Emissions summary'!AJ21</f>
        <v>0.18345359288116514</v>
      </c>
      <c r="M21" s="94">
        <f>'Emissions summary'!AK21</f>
        <v>0.18371705733825944</v>
      </c>
      <c r="N21" s="94">
        <f>'Emissions summary'!AL21</f>
        <v>0.184022960964</v>
      </c>
      <c r="O21" s="94">
        <f>'Emissions summary'!AM21</f>
        <v>0.18437371202255476</v>
      </c>
      <c r="P21" s="94">
        <f>'Emissions summary'!AN21</f>
        <v>0.1847635606113438</v>
      </c>
      <c r="Q21" s="94">
        <f>'Emissions summary'!AO21</f>
        <v>0.18519217847659558</v>
      </c>
      <c r="R21" s="94">
        <f>'Emissions summary'!AP21</f>
        <v>0.18545676746456524</v>
      </c>
      <c r="S21" s="94">
        <f>'Emissions summary'!AQ21</f>
        <v>0.18575494374407592</v>
      </c>
      <c r="T21" s="94">
        <f>'Emissions summary'!AR21</f>
        <v>0.18608284219869275</v>
      </c>
      <c r="U21" s="94">
        <f>'Emissions summary'!AS21</f>
        <v>0.18644236539872988</v>
      </c>
      <c r="V21" s="94">
        <f>'Emissions summary'!AT21</f>
        <v>0.1868302540546134</v>
      </c>
      <c r="W21" s="94">
        <f>'Emissions summary'!AU21</f>
        <v>0.18708723574276637</v>
      </c>
      <c r="X21" s="94">
        <f>'Emissions summary'!AV21</f>
        <v>0.18736666937570634</v>
      </c>
      <c r="Y21" s="94">
        <f>'Emissions summary'!AW21</f>
        <v>0.18767157430568615</v>
      </c>
      <c r="Z21" s="94">
        <f>'Emissions summary'!AX21</f>
        <v>0.18800341157889039</v>
      </c>
      <c r="AA21" s="94">
        <f>'Emissions summary'!AY21</f>
        <v>0.18835763554383136</v>
      </c>
      <c r="AB21" s="94">
        <f>'Emissions summary'!AZ21</f>
        <v>0.18857915289638941</v>
      </c>
      <c r="AC21" s="94">
        <f>'Emissions summary'!BA21</f>
        <v>0.18881980072663973</v>
      </c>
      <c r="AD21" s="94">
        <f>'Emissions summary'!BB21</f>
        <v>0.18908124098902723</v>
      </c>
      <c r="AE21" s="94">
        <f>'Emissions summary'!BC21</f>
        <v>0.18936038415677309</v>
      </c>
      <c r="AF21" s="94">
        <f>'Emissions summary'!BD21</f>
        <v>0.18965771777842769</v>
      </c>
      <c r="AG21" s="94">
        <f>'Emissions summary'!BE21</f>
        <v>0.18983113096095955</v>
      </c>
      <c r="AH21" s="94">
        <f>'Emissions summary'!BF21</f>
        <v>0.19002000668334945</v>
      </c>
      <c r="AI21" s="94">
        <f>'Emissions summary'!BG21</f>
        <v>0.19022546293713</v>
      </c>
      <c r="AJ21" s="94">
        <f>'Emissions summary'!BH21</f>
        <v>0.1904454977974942</v>
      </c>
      <c r="AK21" s="94">
        <f>'Emissions summary'!BI21</f>
        <v>0.19068460683485489</v>
      </c>
      <c r="AL21" s="94">
        <f>'Emissions summary'!BJ21</f>
        <v>0.19079096230147446</v>
      </c>
      <c r="AM21" s="94">
        <f>'Emissions summary'!BK21</f>
        <v>0.19091406475828543</v>
      </c>
      <c r="AN21" s="94">
        <f>'Emissions summary'!BL21</f>
        <v>0.19104915541054185</v>
      </c>
      <c r="AO21" s="94">
        <f>'Emissions summary'!BM21</f>
        <v>0.19119691123701898</v>
      </c>
      <c r="AP21" s="94">
        <f>'Emissions summary'!BN21</f>
        <v>0.19136079600548411</v>
      </c>
    </row>
    <row r="22" spans="1:42" x14ac:dyDescent="0.25">
      <c r="A22" t="str">
        <f>'Emissions summary'!C22</f>
        <v>3A2d Goats</v>
      </c>
      <c r="B22" t="str">
        <f t="shared" si="1"/>
        <v>A3A2d</v>
      </c>
      <c r="C22" t="str">
        <f>'Emissions summary'!D22</f>
        <v>N2O</v>
      </c>
      <c r="D22" s="94">
        <f>'Emissions summary'!AB22</f>
        <v>0.12932296329049209</v>
      </c>
      <c r="E22" s="94">
        <f>'Emissions summary'!AC22</f>
        <v>0.12966211868408303</v>
      </c>
      <c r="F22" s="94">
        <f>'Emissions summary'!AD22</f>
        <v>0.1301137848437614</v>
      </c>
      <c r="G22" s="94">
        <f>'Emissions summary'!AE22</f>
        <v>0.13067057463510051</v>
      </c>
      <c r="H22" s="94">
        <f>'Emissions summary'!AF22</f>
        <v>0.13133091574763797</v>
      </c>
      <c r="I22" s="94">
        <f>'Emissions summary'!AG22</f>
        <v>0.13210047737938888</v>
      </c>
      <c r="J22" s="94">
        <f>'Emissions summary'!AH22</f>
        <v>0.13291921318623867</v>
      </c>
      <c r="K22" s="94">
        <f>'Emissions summary'!AI22</f>
        <v>0.13379015073022901</v>
      </c>
      <c r="L22" s="94">
        <f>'Emissions summary'!AJ22</f>
        <v>0.13459260200218401</v>
      </c>
      <c r="M22" s="94">
        <f>'Emissions summary'!AK22</f>
        <v>0.13496611255432192</v>
      </c>
      <c r="N22" s="94">
        <f>'Emissions summary'!AL22</f>
        <v>0.1353756898831999</v>
      </c>
      <c r="O22" s="94">
        <f>'Emissions summary'!AM22</f>
        <v>0.13582459489462456</v>
      </c>
      <c r="P22" s="94">
        <f>'Emissions summary'!AN22</f>
        <v>0.13630696389267294</v>
      </c>
      <c r="Q22" s="94">
        <f>'Emissions summary'!AO22</f>
        <v>0.13682288317032656</v>
      </c>
      <c r="R22" s="94">
        <f>'Emissions summary'!AP22</f>
        <v>0.13714995637885005</v>
      </c>
      <c r="S22" s="94">
        <f>'Emissions summary'!AQ22</f>
        <v>0.13750660414122876</v>
      </c>
      <c r="T22" s="94">
        <f>'Emissions summary'!AR22</f>
        <v>0.13788887480844134</v>
      </c>
      <c r="U22" s="94">
        <f>'Emissions summary'!AS22</f>
        <v>0.13829910530162656</v>
      </c>
      <c r="V22" s="94">
        <f>'Emissions summary'!AT22</f>
        <v>0.13873395642015243</v>
      </c>
      <c r="W22" s="94">
        <f>'Emissions summary'!AU22</f>
        <v>0.13902054281433124</v>
      </c>
      <c r="X22" s="94">
        <f>'Emissions summary'!AV22</f>
        <v>0.13932641304871607</v>
      </c>
      <c r="Y22" s="94">
        <f>'Emissions summary'!AW22</f>
        <v>0.13965499977909571</v>
      </c>
      <c r="Z22" s="94">
        <f>'Emissions summary'!AX22</f>
        <v>0.14000800471573202</v>
      </c>
      <c r="AA22" s="94">
        <f>'Emissions summary'!AY22</f>
        <v>0.14038062276037699</v>
      </c>
      <c r="AB22" s="94">
        <f>'Emissions summary'!AZ22</f>
        <v>0.1406060682223709</v>
      </c>
      <c r="AC22" s="94">
        <f>'Emissions summary'!BA22</f>
        <v>0.1408484544169665</v>
      </c>
      <c r="AD22" s="94">
        <f>'Emissions summary'!BB22</f>
        <v>0.14110964567570655</v>
      </c>
      <c r="AE22" s="94">
        <f>'Emissions summary'!BC22</f>
        <v>0.14138639698270505</v>
      </c>
      <c r="AF22" s="94">
        <f>'Emissions summary'!BD22</f>
        <v>0.14167929806464719</v>
      </c>
      <c r="AG22" s="94">
        <f>'Emissions summary'!BE22</f>
        <v>0.14183686710583368</v>
      </c>
      <c r="AH22" s="94">
        <f>'Emissions summary'!BF22</f>
        <v>0.14200831472601594</v>
      </c>
      <c r="AI22" s="94">
        <f>'Emissions summary'!BG22</f>
        <v>0.14219487269188191</v>
      </c>
      <c r="AJ22" s="94">
        <f>'Emissions summary'!BH22</f>
        <v>0.14239444830193942</v>
      </c>
      <c r="AK22" s="94">
        <f>'Emissions summary'!BI22</f>
        <v>0.14261183860645371</v>
      </c>
      <c r="AL22" s="94">
        <f>'Emissions summary'!BJ22</f>
        <v>0.1426865194969088</v>
      </c>
      <c r="AM22" s="94">
        <f>'Emissions summary'!BK22</f>
        <v>0.14277709236623498</v>
      </c>
      <c r="AN22" s="94">
        <f>'Emissions summary'!BL22</f>
        <v>0.14287854184666271</v>
      </c>
      <c r="AO22" s="94">
        <f>'Emissions summary'!BM22</f>
        <v>0.14299160080487192</v>
      </c>
      <c r="AP22" s="94">
        <f>'Emissions summary'!BN22</f>
        <v>0.14311992162735057</v>
      </c>
    </row>
    <row r="23" spans="1:42" x14ac:dyDescent="0.25">
      <c r="A23" t="str">
        <f>'Emissions summary'!C25</f>
        <v>3A2h Swine</v>
      </c>
      <c r="B23" t="str">
        <f t="shared" si="1"/>
        <v>A3A2h</v>
      </c>
      <c r="C23" t="str">
        <f>'Emissions summary'!D25</f>
        <v>N2O</v>
      </c>
      <c r="D23" s="94">
        <f>'Emissions summary'!AB25</f>
        <v>0.13627089599311643</v>
      </c>
      <c r="E23" s="94">
        <f>'Emissions summary'!AC25</f>
        <v>0.1360411353119457</v>
      </c>
      <c r="F23" s="94">
        <f>'Emissions summary'!AD25</f>
        <v>0.13486797496497455</v>
      </c>
      <c r="G23" s="94">
        <f>'Emissions summary'!AE25</f>
        <v>0.13274860189240589</v>
      </c>
      <c r="H23" s="94">
        <f>'Emissions summary'!AF25</f>
        <v>0.12992718069874098</v>
      </c>
      <c r="I23" s="94">
        <f>'Emissions summary'!AG25</f>
        <v>0.12789104006830787</v>
      </c>
      <c r="J23" s="94">
        <f>'Emissions summary'!AH25</f>
        <v>0.12567977406750622</v>
      </c>
      <c r="K23" s="94">
        <f>'Emissions summary'!AI25</f>
        <v>0.12331389482061295</v>
      </c>
      <c r="L23" s="94">
        <f>'Emissions summary'!AJ25</f>
        <v>0.10786018463729113</v>
      </c>
      <c r="M23" s="94">
        <f>'Emissions summary'!AK25</f>
        <v>0.10811698101870729</v>
      </c>
      <c r="N23" s="94">
        <f>'Emissions summary'!AL25</f>
        <v>0.10821797671964009</v>
      </c>
      <c r="O23" s="94">
        <f>'Emissions summary'!AM25</f>
        <v>0.10832426838479006</v>
      </c>
      <c r="P23" s="94">
        <f>'Emissions summary'!AN25</f>
        <v>0.10830143923531649</v>
      </c>
      <c r="Q23" s="94">
        <f>'Emissions summary'!AO25</f>
        <v>0.10837855851887886</v>
      </c>
      <c r="R23" s="94">
        <f>'Emissions summary'!AP25</f>
        <v>0.10904474516042695</v>
      </c>
      <c r="S23" s="94">
        <f>'Emissions summary'!AQ25</f>
        <v>0.10962864990171725</v>
      </c>
      <c r="T23" s="94">
        <f>'Emissions summary'!AR25</f>
        <v>0.11032161848574731</v>
      </c>
      <c r="U23" s="94">
        <f>'Emissions summary'!AS25</f>
        <v>0.11107177412025443</v>
      </c>
      <c r="V23" s="94">
        <f>'Emissions summary'!AT25</f>
        <v>0.11188451946752095</v>
      </c>
      <c r="W23" s="94">
        <f>'Emissions summary'!AU25</f>
        <v>0.11337954035294397</v>
      </c>
      <c r="X23" s="94">
        <f>'Emissions summary'!AV25</f>
        <v>0.11460177215636638</v>
      </c>
      <c r="Y23" s="94">
        <f>'Emissions summary'!AW25</f>
        <v>0.11616413061040756</v>
      </c>
      <c r="Z23" s="94">
        <f>'Emissions summary'!AX25</f>
        <v>0.1179199542994952</v>
      </c>
      <c r="AA23" s="94">
        <f>'Emissions summary'!AY25</f>
        <v>0.11987427936884959</v>
      </c>
      <c r="AB23" s="94">
        <f>'Emissions summary'!AZ25</f>
        <v>0.12190667727136023</v>
      </c>
      <c r="AC23" s="94">
        <f>'Emissions summary'!BA25</f>
        <v>0.12402486132118763</v>
      </c>
      <c r="AD23" s="94">
        <f>'Emissions summary'!BB25</f>
        <v>0.12610165500597612</v>
      </c>
      <c r="AE23" s="94">
        <f>'Emissions summary'!BC25</f>
        <v>0.12825804954688452</v>
      </c>
      <c r="AF23" s="94">
        <f>'Emissions summary'!BD25</f>
        <v>0.13058921570276638</v>
      </c>
      <c r="AG23" s="94">
        <f>'Emissions summary'!BE25</f>
        <v>0.13304349152037234</v>
      </c>
      <c r="AH23" s="94">
        <f>'Emissions summary'!BF25</f>
        <v>0.13558568849945921</v>
      </c>
      <c r="AI23" s="94">
        <f>'Emissions summary'!BG25</f>
        <v>0.13819418831271452</v>
      </c>
      <c r="AJ23" s="94">
        <f>'Emissions summary'!BH25</f>
        <v>0.14089049143188809</v>
      </c>
      <c r="AK23" s="94">
        <f>'Emissions summary'!BI25</f>
        <v>0.14377995337874594</v>
      </c>
      <c r="AL23" s="94">
        <f>'Emissions summary'!BJ25</f>
        <v>0.14683996124508317</v>
      </c>
      <c r="AM23" s="94">
        <f>'Emissions summary'!BK25</f>
        <v>0.15001997686223403</v>
      </c>
      <c r="AN23" s="94">
        <f>'Emissions summary'!BL25</f>
        <v>0.15310783817159124</v>
      </c>
      <c r="AO23" s="94">
        <f>'Emissions summary'!BM25</f>
        <v>0.1563277285587602</v>
      </c>
      <c r="AP23" s="94">
        <f>'Emissions summary'!BN25</f>
        <v>0.15968964598366672</v>
      </c>
    </row>
    <row r="24" spans="1:42" x14ac:dyDescent="0.25">
      <c r="A24" t="str">
        <f>'Emissions summary'!C26</f>
        <v>3A2i Poultry</v>
      </c>
      <c r="B24" t="str">
        <f t="shared" si="1"/>
        <v>A3A2i</v>
      </c>
      <c r="C24" t="str">
        <f>'Emissions summary'!D26</f>
        <v>N2O</v>
      </c>
      <c r="D24" s="94">
        <f>'Emissions summary'!AB26</f>
        <v>2.1287496528367744</v>
      </c>
      <c r="E24" s="94">
        <f>'Emissions summary'!AC26</f>
        <v>2.1693810467513734</v>
      </c>
      <c r="F24" s="94">
        <f>'Emissions summary'!AD26</f>
        <v>2.1892495696888754</v>
      </c>
      <c r="G24" s="94">
        <f>'Emissions summary'!AE26</f>
        <v>2.1875074160631245</v>
      </c>
      <c r="H24" s="94">
        <f>'Emissions summary'!AF26</f>
        <v>2.1685830684224139</v>
      </c>
      <c r="I24" s="94">
        <f>'Emissions summary'!AG26</f>
        <v>2.1643430160636266</v>
      </c>
      <c r="J24" s="94">
        <f>'Emissions summary'!AH26</f>
        <v>2.1546229281725644</v>
      </c>
      <c r="K24" s="94">
        <f>'Emissions summary'!AI26</f>
        <v>2.13975159536438</v>
      </c>
      <c r="L24" s="94">
        <f>'Emissions summary'!AJ26</f>
        <v>1.824987085866322</v>
      </c>
      <c r="M24" s="94">
        <f>'Emissions summary'!AK26</f>
        <v>1.8661597396473879</v>
      </c>
      <c r="N24" s="94">
        <f>'Emissions summary'!AL26</f>
        <v>1.9037796935000262</v>
      </c>
      <c r="O24" s="94">
        <f>'Emissions summary'!AM26</f>
        <v>1.9415481923728362</v>
      </c>
      <c r="P24" s="94">
        <f>'Emissions summary'!AN26</f>
        <v>1.9762871632567762</v>
      </c>
      <c r="Q24" s="94">
        <f>'Emissions summary'!AO26</f>
        <v>2.0135051900400911</v>
      </c>
      <c r="R24" s="94">
        <f>'Emissions summary'!AP26</f>
        <v>2.0665629542684587</v>
      </c>
      <c r="S24" s="94">
        <f>'Emissions summary'!AQ26</f>
        <v>2.118119851667303</v>
      </c>
      <c r="T24" s="94">
        <f>'Emissions summary'!AR26</f>
        <v>2.1730216829710534</v>
      </c>
      <c r="U24" s="94">
        <f>'Emissions summary'!AS26</f>
        <v>2.2300609492409218</v>
      </c>
      <c r="V24" s="94">
        <f>'Emissions summary'!AT26</f>
        <v>2.2894876345645909</v>
      </c>
      <c r="W24" s="94">
        <f>'Emissions summary'!AU26</f>
        <v>2.3686826386888096</v>
      </c>
      <c r="X24" s="94">
        <f>'Emissions summary'!AV26</f>
        <v>2.4419068240343167</v>
      </c>
      <c r="Y24" s="94">
        <f>'Emissions summary'!AW26</f>
        <v>2.5255942467123789</v>
      </c>
      <c r="Z24" s="94">
        <f>'Emissions summary'!AX26</f>
        <v>2.6160975038763943</v>
      </c>
      <c r="AA24" s="94">
        <f>'Emissions summary'!AY26</f>
        <v>2.7138392594349683</v>
      </c>
      <c r="AB24" s="94">
        <f>'Emissions summary'!AZ26</f>
        <v>2.8164726686271542</v>
      </c>
      <c r="AC24" s="94">
        <f>'Emissions summary'!BA26</f>
        <v>2.9235730256633619</v>
      </c>
      <c r="AD24" s="94">
        <f>'Emissions summary'!BB26</f>
        <v>3.0315846474394572</v>
      </c>
      <c r="AE24" s="94">
        <f>'Emissions summary'!BC26</f>
        <v>3.1441038386492797</v>
      </c>
      <c r="AF24" s="94">
        <f>'Emissions summary'!BD26</f>
        <v>3.2641273853437069</v>
      </c>
      <c r="AG24" s="94">
        <f>'Emissions summary'!BE26</f>
        <v>3.3910783193208682</v>
      </c>
      <c r="AH24" s="94">
        <f>'Emissions summary'!BF26</f>
        <v>3.5233898050544834</v>
      </c>
      <c r="AI24" s="94">
        <f>'Emissions summary'!BG26</f>
        <v>3.6605677226744628</v>
      </c>
      <c r="AJ24" s="94">
        <f>'Emissions summary'!BH26</f>
        <v>3.8034626864780763</v>
      </c>
      <c r="AK24" s="94">
        <f>'Emissions summary'!BI26</f>
        <v>3.9556129516311156</v>
      </c>
      <c r="AL24" s="94">
        <f>'Emissions summary'!BJ26</f>
        <v>4.1173724987394742</v>
      </c>
      <c r="AM24" s="94">
        <f>'Emissions summary'!BK26</f>
        <v>4.2866637523268745</v>
      </c>
      <c r="AN24" s="94">
        <f>'Emissions summary'!BL26</f>
        <v>4.4567234873768298</v>
      </c>
      <c r="AO24" s="94">
        <f>'Emissions summary'!BM26</f>
        <v>4.6350901538048994</v>
      </c>
      <c r="AP24" s="94">
        <f>'Emissions summary'!BN26</f>
        <v>4.8223862187445148</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888.59074879138154</v>
      </c>
      <c r="F37" s="94">
        <f>'Emissions summary'!AD41</f>
        <v>892.02403733011477</v>
      </c>
      <c r="G37" s="94">
        <f>'Emissions summary'!AE41</f>
        <v>894.60249650361811</v>
      </c>
      <c r="H37" s="94">
        <f>'Emissions summary'!AF41</f>
        <v>896.30006635536756</v>
      </c>
      <c r="I37" s="94">
        <f>'Emissions summary'!AG41</f>
        <v>897.29390194612722</v>
      </c>
      <c r="J37" s="94">
        <f>'Emissions summary'!AH41</f>
        <v>898.86330616756788</v>
      </c>
      <c r="K37" s="94">
        <f>'Emissions summary'!AI41</f>
        <v>900.18146087694663</v>
      </c>
      <c r="L37" s="94">
        <f>'Emissions summary'!AJ41</f>
        <v>901.26556829795993</v>
      </c>
      <c r="M37" s="94">
        <f>'Emissions summary'!AK41</f>
        <v>889.72216675572997</v>
      </c>
      <c r="N37" s="94">
        <f>'Emissions summary'!AL41</f>
        <v>892.84813406784895</v>
      </c>
      <c r="O37" s="94">
        <f>'Emissions summary'!AM41</f>
        <v>895.79354766880351</v>
      </c>
      <c r="P37" s="94">
        <f>'Emissions summary'!AN41</f>
        <v>898.72154779070479</v>
      </c>
      <c r="Q37" s="94">
        <f>'Emissions summary'!AO41</f>
        <v>901.49714665949136</v>
      </c>
      <c r="R37" s="94">
        <f>'Emissions summary'!AP41</f>
        <v>904.35460606402387</v>
      </c>
      <c r="S37" s="94">
        <f>'Emissions summary'!AQ41</f>
        <v>907.74537750229365</v>
      </c>
      <c r="T37" s="94">
        <f>'Emissions summary'!AR41</f>
        <v>911.04303250072769</v>
      </c>
      <c r="U37" s="94">
        <f>'Emissions summary'!AS41</f>
        <v>914.44535843053745</v>
      </c>
      <c r="V37" s="94">
        <f>'Emissions summary'!AT41</f>
        <v>917.90177263106796</v>
      </c>
      <c r="W37" s="94">
        <f>'Emissions summary'!AU41</f>
        <v>921.41894325753071</v>
      </c>
      <c r="X37" s="94">
        <f>'Emissions summary'!AV41</f>
        <v>925.60159129583246</v>
      </c>
      <c r="Y37" s="94">
        <f>'Emissions summary'!AW41</f>
        <v>929.49972446441996</v>
      </c>
      <c r="Z37" s="94">
        <f>'Emissions summary'!AX41</f>
        <v>933.75085841571024</v>
      </c>
      <c r="AA37" s="94">
        <f>'Emissions summary'!AY41</f>
        <v>938.20242939935997</v>
      </c>
      <c r="AB37" s="94">
        <f>'Emissions summary'!AZ41</f>
        <v>942.85701241776428</v>
      </c>
      <c r="AC37" s="94">
        <f>'Emissions summary'!BA41</f>
        <v>947.55273879608069</v>
      </c>
      <c r="AD37" s="94">
        <f>'Emissions summary'!BB41</f>
        <v>952.33392037459396</v>
      </c>
      <c r="AE37" s="94">
        <f>'Emissions summary'!BC41</f>
        <v>957.07136435064649</v>
      </c>
      <c r="AF37" s="94">
        <f>'Emissions summary'!BD41</f>
        <v>961.88712524217829</v>
      </c>
      <c r="AG37" s="94">
        <f>'Emissions summary'!BE41</f>
        <v>966.87536299982514</v>
      </c>
      <c r="AH37" s="94">
        <f>'Emissions summary'!BF41</f>
        <v>971.95161927230936</v>
      </c>
      <c r="AI37" s="94">
        <f>'Emissions summary'!BG41</f>
        <v>977.10984603222664</v>
      </c>
      <c r="AJ37" s="94">
        <f>'Emissions summary'!BH41</f>
        <v>982.32756733885822</v>
      </c>
      <c r="AK37" s="94">
        <f>'Emissions summary'!BI41</f>
        <v>987.62400141038063</v>
      </c>
      <c r="AL37" s="94">
        <f>'Emissions summary'!BJ41</f>
        <v>993.09916824027425</v>
      </c>
      <c r="AM37" s="94">
        <f>'Emissions summary'!BK41</f>
        <v>998.69823396334652</v>
      </c>
      <c r="AN37" s="94">
        <f>'Emissions summary'!BL41</f>
        <v>1004.3988624264563</v>
      </c>
      <c r="AO37" s="94">
        <f>'Emissions summary'!BM41</f>
        <v>1010.0004637363241</v>
      </c>
      <c r="AP37" s="94">
        <f>'Emissions summary'!BN41</f>
        <v>1015.7122677364945</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470.04199752951143</v>
      </c>
      <c r="F38" s="94">
        <f>'Emissions summary'!AD42</f>
        <v>469.95549296292143</v>
      </c>
      <c r="G38" s="94">
        <f>'Emissions summary'!AE42</f>
        <v>469.89052653474124</v>
      </c>
      <c r="H38" s="94">
        <f>'Emissions summary'!AF42</f>
        <v>469.84775484729778</v>
      </c>
      <c r="I38" s="94">
        <f>'Emissions summary'!AG42</f>
        <v>469.82271433116563</v>
      </c>
      <c r="J38" s="94">
        <f>'Emissions summary'!AH42</f>
        <v>469.78317188361189</v>
      </c>
      <c r="K38" s="94">
        <f>'Emissions summary'!AI42</f>
        <v>469.74995987694632</v>
      </c>
      <c r="L38" s="94">
        <f>'Emissions summary'!AJ42</f>
        <v>469.72264488680383</v>
      </c>
      <c r="M38" s="94">
        <f>'Emissions summary'!AK42</f>
        <v>470.0134905107933</v>
      </c>
      <c r="N38" s="94">
        <f>'Emissions summary'!AL42</f>
        <v>469.93472915867903</v>
      </c>
      <c r="O38" s="94">
        <f>'Emissions summary'!AM42</f>
        <v>469.86051700782019</v>
      </c>
      <c r="P38" s="94">
        <f>'Emissions summary'!AN42</f>
        <v>469.78674360408115</v>
      </c>
      <c r="Q38" s="94">
        <f>'Emissions summary'!AO42</f>
        <v>469.71681007695025</v>
      </c>
      <c r="R38" s="94">
        <f>'Emissions summary'!AP42</f>
        <v>469.6448140053854</v>
      </c>
      <c r="S38" s="94">
        <f>'Emissions summary'!AQ42</f>
        <v>469.55938069258229</v>
      </c>
      <c r="T38" s="94">
        <f>'Emissions summary'!AR42</f>
        <v>469.47629352609903</v>
      </c>
      <c r="U38" s="94">
        <f>'Emissions summary'!AS42</f>
        <v>469.39056908825017</v>
      </c>
      <c r="V38" s="94">
        <f>'Emissions summary'!AT42</f>
        <v>469.30348185133471</v>
      </c>
      <c r="W38" s="94">
        <f>'Emissions summary'!AU42</f>
        <v>469.21486380562345</v>
      </c>
      <c r="X38" s="94">
        <f>'Emissions summary'!AV42</f>
        <v>469.1094785018048</v>
      </c>
      <c r="Y38" s="94">
        <f>'Emissions summary'!AW42</f>
        <v>469.01126178728924</v>
      </c>
      <c r="Z38" s="94">
        <f>'Emissions summary'!AX42</f>
        <v>468.90415092380567</v>
      </c>
      <c r="AA38" s="94">
        <f>'Emissions summary'!AY42</f>
        <v>468.79198988221515</v>
      </c>
      <c r="AB38" s="94">
        <f>'Emissions summary'!AZ42</f>
        <v>468.67471378318612</v>
      </c>
      <c r="AC38" s="94">
        <f>'Emissions summary'!BA42</f>
        <v>468.55640104290848</v>
      </c>
      <c r="AD38" s="94">
        <f>'Emissions summary'!BB42</f>
        <v>468.43593518762992</v>
      </c>
      <c r="AE38" s="94">
        <f>'Emissions summary'!BC42</f>
        <v>468.31657133770312</v>
      </c>
      <c r="AF38" s="94">
        <f>'Emissions summary'!BD42</f>
        <v>468.1952342278089</v>
      </c>
      <c r="AG38" s="94">
        <f>'Emissions summary'!BE42</f>
        <v>468.06955141950294</v>
      </c>
      <c r="AH38" s="94">
        <f>'Emissions summary'!BF42</f>
        <v>467.94165091134676</v>
      </c>
      <c r="AI38" s="94">
        <f>'Emissions summary'!BG42</f>
        <v>467.81168508843234</v>
      </c>
      <c r="AJ38" s="94">
        <f>'Emissions summary'!BH42</f>
        <v>467.68022025082098</v>
      </c>
      <c r="AK38" s="94">
        <f>'Emissions summary'!BI42</f>
        <v>467.54677217948648</v>
      </c>
      <c r="AL38" s="94">
        <f>'Emissions summary'!BJ42</f>
        <v>467.40882078732</v>
      </c>
      <c r="AM38" s="94">
        <f>'Emissions summary'!BK42</f>
        <v>467.26774765926251</v>
      </c>
      <c r="AN38" s="94">
        <f>'Emissions summary'!BL42</f>
        <v>467.12411557331109</v>
      </c>
      <c r="AO38" s="94">
        <f>'Emissions summary'!BM42</f>
        <v>466.9829785590307</v>
      </c>
      <c r="AP38" s="94">
        <f>'Emissions summary'!BN42</f>
        <v>466.83906489610757</v>
      </c>
    </row>
    <row r="39" spans="1:42" x14ac:dyDescent="0.25">
      <c r="A39" t="str">
        <f>'Emissions summary'!B44</f>
        <v>3C4 Direct N2O from managed soils (N2O)</v>
      </c>
      <c r="B39" t="str">
        <f>"A"&amp;LEFT(A39,3)</f>
        <v>A3C4</v>
      </c>
      <c r="C39" t="str">
        <f>'Emissions summary'!D44</f>
        <v>N2O</v>
      </c>
      <c r="D39" s="94">
        <f>'Emissions summary'!AB43</f>
        <v>55.498514465691642</v>
      </c>
      <c r="E39" s="94">
        <f>'Emissions summary'!AC43</f>
        <v>55.421232845198787</v>
      </c>
      <c r="F39" s="94">
        <f>'Emissions summary'!AD43</f>
        <v>55.133650616677301</v>
      </c>
      <c r="G39" s="94">
        <f>'Emissions summary'!AE43</f>
        <v>54.63280988363983</v>
      </c>
      <c r="H39" s="94">
        <f>'Emissions summary'!AF43</f>
        <v>53.975892568366547</v>
      </c>
      <c r="I39" s="94">
        <f>'Emissions summary'!AG43</f>
        <v>53.489779125773524</v>
      </c>
      <c r="J39" s="94">
        <f>'Emissions summary'!AH43</f>
        <v>52.963074557388907</v>
      </c>
      <c r="K39" s="94">
        <f>'Emissions summary'!AI43</f>
        <v>52.400043589835619</v>
      </c>
      <c r="L39" s="94">
        <f>'Emissions summary'!AJ43</f>
        <v>49.038580907491287</v>
      </c>
      <c r="M39" s="94">
        <f>'Emissions summary'!AK43</f>
        <v>49.206937046118441</v>
      </c>
      <c r="N39" s="94">
        <f>'Emissions summary'!AL43</f>
        <v>49.379209111066132</v>
      </c>
      <c r="O39" s="94">
        <f>'Emissions summary'!AM43</f>
        <v>49.552210461909716</v>
      </c>
      <c r="P39" s="94">
        <f>'Emissions summary'!AN43</f>
        <v>49.697059061682985</v>
      </c>
      <c r="Q39" s="94">
        <f>'Emissions summary'!AO43</f>
        <v>49.862962862175785</v>
      </c>
      <c r="R39" s="94">
        <f>'Emissions summary'!AP43</f>
        <v>50.1355802406122</v>
      </c>
      <c r="S39" s="94">
        <f>'Emissions summary'!AQ43</f>
        <v>50.392581722909974</v>
      </c>
      <c r="T39" s="94">
        <f>'Emissions summary'!AR43</f>
        <v>50.673778005136136</v>
      </c>
      <c r="U39" s="94">
        <f>'Emissions summary'!AS43</f>
        <v>50.968899821792284</v>
      </c>
      <c r="V39" s="94">
        <f>'Emissions summary'!AT43</f>
        <v>51.278931724618481</v>
      </c>
      <c r="W39" s="94">
        <f>'Emissions summary'!AU43</f>
        <v>51.52880920496461</v>
      </c>
      <c r="X39" s="94">
        <f>'Emissions summary'!AV43</f>
        <v>51.714008105243281</v>
      </c>
      <c r="Y39" s="94">
        <f>'Emissions summary'!AW43</f>
        <v>51.966028916018892</v>
      </c>
      <c r="Z39" s="94">
        <f>'Emissions summary'!AX43</f>
        <v>52.253850540836098</v>
      </c>
      <c r="AA39" s="94">
        <f>'Emissions summary'!AY43</f>
        <v>52.576936592101248</v>
      </c>
      <c r="AB39" s="94">
        <f>'Emissions summary'!AZ43</f>
        <v>52.893461577563997</v>
      </c>
      <c r="AC39" s="94">
        <f>'Emissions summary'!BA43</f>
        <v>53.21943535715242</v>
      </c>
      <c r="AD39" s="94">
        <f>'Emissions summary'!BB43</f>
        <v>53.527785488254914</v>
      </c>
      <c r="AE39" s="94">
        <f>'Emissions summary'!BC43</f>
        <v>53.843191607859801</v>
      </c>
      <c r="AF39" s="94">
        <f>'Emissions summary'!BD43</f>
        <v>54.185314945844155</v>
      </c>
      <c r="AG39" s="94">
        <f>'Emissions summary'!BE43</f>
        <v>54.65462899853555</v>
      </c>
      <c r="AH39" s="94">
        <f>'Emissions summary'!BF43</f>
        <v>55.137993304030232</v>
      </c>
      <c r="AI39" s="94">
        <f>'Emissions summary'!BG43</f>
        <v>55.63077441411847</v>
      </c>
      <c r="AJ39" s="94">
        <f>'Emissions summary'!BH43</f>
        <v>56.136937064145272</v>
      </c>
      <c r="AK39" s="94">
        <f>'Emissions summary'!BI43</f>
        <v>56.678366661482329</v>
      </c>
      <c r="AL39" s="94">
        <f>'Emissions summary'!BJ43</f>
        <v>57.236347364378751</v>
      </c>
      <c r="AM39" s="94">
        <f>'Emissions summary'!BK43</f>
        <v>57.813758947348475</v>
      </c>
      <c r="AN39" s="94">
        <f>'Emissions summary'!BL43</f>
        <v>58.366384061262295</v>
      </c>
      <c r="AO39" s="94">
        <f>'Emissions summary'!BM43</f>
        <v>58.939398663328589</v>
      </c>
      <c r="AP39" s="94">
        <f>'Emissions summary'!BN43</f>
        <v>59.535234019991222</v>
      </c>
    </row>
    <row r="40" spans="1:42" x14ac:dyDescent="0.25">
      <c r="A40" t="str">
        <f>'Emissions summary'!B49</f>
        <v>3C5 Indirect N2O from managed soils (N2O)</v>
      </c>
      <c r="B40" t="str">
        <f t="shared" ref="B40:B41" si="2">"A"&amp;LEFT(A40,3)</f>
        <v>A3C5</v>
      </c>
      <c r="C40" t="str">
        <f>'Emissions summary'!D49</f>
        <v>N2O</v>
      </c>
      <c r="D40" s="94">
        <f>'Emissions summary'!AB49</f>
        <v>6.6366351892606659</v>
      </c>
      <c r="E40" s="94">
        <f>'Emissions summary'!AC49</f>
        <v>6.6326184556338177</v>
      </c>
      <c r="F40" s="94">
        <f>'Emissions summary'!AD49</f>
        <v>6.6028863927709569</v>
      </c>
      <c r="G40" s="94">
        <f>'Emissions summary'!AE49</f>
        <v>6.5474697534305317</v>
      </c>
      <c r="H40" s="94">
        <f>'Emissions summary'!AF49</f>
        <v>6.4733193582620663</v>
      </c>
      <c r="I40" s="94">
        <f>'Emissions summary'!AG49</f>
        <v>6.4208666118939446</v>
      </c>
      <c r="J40" s="94">
        <f>'Emissions summary'!AH49</f>
        <v>6.363405211208141</v>
      </c>
      <c r="K40" s="94">
        <f>'Emissions summary'!AI49</f>
        <v>6.3016554574280184</v>
      </c>
      <c r="L40" s="94">
        <f>'Emissions summary'!AJ49</f>
        <v>5.8905945299132467</v>
      </c>
      <c r="M40" s="94">
        <f>'Emissions summary'!AK49</f>
        <v>5.9183910617797331</v>
      </c>
      <c r="N40" s="94">
        <f>'Emissions summary'!AL49</f>
        <v>5.9431147107126705</v>
      </c>
      <c r="O40" s="94">
        <f>'Emissions summary'!AM49</f>
        <v>5.9682089323035008</v>
      </c>
      <c r="P40" s="94">
        <f>'Emissions summary'!AN49</f>
        <v>5.989993682514684</v>
      </c>
      <c r="Q40" s="94">
        <f>'Emissions summary'!AO49</f>
        <v>6.0146625900500839</v>
      </c>
      <c r="R40" s="94">
        <f>'Emissions summary'!AP49</f>
        <v>6.0521577231168422</v>
      </c>
      <c r="S40" s="94">
        <f>'Emissions summary'!AQ49</f>
        <v>6.0877758179533688</v>
      </c>
      <c r="T40" s="94">
        <f>'Emissions summary'!AR49</f>
        <v>6.1266673706010435</v>
      </c>
      <c r="U40" s="94">
        <f>'Emissions summary'!AS49</f>
        <v>6.1675061349556008</v>
      </c>
      <c r="V40" s="94">
        <f>'Emissions summary'!AT49</f>
        <v>6.2104244120692691</v>
      </c>
      <c r="W40" s="94">
        <f>'Emissions summary'!AU49</f>
        <v>6.2477774844899203</v>
      </c>
      <c r="X40" s="94">
        <f>'Emissions summary'!AV49</f>
        <v>6.2771290106680819</v>
      </c>
      <c r="Y40" s="94">
        <f>'Emissions summary'!AW49</f>
        <v>6.3153684353924211</v>
      </c>
      <c r="Z40" s="94">
        <f>'Emissions summary'!AX49</f>
        <v>6.3584540888510199</v>
      </c>
      <c r="AA40" s="94">
        <f>'Emissions summary'!AY49</f>
        <v>6.4063802725107006</v>
      </c>
      <c r="AB40" s="94">
        <f>'Emissions summary'!AZ49</f>
        <v>6.453296330099084</v>
      </c>
      <c r="AC40" s="94">
        <f>'Emissions summary'!BA49</f>
        <v>6.5018531247598119</v>
      </c>
      <c r="AD40" s="94">
        <f>'Emissions summary'!BB49</f>
        <v>6.5486032539143126</v>
      </c>
      <c r="AE40" s="94">
        <f>'Emissions summary'!BC49</f>
        <v>6.596739926436582</v>
      </c>
      <c r="AF40" s="94">
        <f>'Emissions summary'!BD49</f>
        <v>6.6487861351702229</v>
      </c>
      <c r="AG40" s="94">
        <f>'Emissions summary'!BE49</f>
        <v>6.715317107223914</v>
      </c>
      <c r="AH40" s="94">
        <f>'Emissions summary'!BF49</f>
        <v>6.7840804080806478</v>
      </c>
      <c r="AI40" s="94">
        <f>'Emissions summary'!BG49</f>
        <v>6.8545065228780375</v>
      </c>
      <c r="AJ40" s="94">
        <f>'Emissions summary'!BH49</f>
        <v>6.9271303391257621</v>
      </c>
      <c r="AK40" s="94">
        <f>'Emissions summary'!BI49</f>
        <v>7.0048307337847717</v>
      </c>
      <c r="AL40" s="94">
        <f>'Emissions summary'!BJ49</f>
        <v>7.0846694835054178</v>
      </c>
      <c r="AM40" s="94">
        <f>'Emissions summary'!BK49</f>
        <v>7.1675870413705027</v>
      </c>
      <c r="AN40" s="94">
        <f>'Emissions summary'!BL49</f>
        <v>7.2478301585880986</v>
      </c>
      <c r="AO40" s="94">
        <f>'Emissions summary'!BM49</f>
        <v>7.3313738430243927</v>
      </c>
      <c r="AP40" s="94">
        <f>'Emissions summary'!BN49</f>
        <v>7.4185323811859156</v>
      </c>
    </row>
    <row r="41" spans="1:42" x14ac:dyDescent="0.25">
      <c r="A41" t="str">
        <f>'Emissions summary'!B52</f>
        <v>3C6 Indirect N2O from manure management (N2O)</v>
      </c>
      <c r="B41" t="str">
        <f t="shared" si="2"/>
        <v>A3C6</v>
      </c>
      <c r="C41" t="str">
        <f>'Emissions summary'!D52</f>
        <v>N2O</v>
      </c>
      <c r="D41" s="94">
        <f>'Emissions summary'!AB52</f>
        <v>1.502518748722101</v>
      </c>
      <c r="E41" s="94">
        <f>'Emissions summary'!AC52</f>
        <v>1.5219741661196564</v>
      </c>
      <c r="F41" s="94">
        <f>'Emissions summary'!AD52</f>
        <v>1.5326207885709575</v>
      </c>
      <c r="G41" s="94">
        <f>'Emissions summary'!AE52</f>
        <v>1.5340533691984264</v>
      </c>
      <c r="H41" s="94">
        <f>'Emissions summary'!AF52</f>
        <v>1.5282490098961896</v>
      </c>
      <c r="I41" s="94">
        <f>'Emissions summary'!AG52</f>
        <v>1.5294941241734639</v>
      </c>
      <c r="J41" s="94">
        <f>'Emissions summary'!AH52</f>
        <v>1.5285313245503152</v>
      </c>
      <c r="K41" s="94">
        <f>'Emissions summary'!AI52</f>
        <v>1.5255171126323044</v>
      </c>
      <c r="L41" s="94">
        <f>'Emissions summary'!AJ52</f>
        <v>1.3880119434959926</v>
      </c>
      <c r="M41" s="94">
        <f>'Emissions summary'!AK52</f>
        <v>1.4082056485439929</v>
      </c>
      <c r="N41" s="94">
        <f>'Emissions summary'!AL52</f>
        <v>1.4269680311367954</v>
      </c>
      <c r="O41" s="94">
        <f>'Emissions summary'!AM52</f>
        <v>1.4459693161545777</v>
      </c>
      <c r="P41" s="94">
        <f>'Emissions summary'!AN52</f>
        <v>1.4637640224757646</v>
      </c>
      <c r="Q41" s="94">
        <f>'Emissions summary'!AO52</f>
        <v>1.4828201296450731</v>
      </c>
      <c r="R41" s="94">
        <f>'Emissions summary'!AP52</f>
        <v>1.5082687000373109</v>
      </c>
      <c r="S41" s="94">
        <f>'Emissions summary'!AQ52</f>
        <v>1.5331811677768017</v>
      </c>
      <c r="T41" s="94">
        <f>'Emissions summary'!AR52</f>
        <v>1.5597142940808162</v>
      </c>
      <c r="U41" s="94">
        <f>'Emissions summary'!AS52</f>
        <v>1.5873372080696466</v>
      </c>
      <c r="V41" s="94">
        <f>'Emissions summary'!AT52</f>
        <v>1.6161502406550536</v>
      </c>
      <c r="W41" s="94">
        <f>'Emissions summary'!AU52</f>
        <v>1.6534217793888339</v>
      </c>
      <c r="X41" s="94">
        <f>'Emissions summary'!AV52</f>
        <v>1.6881404575786014</v>
      </c>
      <c r="Y41" s="94">
        <f>'Emissions summary'!AW52</f>
        <v>1.7276921656237467</v>
      </c>
      <c r="Z41" s="94">
        <f>'Emissions summary'!AX52</f>
        <v>1.770452734985404</v>
      </c>
      <c r="AA41" s="94">
        <f>'Emissions summary'!AY52</f>
        <v>1.8165982544644415</v>
      </c>
      <c r="AB41" s="94">
        <f>'Emissions summary'!AZ52</f>
        <v>1.8644299739351942</v>
      </c>
      <c r="AC41" s="94">
        <f>'Emissions summary'!BA52</f>
        <v>1.9143996761613802</v>
      </c>
      <c r="AD41" s="94">
        <f>'Emissions summary'!BB52</f>
        <v>1.9649210266210193</v>
      </c>
      <c r="AE41" s="94">
        <f>'Emissions summary'!BC52</f>
        <v>2.0176011761580561</v>
      </c>
      <c r="AF41" s="94">
        <f>'Emissions summary'!BD52</f>
        <v>2.073795328864338</v>
      </c>
      <c r="AG41" s="94">
        <f>'Emissions summary'!BE52</f>
        <v>2.1325141883735865</v>
      </c>
      <c r="AH41" s="94">
        <f>'Emissions summary'!BF52</f>
        <v>2.1937670647177372</v>
      </c>
      <c r="AI41" s="94">
        <f>'Emissions summary'!BG52</f>
        <v>2.2573409957592419</v>
      </c>
      <c r="AJ41" s="94">
        <f>'Emissions summary'!BH52</f>
        <v>2.3236155830932974</v>
      </c>
      <c r="AK41" s="94">
        <f>'Emissions summary'!BI52</f>
        <v>2.3942097224857637</v>
      </c>
      <c r="AL41" s="94">
        <f>'Emissions summary'!BJ52</f>
        <v>2.4686562269165409</v>
      </c>
      <c r="AM41" s="94">
        <f>'Emissions summary'!BK52</f>
        <v>2.5466507513821544</v>
      </c>
      <c r="AN41" s="94">
        <f>'Emissions summary'!BL52</f>
        <v>2.6251279469212268</v>
      </c>
      <c r="AO41" s="94">
        <f>'Emissions summary'!BM52</f>
        <v>2.7074972957015007</v>
      </c>
      <c r="AP41" s="94">
        <f>'Emissions summary'!BN52</f>
        <v>2.7940620732018386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6" t="s">
        <v>11</v>
      </c>
      <c r="B3" s="107"/>
      <c r="C3" s="107"/>
      <c r="D3" s="108"/>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5" t="s">
        <v>36</v>
      </c>
      <c r="C40" s="3" t="s">
        <v>37</v>
      </c>
      <c r="D40" s="3"/>
      <c r="F40" t="s">
        <v>137</v>
      </c>
    </row>
    <row r="41" spans="1:6" x14ac:dyDescent="0.25">
      <c r="A41" s="6"/>
      <c r="B41" s="105"/>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BP7"/>
  <sheetViews>
    <sheetView topLeftCell="P1" workbookViewId="0">
      <selection activeCell="Z5" sqref="Z5"/>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52325000</v>
      </c>
      <c r="AA4" s="22">
        <f>DriversCGE!B35*1000</f>
        <v>53104000</v>
      </c>
      <c r="AB4" s="22">
        <f>DriversCGE!C35*1000</f>
        <v>53912000</v>
      </c>
      <c r="AC4" s="22">
        <f>DriversCGE!D35*1000</f>
        <v>54750000</v>
      </c>
      <c r="AD4" s="22">
        <f>DriversCGE!E35*1000</f>
        <v>55620000</v>
      </c>
      <c r="AE4" s="22">
        <f>DriversCGE!F35*1000</f>
        <v>56522000</v>
      </c>
      <c r="AF4" s="22">
        <f>DriversCGE!G35*1000</f>
        <v>57436000</v>
      </c>
      <c r="AG4" s="22">
        <f>DriversCGE!H35*1000</f>
        <v>58365000</v>
      </c>
      <c r="AH4" s="22">
        <f>DriversCGE!I35*1000</f>
        <v>59309000</v>
      </c>
      <c r="AI4" s="22">
        <f>DriversCGE!J35*1000</f>
        <v>59992000</v>
      </c>
      <c r="AJ4" s="22">
        <f>DriversCGE!K35*1000</f>
        <v>60682000</v>
      </c>
      <c r="AK4" s="22">
        <f>DriversCGE!L35*1000</f>
        <v>61381000</v>
      </c>
      <c r="AL4" s="22">
        <f>DriversCGE!M35*1000</f>
        <v>62088000</v>
      </c>
      <c r="AM4" s="22">
        <f>DriversCGE!N35*1000</f>
        <v>62803000</v>
      </c>
      <c r="AN4" s="22">
        <f>DriversCGE!O35*1000</f>
        <v>63421000</v>
      </c>
      <c r="AO4" s="22">
        <f>DriversCGE!P35*1000</f>
        <v>64046000</v>
      </c>
      <c r="AP4" s="22">
        <f>DriversCGE!Q35*1000</f>
        <v>64676000</v>
      </c>
      <c r="AQ4" s="22">
        <f>DriversCGE!R35*1000</f>
        <v>65313000</v>
      </c>
      <c r="AR4" s="22">
        <f>DriversCGE!S35*1000</f>
        <v>65956000</v>
      </c>
      <c r="AS4" s="22">
        <f>DriversCGE!T35*1000</f>
        <v>66519000</v>
      </c>
      <c r="AT4" s="22">
        <f>DriversCGE!U35*1000</f>
        <v>67087000</v>
      </c>
      <c r="AU4" s="22">
        <f>DriversCGE!V35*1000</f>
        <v>67659000</v>
      </c>
      <c r="AV4" s="22">
        <f>DriversCGE!W35*1000</f>
        <v>68237000</v>
      </c>
      <c r="AW4" s="22">
        <f>DriversCGE!X35*1000</f>
        <v>68819000</v>
      </c>
      <c r="AX4" s="22">
        <f>DriversCGE!Y35*1000</f>
        <v>69323000</v>
      </c>
      <c r="AY4" s="22">
        <f>DriversCGE!Z35*1000</f>
        <v>69830000</v>
      </c>
      <c r="AZ4" s="22">
        <f>DriversCGE!AA35*1000</f>
        <v>70342000</v>
      </c>
      <c r="BA4" s="22">
        <f>DriversCGE!AB35*1000</f>
        <v>70857000</v>
      </c>
      <c r="BB4" s="22">
        <f>DriversCGE!AC35*1000</f>
        <v>71375000</v>
      </c>
      <c r="BC4" s="22">
        <f>DriversCGE!AD35*1000</f>
        <v>71819000</v>
      </c>
      <c r="BD4" s="22">
        <f>DriversCGE!AE35*1000</f>
        <v>72265000</v>
      </c>
      <c r="BE4" s="22">
        <f>DriversCGE!AF35*1000</f>
        <v>72714000</v>
      </c>
      <c r="BF4" s="22">
        <f>DriversCGE!AG35*1000</f>
        <v>73165000</v>
      </c>
      <c r="BG4" s="22">
        <f>DriversCGE!AH35*1000</f>
        <v>73620000</v>
      </c>
      <c r="BH4" s="22">
        <f>DriversCGE!AI35*1000</f>
        <v>73995000</v>
      </c>
      <c r="BI4" s="22">
        <f>DriversCGE!AJ35*1000</f>
        <v>74373000</v>
      </c>
      <c r="BJ4" s="22">
        <f>DriversCGE!AK35*1000</f>
        <v>74753000</v>
      </c>
      <c r="BK4" s="22">
        <f>DriversCGE!AL35*1000</f>
        <v>75134000</v>
      </c>
      <c r="BL4" s="22">
        <f>DriversCGE!AM35*1000</f>
        <v>75518000</v>
      </c>
    </row>
    <row r="5" spans="1:68" x14ac:dyDescent="0.25">
      <c r="A5" t="s">
        <v>809</v>
      </c>
      <c r="B5" t="s">
        <v>747</v>
      </c>
      <c r="C5" t="s">
        <v>810</v>
      </c>
      <c r="D5" s="21">
        <f t="shared" ref="D5:Y5" si="0">E5/(1+E7)</f>
        <v>1434.001314975608</v>
      </c>
      <c r="E5" s="21">
        <f t="shared" si="0"/>
        <v>1477.0213544248763</v>
      </c>
      <c r="F5" s="21">
        <f t="shared" si="0"/>
        <v>1521.3319950576226</v>
      </c>
      <c r="G5" s="21">
        <f t="shared" si="0"/>
        <v>1566.9719549093513</v>
      </c>
      <c r="H5" s="21">
        <f t="shared" si="0"/>
        <v>1613.981113556632</v>
      </c>
      <c r="I5" s="21">
        <f t="shared" si="0"/>
        <v>1662.400546963331</v>
      </c>
      <c r="J5" s="21">
        <f t="shared" si="0"/>
        <v>1732.221369935791</v>
      </c>
      <c r="K5" s="21">
        <f t="shared" si="0"/>
        <v>1777.2591255541217</v>
      </c>
      <c r="L5" s="21">
        <f t="shared" si="0"/>
        <v>1789.6999394330005</v>
      </c>
      <c r="M5" s="21">
        <f t="shared" si="0"/>
        <v>1838.0218377976914</v>
      </c>
      <c r="N5" s="21">
        <f t="shared" si="0"/>
        <v>1918.89479866079</v>
      </c>
      <c r="O5" s="21">
        <f t="shared" si="0"/>
        <v>1974.5427478219528</v>
      </c>
      <c r="P5" s="21">
        <f t="shared" si="0"/>
        <v>2049.5836709634436</v>
      </c>
      <c r="Q5" s="21">
        <f t="shared" si="0"/>
        <v>2110.6913854108248</v>
      </c>
      <c r="R5" s="21">
        <f t="shared" si="0"/>
        <v>2205.6234752650216</v>
      </c>
      <c r="S5" s="21">
        <f t="shared" si="0"/>
        <v>2322.7956654554487</v>
      </c>
      <c r="T5" s="21">
        <f t="shared" si="0"/>
        <v>2451.157385237816</v>
      </c>
      <c r="U5" s="21">
        <f t="shared" si="0"/>
        <v>2588.0714109738001</v>
      </c>
      <c r="V5" s="21">
        <f t="shared" si="0"/>
        <v>2685.4321959021477</v>
      </c>
      <c r="W5" s="21">
        <f t="shared" si="0"/>
        <v>2649.3866479893209</v>
      </c>
      <c r="X5" s="21">
        <f t="shared" si="0"/>
        <v>2730.9799552246523</v>
      </c>
      <c r="Y5" s="21">
        <f t="shared" si="0"/>
        <v>2824.6931510455088</v>
      </c>
      <c r="Z5" s="22">
        <f>SUM(DriversCGE!B8:B25)</f>
        <v>2893.58</v>
      </c>
      <c r="AA5" s="22">
        <f>SUM(DriversCGE!C8:C25)</f>
        <v>2965.2699999999995</v>
      </c>
      <c r="AB5" s="22">
        <f>SUM(DriversCGE!D8:D25)</f>
        <v>3020.96</v>
      </c>
      <c r="AC5" s="22">
        <f>SUM(DriversCGE!E8:E25)</f>
        <v>3059.4500000000003</v>
      </c>
      <c r="AD5" s="22">
        <f>SUM(DriversCGE!F8:F25)</f>
        <v>3083.92</v>
      </c>
      <c r="AE5" s="22">
        <f>SUM(DriversCGE!G8:G25)</f>
        <v>3120.5399999999995</v>
      </c>
      <c r="AF5" s="22">
        <f>SUM(DriversCGE!H8:H25)</f>
        <v>3152.24</v>
      </c>
      <c r="AG5" s="22">
        <f>SUM(DriversCGE!I8:I25)</f>
        <v>3179.29</v>
      </c>
      <c r="AH5" s="22">
        <f>SUM(DriversCGE!J8:J25)</f>
        <v>2948.9199999999996</v>
      </c>
      <c r="AI5" s="22">
        <f>SUM(DriversCGE!K8:K25)</f>
        <v>3014.3800000000006</v>
      </c>
      <c r="AJ5" s="22">
        <f>SUM(DriversCGE!L8:L25)</f>
        <v>3077.2000000000003</v>
      </c>
      <c r="AK5" s="22">
        <f>SUM(DriversCGE!M8:M25)</f>
        <v>3140.61</v>
      </c>
      <c r="AL5" s="22">
        <f>SUM(DriversCGE!N8:N25)</f>
        <v>3201.7699999999991</v>
      </c>
      <c r="AM5" s="22">
        <f>SUM(DriversCGE!O8:O25)</f>
        <v>3265.5400000000009</v>
      </c>
      <c r="AN5" s="22">
        <f>SUM(DriversCGE!P8:P25)</f>
        <v>3341.2800000000007</v>
      </c>
      <c r="AO5" s="22">
        <f>SUM(DriversCGE!Q8:Q25)</f>
        <v>3416.2799999999997</v>
      </c>
      <c r="AP5" s="22">
        <f>SUM(DriversCGE!R8:R25)</f>
        <v>3494.88</v>
      </c>
      <c r="AQ5" s="22">
        <f>SUM(DriversCGE!S8:S25)</f>
        <v>3576.08</v>
      </c>
      <c r="AR5" s="22">
        <f>SUM(DriversCGE!T8:T25)</f>
        <v>3660.1199999999994</v>
      </c>
      <c r="AS5" s="22">
        <f>SUM(DriversCGE!U8:U25)</f>
        <v>3761.0299999999997</v>
      </c>
      <c r="AT5" s="22">
        <f>SUM(DriversCGE!V8:V25)</f>
        <v>3857.2000000000003</v>
      </c>
      <c r="AU5" s="22">
        <f>SUM(DriversCGE!W8:W25)</f>
        <v>3964.01</v>
      </c>
      <c r="AV5" s="22">
        <f>SUM(DriversCGE!X8:X25)</f>
        <v>4078.2199999999993</v>
      </c>
      <c r="AW5" s="22">
        <f>SUM(DriversCGE!Y8:Y25)</f>
        <v>4200.2899999999991</v>
      </c>
      <c r="AX5" s="22">
        <f>SUM(DriversCGE!Z8:Z25)</f>
        <v>4325.97</v>
      </c>
      <c r="AY5" s="22">
        <f>SUM(DriversCGE!AA8:AA25)</f>
        <v>4457.0000000000018</v>
      </c>
      <c r="AZ5" s="22">
        <f>SUM(DriversCGE!AB8:AB25)</f>
        <v>4590.03</v>
      </c>
      <c r="BA5" s="22">
        <f>SUM(DriversCGE!AC8:AC25)</f>
        <v>4728.5300000000007</v>
      </c>
      <c r="BB5" s="22">
        <f>SUM(DriversCGE!AD8:AD25)</f>
        <v>4875.51</v>
      </c>
      <c r="BC5" s="22">
        <f>SUM(DriversCGE!AE8:AE25)</f>
        <v>5028.54</v>
      </c>
      <c r="BD5" s="22">
        <f>SUM(DriversCGE!AF8:AF25)</f>
        <v>5188.0999999999995</v>
      </c>
      <c r="BE5" s="22">
        <f>SUM(DriversCGE!AG8:AG25)</f>
        <v>5353.79</v>
      </c>
      <c r="BF5" s="22">
        <f>SUM(DriversCGE!AH8:AH25)</f>
        <v>5526.5</v>
      </c>
      <c r="BG5" s="22">
        <f>SUM(DriversCGE!AI8:AI25)</f>
        <v>5709.9300000000012</v>
      </c>
      <c r="BH5" s="22">
        <f>SUM(DriversCGE!AJ8:AJ25)</f>
        <v>5902.43</v>
      </c>
      <c r="BI5" s="22">
        <f>SUM(DriversCGE!AK8:AK25)</f>
        <v>6104.12</v>
      </c>
      <c r="BJ5" s="22">
        <f>SUM(DriversCGE!AL8:AL25)</f>
        <v>6308.13</v>
      </c>
      <c r="BK5" s="22">
        <f>SUM(DriversCGE!AM8:AM25)</f>
        <v>6522.2000000000007</v>
      </c>
      <c r="BL5" s="22">
        <f>SUM(DriversCGE!AN8:AN25)</f>
        <v>6747.130000000001</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922</v>
      </c>
      <c r="F21" s="23" t="s">
        <v>923</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924</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925</v>
      </c>
      <c r="F43" t="s">
        <v>377</v>
      </c>
      <c r="H43" s="56">
        <v>0.12</v>
      </c>
    </row>
    <row r="44" spans="1:8" x14ac:dyDescent="0.25">
      <c r="A44" t="str">
        <f t="shared" si="8"/>
        <v>3C Aggregated and non-CO2 emissions on land</v>
      </c>
      <c r="B44" t="str">
        <f t="shared" si="7"/>
        <v>3C4 Direct N2O from managed soils (N2O)</v>
      </c>
      <c r="C44" t="str">
        <f t="shared" si="7"/>
        <v>Crop residues</v>
      </c>
      <c r="E44" t="s">
        <v>926</v>
      </c>
      <c r="F44" t="s">
        <v>377</v>
      </c>
      <c r="H44" s="56">
        <v>0.48</v>
      </c>
    </row>
    <row r="45" spans="1:8" x14ac:dyDescent="0.25">
      <c r="A45" t="str">
        <f t="shared" si="8"/>
        <v>3C Aggregated and non-CO2 emissions on land</v>
      </c>
      <c r="B45" t="str">
        <f t="shared" si="7"/>
        <v>3C4 Direct N2O from managed soils (N2O)</v>
      </c>
      <c r="C45" t="str">
        <f t="shared" si="7"/>
        <v>Crop residues</v>
      </c>
      <c r="E45" t="s">
        <v>927</v>
      </c>
      <c r="F45" t="s">
        <v>365</v>
      </c>
      <c r="H45" s="56">
        <v>4.2</v>
      </c>
    </row>
    <row r="46" spans="1:8" x14ac:dyDescent="0.25">
      <c r="A46" t="str">
        <f t="shared" si="8"/>
        <v>3C Aggregated and non-CO2 emissions on land</v>
      </c>
      <c r="B46" t="str">
        <f t="shared" si="7"/>
        <v>3C4 Direct N2O from managed soils (N2O)</v>
      </c>
      <c r="C46" t="str">
        <f t="shared" si="7"/>
        <v>Crop residues</v>
      </c>
      <c r="E46" t="s">
        <v>928</v>
      </c>
      <c r="F46" t="s">
        <v>365</v>
      </c>
      <c r="H46" s="56">
        <v>2.8</v>
      </c>
    </row>
    <row r="47" spans="1:8" x14ac:dyDescent="0.25">
      <c r="A47" t="str">
        <f t="shared" si="8"/>
        <v>3C Aggregated and non-CO2 emissions on land</v>
      </c>
      <c r="B47" t="str">
        <f t="shared" si="7"/>
        <v>3C4 Direct N2O from managed soils (N2O)</v>
      </c>
      <c r="C47" t="str">
        <f t="shared" si="7"/>
        <v>Crop residues</v>
      </c>
      <c r="E47" t="s">
        <v>929</v>
      </c>
      <c r="F47" t="s">
        <v>365</v>
      </c>
      <c r="H47" s="56">
        <v>3.7</v>
      </c>
    </row>
    <row r="48" spans="1:8" x14ac:dyDescent="0.25">
      <c r="A48" t="str">
        <f t="shared" si="8"/>
        <v>3C Aggregated and non-CO2 emissions on land</v>
      </c>
      <c r="B48" t="str">
        <f t="shared" si="7"/>
        <v>3C4 Direct N2O from managed soils (N2O)</v>
      </c>
      <c r="C48" t="str">
        <f t="shared" si="7"/>
        <v>Crop residues</v>
      </c>
      <c r="E48" t="s">
        <v>930</v>
      </c>
      <c r="H48" s="56">
        <v>1.5</v>
      </c>
    </row>
    <row r="49" spans="1:8" x14ac:dyDescent="0.25">
      <c r="A49" t="str">
        <f t="shared" si="8"/>
        <v>3C Aggregated and non-CO2 emissions on land</v>
      </c>
      <c r="B49" t="str">
        <f t="shared" si="7"/>
        <v>3C4 Direct N2O from managed soils (N2O)</v>
      </c>
      <c r="C49" t="str">
        <f t="shared" si="7"/>
        <v>Crop residues</v>
      </c>
      <c r="E49" t="s">
        <v>931</v>
      </c>
      <c r="H49" s="56">
        <v>1.4</v>
      </c>
    </row>
    <row r="50" spans="1:8" x14ac:dyDescent="0.25">
      <c r="A50" t="str">
        <f t="shared" si="8"/>
        <v>3C Aggregated and non-CO2 emissions on land</v>
      </c>
      <c r="B50" t="str">
        <f t="shared" si="7"/>
        <v>3C4 Direct N2O from managed soils (N2O)</v>
      </c>
      <c r="C50" t="str">
        <f t="shared" si="7"/>
        <v>Crop residues</v>
      </c>
      <c r="E50" t="s">
        <v>932</v>
      </c>
      <c r="H50" s="56">
        <v>1.3</v>
      </c>
    </row>
    <row r="51" spans="1:8" x14ac:dyDescent="0.25">
      <c r="A51" t="str">
        <f t="shared" si="8"/>
        <v>3C Aggregated and non-CO2 emissions on land</v>
      </c>
      <c r="B51" t="str">
        <f t="shared" si="7"/>
        <v>3C4 Direct N2O from managed soils (N2O)</v>
      </c>
      <c r="C51" t="str">
        <f t="shared" si="7"/>
        <v>Crop residues</v>
      </c>
      <c r="E51" t="s">
        <v>933</v>
      </c>
      <c r="H51" s="56">
        <v>0.45</v>
      </c>
    </row>
    <row r="52" spans="1:8" x14ac:dyDescent="0.25">
      <c r="A52" t="str">
        <f t="shared" si="8"/>
        <v>3C Aggregated and non-CO2 emissions on land</v>
      </c>
      <c r="B52" t="str">
        <f t="shared" si="7"/>
        <v>3C4 Direct N2O from managed soils (N2O)</v>
      </c>
      <c r="C52" t="str">
        <f t="shared" si="7"/>
        <v>Crop residues</v>
      </c>
      <c r="E52" t="s">
        <v>934</v>
      </c>
      <c r="H52" s="56">
        <v>0</v>
      </c>
    </row>
    <row r="53" spans="1:8" x14ac:dyDescent="0.25">
      <c r="A53" t="str">
        <f t="shared" si="8"/>
        <v>3C Aggregated and non-CO2 emissions on land</v>
      </c>
      <c r="B53" t="str">
        <f t="shared" si="7"/>
        <v>3C4 Direct N2O from managed soils (N2O)</v>
      </c>
      <c r="C53" t="str">
        <f t="shared" si="7"/>
        <v>Crop residues</v>
      </c>
      <c r="E53" t="s">
        <v>935</v>
      </c>
      <c r="H53" s="56">
        <v>0.6</v>
      </c>
    </row>
    <row r="54" spans="1:8" x14ac:dyDescent="0.25">
      <c r="A54" t="str">
        <f>A47</f>
        <v>3C Aggregated and non-CO2 emissions on land</v>
      </c>
      <c r="B54" t="str">
        <f>B47</f>
        <v>3C4 Direct N2O from managed soils (N2O)</v>
      </c>
      <c r="C54" t="str">
        <f>C47</f>
        <v>Crop residues</v>
      </c>
      <c r="E54" t="s">
        <v>936</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937</v>
      </c>
      <c r="F55" t="s">
        <v>327</v>
      </c>
      <c r="H55" s="56">
        <v>0.89</v>
      </c>
    </row>
    <row r="56" spans="1:8" x14ac:dyDescent="0.25">
      <c r="A56" t="str">
        <f t="shared" si="9"/>
        <v>3C Aggregated and non-CO2 emissions on land</v>
      </c>
      <c r="B56" t="str">
        <f t="shared" si="9"/>
        <v>3C4 Direct N2O from managed soils (N2O)</v>
      </c>
      <c r="C56" t="str">
        <f t="shared" si="9"/>
        <v>Crop residues</v>
      </c>
      <c r="E56" t="s">
        <v>938</v>
      </c>
      <c r="F56" t="s">
        <v>327</v>
      </c>
      <c r="H56" s="56">
        <v>0.89</v>
      </c>
    </row>
    <row r="57" spans="1:8" x14ac:dyDescent="0.25">
      <c r="A57" t="str">
        <f>A56</f>
        <v>3C Aggregated and non-CO2 emissions on land</v>
      </c>
      <c r="B57" t="str">
        <f>B56</f>
        <v>3C4 Direct N2O from managed soils (N2O)</v>
      </c>
      <c r="C57" t="str">
        <f>C56</f>
        <v>Crop residues</v>
      </c>
      <c r="E57" t="s">
        <v>939</v>
      </c>
      <c r="F57" t="s">
        <v>327</v>
      </c>
      <c r="H57" s="56">
        <v>0.5</v>
      </c>
    </row>
    <row r="58" spans="1:8" x14ac:dyDescent="0.25">
      <c r="A58" t="str">
        <f t="shared" si="9"/>
        <v>3C Aggregated and non-CO2 emissions on land</v>
      </c>
      <c r="B58" t="str">
        <f t="shared" si="9"/>
        <v>3C4 Direct N2O from managed soils (N2O)</v>
      </c>
      <c r="C58" t="str">
        <f t="shared" si="9"/>
        <v>Crop residues</v>
      </c>
      <c r="E58" t="s">
        <v>940</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941</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luanne</cp:lastModifiedBy>
  <cp:revision/>
  <dcterms:created xsi:type="dcterms:W3CDTF">2017-04-05T21:08:35Z</dcterms:created>
  <dcterms:modified xsi:type="dcterms:W3CDTF">2020-08-19T09:34:42Z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