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8CBD1896-BF4C-4E55-8335-43975FE9B38E}" xr6:coauthVersionLast="47" xr6:coauthVersionMax="47" xr10:uidLastSave="{00000000-0000-0000-0000-000000000000}"/>
  <bookViews>
    <workbookView xWindow="-108" yWindow="-108" windowWidth="22080" windowHeight="13176" tabRatio="847" activeTab="4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6" l="1"/>
  <c r="G9" i="36"/>
  <c r="H9" i="36"/>
  <c r="I9" i="36"/>
  <c r="J9" i="36"/>
  <c r="K9" i="36"/>
  <c r="L9" i="36"/>
  <c r="M9" i="36"/>
  <c r="N9" i="36"/>
  <c r="G10" i="36"/>
  <c r="H10" i="36"/>
  <c r="I10" i="36"/>
  <c r="J10" i="36"/>
  <c r="K10" i="36"/>
  <c r="L10" i="36"/>
  <c r="M10" i="36"/>
  <c r="N10" i="36"/>
  <c r="G11" i="36"/>
  <c r="H11" i="36"/>
  <c r="I11" i="36"/>
  <c r="J11" i="36"/>
  <c r="K11" i="36"/>
  <c r="L11" i="36"/>
  <c r="M11" i="36"/>
  <c r="N11" i="36"/>
  <c r="G12" i="36"/>
  <c r="H12" i="36"/>
  <c r="I12" i="36"/>
  <c r="J12" i="36"/>
  <c r="K12" i="36"/>
  <c r="L12" i="36"/>
  <c r="M12" i="36"/>
  <c r="N12" i="36"/>
  <c r="G13" i="36"/>
  <c r="H13" i="36"/>
  <c r="I13" i="36"/>
  <c r="J13" i="36"/>
  <c r="K13" i="36"/>
  <c r="L13" i="36"/>
  <c r="M13" i="36"/>
  <c r="N13" i="36"/>
  <c r="G14" i="36"/>
  <c r="H14" i="36"/>
  <c r="I14" i="36"/>
  <c r="J14" i="36"/>
  <c r="K14" i="36"/>
  <c r="L14" i="36"/>
  <c r="M14" i="36"/>
  <c r="N14" i="36"/>
  <c r="G15" i="36"/>
  <c r="H15" i="36"/>
  <c r="I15" i="36"/>
  <c r="J15" i="36"/>
  <c r="K15" i="36"/>
  <c r="L15" i="36"/>
  <c r="M15" i="36"/>
  <c r="N15" i="36"/>
  <c r="G16" i="36"/>
  <c r="H16" i="36"/>
  <c r="I16" i="36"/>
  <c r="J16" i="36"/>
  <c r="K16" i="36"/>
  <c r="L16" i="36"/>
  <c r="M16" i="36"/>
  <c r="N16" i="36"/>
  <c r="G17" i="36"/>
  <c r="H17" i="36"/>
  <c r="I17" i="36"/>
  <c r="J17" i="36"/>
  <c r="K17" i="36"/>
  <c r="L17" i="36"/>
  <c r="M17" i="36"/>
  <c r="N17" i="36"/>
  <c r="G18" i="36"/>
  <c r="H18" i="36"/>
  <c r="I18" i="36"/>
  <c r="J18" i="36"/>
  <c r="K18" i="36"/>
  <c r="L18" i="36"/>
  <c r="M18" i="36"/>
  <c r="N18" i="36"/>
  <c r="G19" i="36"/>
  <c r="H19" i="36"/>
  <c r="I19" i="36"/>
  <c r="J19" i="36"/>
  <c r="K19" i="36"/>
  <c r="L19" i="36"/>
  <c r="M19" i="36"/>
  <c r="N19" i="36"/>
  <c r="G20" i="36"/>
  <c r="H20" i="36"/>
  <c r="I20" i="36"/>
  <c r="J20" i="36"/>
  <c r="K20" i="36"/>
  <c r="L20" i="36"/>
  <c r="M20" i="36"/>
  <c r="N20" i="36"/>
  <c r="G21" i="36"/>
  <c r="H21" i="36"/>
  <c r="I21" i="36"/>
  <c r="J21" i="36"/>
  <c r="K21" i="36"/>
  <c r="L21" i="36"/>
  <c r="M21" i="36"/>
  <c r="N21" i="36"/>
  <c r="G24" i="36"/>
  <c r="H24" i="36"/>
  <c r="I24" i="36"/>
  <c r="J24" i="36"/>
  <c r="K24" i="36"/>
  <c r="L24" i="36"/>
  <c r="M24" i="36"/>
  <c r="N24" i="36"/>
  <c r="G25" i="36"/>
  <c r="H25" i="36"/>
  <c r="I25" i="36"/>
  <c r="J25" i="36"/>
  <c r="K25" i="36"/>
  <c r="L25" i="36"/>
  <c r="M25" i="36"/>
  <c r="N25" i="36"/>
  <c r="G26" i="36"/>
  <c r="H26" i="36"/>
  <c r="I26" i="36"/>
  <c r="J26" i="36"/>
  <c r="K26" i="36"/>
  <c r="L26" i="36"/>
  <c r="M26" i="36"/>
  <c r="N26" i="36"/>
  <c r="G27" i="36"/>
  <c r="H27" i="36"/>
  <c r="I27" i="36"/>
  <c r="J27" i="36"/>
  <c r="K27" i="36"/>
  <c r="L27" i="36"/>
  <c r="M27" i="36"/>
  <c r="N27" i="36"/>
  <c r="G28" i="36"/>
  <c r="H28" i="36"/>
  <c r="I28" i="36"/>
  <c r="J28" i="36"/>
  <c r="K28" i="36"/>
  <c r="L28" i="36"/>
  <c r="M28" i="36"/>
  <c r="N28" i="36"/>
  <c r="G29" i="36"/>
  <c r="H29" i="36"/>
  <c r="I29" i="36"/>
  <c r="J29" i="36"/>
  <c r="K29" i="36"/>
  <c r="L29" i="36"/>
  <c r="M29" i="36"/>
  <c r="N29" i="36"/>
  <c r="G30" i="36"/>
  <c r="H30" i="36"/>
  <c r="I30" i="36"/>
  <c r="J30" i="36"/>
  <c r="K30" i="36"/>
  <c r="L30" i="36"/>
  <c r="M30" i="36"/>
  <c r="N30" i="36"/>
  <c r="G31" i="36"/>
  <c r="H31" i="36"/>
  <c r="I31" i="36"/>
  <c r="J31" i="36"/>
  <c r="K31" i="36"/>
  <c r="L31" i="36"/>
  <c r="M31" i="36"/>
  <c r="N31" i="36"/>
  <c r="G32" i="36"/>
  <c r="H32" i="36"/>
  <c r="I32" i="36"/>
  <c r="J32" i="36"/>
  <c r="K32" i="36"/>
  <c r="L32" i="36"/>
  <c r="M32" i="36"/>
  <c r="N32" i="36"/>
  <c r="G33" i="36"/>
  <c r="H33" i="36"/>
  <c r="I33" i="36"/>
  <c r="J33" i="36"/>
  <c r="K33" i="36"/>
  <c r="L33" i="36"/>
  <c r="M33" i="36"/>
  <c r="N33" i="36"/>
  <c r="G34" i="36"/>
  <c r="H34" i="36"/>
  <c r="I34" i="36"/>
  <c r="J34" i="36"/>
  <c r="K34" i="36"/>
  <c r="L34" i="36"/>
  <c r="M34" i="36"/>
  <c r="N34" i="36"/>
  <c r="G35" i="36"/>
  <c r="H35" i="36"/>
  <c r="I35" i="36"/>
  <c r="J35" i="36"/>
  <c r="K35" i="36"/>
  <c r="L35" i="36"/>
  <c r="M35" i="36"/>
  <c r="N35" i="36"/>
  <c r="G36" i="36"/>
  <c r="H36" i="36"/>
  <c r="I36" i="36"/>
  <c r="J36" i="36"/>
  <c r="K36" i="36"/>
  <c r="L36" i="36"/>
  <c r="M36" i="36"/>
  <c r="N36" i="36"/>
  <c r="G37" i="36"/>
  <c r="H37" i="36"/>
  <c r="I37" i="36"/>
  <c r="J37" i="36"/>
  <c r="K37" i="36"/>
  <c r="L37" i="36"/>
  <c r="M37" i="36"/>
  <c r="N37" i="36"/>
  <c r="G38" i="36"/>
  <c r="H38" i="36"/>
  <c r="I38" i="36"/>
  <c r="J38" i="36"/>
  <c r="K38" i="36"/>
  <c r="L38" i="36"/>
  <c r="M38" i="36"/>
  <c r="N38" i="36"/>
  <c r="G39" i="36"/>
  <c r="H39" i="36"/>
  <c r="I39" i="36"/>
  <c r="J39" i="36"/>
  <c r="K39" i="36"/>
  <c r="L39" i="36"/>
  <c r="M39" i="36"/>
  <c r="N39" i="36"/>
  <c r="G40" i="36"/>
  <c r="H40" i="36"/>
  <c r="I40" i="36"/>
  <c r="J40" i="36"/>
  <c r="K40" i="36"/>
  <c r="L40" i="36"/>
  <c r="M40" i="36"/>
  <c r="N40" i="36"/>
  <c r="G41" i="36"/>
  <c r="H41" i="36"/>
  <c r="I41" i="36"/>
  <c r="J41" i="36"/>
  <c r="K41" i="36"/>
  <c r="L41" i="36"/>
  <c r="M41" i="36"/>
  <c r="N41" i="36"/>
  <c r="G42" i="36"/>
  <c r="H42" i="36"/>
  <c r="I42" i="36"/>
  <c r="J42" i="36"/>
  <c r="K42" i="36"/>
  <c r="L42" i="36"/>
  <c r="M42" i="36"/>
  <c r="N42" i="36"/>
  <c r="G43" i="36"/>
  <c r="H43" i="36"/>
  <c r="I43" i="36"/>
  <c r="J43" i="36"/>
  <c r="K43" i="36"/>
  <c r="L43" i="36"/>
  <c r="M43" i="36"/>
  <c r="N43" i="36"/>
  <c r="G44" i="36"/>
  <c r="H44" i="36"/>
  <c r="I44" i="36"/>
  <c r="J44" i="36"/>
  <c r="K44" i="36"/>
  <c r="L44" i="36"/>
  <c r="M44" i="36"/>
  <c r="N44" i="36"/>
  <c r="G45" i="36"/>
  <c r="H45" i="36"/>
  <c r="I45" i="36"/>
  <c r="J45" i="36"/>
  <c r="K45" i="36"/>
  <c r="L45" i="36"/>
  <c r="M45" i="36"/>
  <c r="N45" i="36"/>
  <c r="G46" i="36"/>
  <c r="H46" i="36"/>
  <c r="I46" i="36"/>
  <c r="J46" i="36"/>
  <c r="K46" i="36"/>
  <c r="L46" i="36"/>
  <c r="M46" i="36"/>
  <c r="N46" i="36"/>
  <c r="G47" i="36"/>
  <c r="H47" i="36"/>
  <c r="I47" i="36"/>
  <c r="J47" i="36"/>
  <c r="K47" i="36"/>
  <c r="L47" i="36"/>
  <c r="M47" i="36"/>
  <c r="N47" i="36"/>
  <c r="G48" i="36"/>
  <c r="H48" i="36"/>
  <c r="I48" i="36"/>
  <c r="J48" i="36"/>
  <c r="K48" i="36"/>
  <c r="L48" i="36"/>
  <c r="M48" i="36"/>
  <c r="N48" i="36"/>
  <c r="G51" i="36"/>
  <c r="H51" i="36"/>
  <c r="I51" i="36"/>
  <c r="J51" i="36"/>
  <c r="K51" i="36"/>
  <c r="L51" i="36"/>
  <c r="M51" i="36"/>
  <c r="N51" i="36"/>
  <c r="G52" i="36"/>
  <c r="H52" i="36"/>
  <c r="I52" i="36"/>
  <c r="J52" i="36"/>
  <c r="K52" i="36"/>
  <c r="L52" i="36"/>
  <c r="M52" i="36"/>
  <c r="N52" i="36"/>
  <c r="G53" i="36"/>
  <c r="H53" i="36"/>
  <c r="I53" i="36"/>
  <c r="J53" i="36"/>
  <c r="K53" i="36"/>
  <c r="L53" i="36"/>
  <c r="M53" i="36"/>
  <c r="N53" i="36"/>
  <c r="G54" i="36"/>
  <c r="H54" i="36"/>
  <c r="I54" i="36"/>
  <c r="J54" i="36"/>
  <c r="K54" i="36"/>
  <c r="L54" i="36"/>
  <c r="M54" i="36"/>
  <c r="N54" i="36"/>
  <c r="G55" i="36"/>
  <c r="H55" i="36"/>
  <c r="I55" i="36"/>
  <c r="J55" i="36"/>
  <c r="K55" i="36"/>
  <c r="L55" i="36"/>
  <c r="M55" i="36"/>
  <c r="N55" i="36"/>
  <c r="G56" i="36"/>
  <c r="H56" i="36"/>
  <c r="I56" i="36"/>
  <c r="J56" i="36"/>
  <c r="K56" i="36"/>
  <c r="L56" i="36"/>
  <c r="M56" i="36"/>
  <c r="N56" i="36"/>
  <c r="G57" i="36"/>
  <c r="H57" i="36"/>
  <c r="I57" i="36"/>
  <c r="J57" i="36"/>
  <c r="K57" i="36"/>
  <c r="L57" i="36"/>
  <c r="M57" i="36"/>
  <c r="N57" i="36"/>
  <c r="G58" i="36"/>
  <c r="H58" i="36"/>
  <c r="I58" i="36"/>
  <c r="J58" i="36"/>
  <c r="K58" i="36"/>
  <c r="L58" i="36"/>
  <c r="M58" i="36"/>
  <c r="N58" i="36"/>
  <c r="G59" i="36"/>
  <c r="H59" i="36"/>
  <c r="I59" i="36"/>
  <c r="J59" i="36"/>
  <c r="K59" i="36"/>
  <c r="L59" i="36"/>
  <c r="M59" i="36"/>
  <c r="N59" i="36"/>
  <c r="G60" i="36"/>
  <c r="H60" i="36"/>
  <c r="I60" i="36"/>
  <c r="J60" i="36"/>
  <c r="K60" i="36"/>
  <c r="L60" i="36"/>
  <c r="M60" i="36"/>
  <c r="N60" i="36"/>
  <c r="G61" i="36"/>
  <c r="H61" i="36"/>
  <c r="I61" i="36"/>
  <c r="J61" i="36"/>
  <c r="K61" i="36"/>
  <c r="L61" i="36"/>
  <c r="M61" i="36"/>
  <c r="N61" i="36"/>
  <c r="G62" i="36"/>
  <c r="H62" i="36"/>
  <c r="I62" i="36"/>
  <c r="J62" i="36"/>
  <c r="K62" i="36"/>
  <c r="L62" i="36"/>
  <c r="M62" i="36"/>
  <c r="N62" i="36"/>
  <c r="G63" i="36"/>
  <c r="H63" i="36"/>
  <c r="I63" i="36"/>
  <c r="J63" i="36"/>
  <c r="K63" i="36"/>
  <c r="L63" i="36"/>
  <c r="M63" i="36"/>
  <c r="N63" i="36"/>
  <c r="G64" i="36"/>
  <c r="H64" i="36"/>
  <c r="I64" i="36"/>
  <c r="J64" i="36"/>
  <c r="K64" i="36"/>
  <c r="L64" i="36"/>
  <c r="M64" i="36"/>
  <c r="N64" i="36"/>
  <c r="G65" i="36"/>
  <c r="H65" i="36"/>
  <c r="I65" i="36"/>
  <c r="J65" i="36"/>
  <c r="K65" i="36"/>
  <c r="L65" i="36"/>
  <c r="M65" i="36"/>
  <c r="N65" i="36"/>
  <c r="G66" i="36"/>
  <c r="H66" i="36"/>
  <c r="I66" i="36"/>
  <c r="J66" i="36"/>
  <c r="K66" i="36"/>
  <c r="L66" i="36"/>
  <c r="M66" i="36"/>
  <c r="N66" i="36"/>
  <c r="G67" i="36"/>
  <c r="H67" i="36"/>
  <c r="I67" i="36"/>
  <c r="J67" i="36"/>
  <c r="K67" i="36"/>
  <c r="L67" i="36"/>
  <c r="M67" i="36"/>
  <c r="N67" i="36"/>
  <c r="G68" i="36"/>
  <c r="H68" i="36"/>
  <c r="I68" i="36"/>
  <c r="J68" i="36"/>
  <c r="K68" i="36"/>
  <c r="L68" i="36"/>
  <c r="M68" i="36"/>
  <c r="N68" i="36"/>
  <c r="G70" i="36"/>
  <c r="H70" i="36"/>
  <c r="I70" i="36"/>
  <c r="J70" i="36"/>
  <c r="K70" i="36"/>
  <c r="L70" i="36"/>
  <c r="M70" i="36"/>
  <c r="N70" i="36"/>
  <c r="G71" i="36"/>
  <c r="H71" i="36"/>
  <c r="I71" i="36"/>
  <c r="J71" i="36"/>
  <c r="K71" i="36"/>
  <c r="L71" i="36"/>
  <c r="M71" i="36"/>
  <c r="N71" i="36"/>
  <c r="G72" i="36"/>
  <c r="H72" i="36"/>
  <c r="I72" i="36"/>
  <c r="J72" i="36"/>
  <c r="K72" i="36"/>
  <c r="L72" i="36"/>
  <c r="M72" i="36"/>
  <c r="N72" i="36"/>
  <c r="G73" i="36"/>
  <c r="H73" i="36"/>
  <c r="I73" i="36"/>
  <c r="J73" i="36"/>
  <c r="K73" i="36"/>
  <c r="L73" i="36"/>
  <c r="M73" i="36"/>
  <c r="N73" i="36"/>
  <c r="G74" i="36"/>
  <c r="H74" i="36"/>
  <c r="I74" i="36"/>
  <c r="J74" i="36"/>
  <c r="K74" i="36"/>
  <c r="L74" i="36"/>
  <c r="M74" i="36"/>
  <c r="N74" i="36"/>
  <c r="G75" i="36"/>
  <c r="H75" i="36"/>
  <c r="I75" i="36"/>
  <c r="J75" i="36"/>
  <c r="K75" i="36"/>
  <c r="L75" i="36"/>
  <c r="M75" i="36"/>
  <c r="N75" i="36"/>
  <c r="G76" i="36"/>
  <c r="H76" i="36"/>
  <c r="I76" i="36"/>
  <c r="J76" i="36"/>
  <c r="K76" i="36"/>
  <c r="L76" i="36"/>
  <c r="M76" i="36"/>
  <c r="N76" i="36"/>
  <c r="G77" i="36"/>
  <c r="H77" i="36"/>
  <c r="I77" i="36"/>
  <c r="J77" i="36"/>
  <c r="K77" i="36"/>
  <c r="L77" i="36"/>
  <c r="M77" i="36"/>
  <c r="N77" i="36"/>
  <c r="G79" i="36"/>
  <c r="H79" i="36"/>
  <c r="I79" i="36"/>
  <c r="J79" i="36"/>
  <c r="K79" i="36"/>
  <c r="L79" i="36"/>
  <c r="M79" i="36"/>
  <c r="N79" i="36"/>
  <c r="G80" i="36"/>
  <c r="H80" i="36"/>
  <c r="I80" i="36"/>
  <c r="J80" i="36"/>
  <c r="K80" i="36"/>
  <c r="L80" i="36"/>
  <c r="M80" i="36"/>
  <c r="N80" i="36"/>
  <c r="G81" i="36"/>
  <c r="H81" i="36"/>
  <c r="I81" i="36"/>
  <c r="J81" i="36"/>
  <c r="K81" i="36"/>
  <c r="L81" i="36"/>
  <c r="M81" i="36"/>
  <c r="N81" i="36"/>
  <c r="G82" i="36"/>
  <c r="H82" i="36"/>
  <c r="I82" i="36"/>
  <c r="J82" i="36"/>
  <c r="K82" i="36"/>
  <c r="L82" i="36"/>
  <c r="M82" i="36"/>
  <c r="N82" i="36"/>
  <c r="G83" i="36"/>
  <c r="H83" i="36"/>
  <c r="I83" i="36"/>
  <c r="J83" i="36"/>
  <c r="K83" i="36"/>
  <c r="L83" i="36"/>
  <c r="M83" i="36"/>
  <c r="N83" i="36"/>
  <c r="G84" i="36"/>
  <c r="H84" i="36"/>
  <c r="I84" i="36"/>
  <c r="J84" i="36"/>
  <c r="K84" i="36"/>
  <c r="L84" i="36"/>
  <c r="M84" i="36"/>
  <c r="N84" i="36"/>
  <c r="F11" i="36"/>
  <c r="F12" i="36"/>
  <c r="F13" i="36"/>
  <c r="F14" i="36"/>
  <c r="F15" i="36"/>
  <c r="F16" i="36"/>
  <c r="F17" i="36"/>
  <c r="F18" i="36"/>
  <c r="F19" i="36"/>
  <c r="F20" i="36"/>
  <c r="F21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70" i="36"/>
  <c r="F71" i="36"/>
  <c r="F72" i="36"/>
  <c r="F73" i="36"/>
  <c r="F74" i="36"/>
  <c r="F75" i="36"/>
  <c r="F76" i="36"/>
  <c r="F77" i="36"/>
  <c r="F79" i="36"/>
  <c r="F80" i="36"/>
  <c r="F81" i="36"/>
  <c r="F82" i="36"/>
  <c r="F83" i="36"/>
  <c r="F84" i="36"/>
  <c r="F10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<sst xmlns="http://schemas.openxmlformats.org/spreadsheetml/2006/main" count="2490" uniqueCount="446">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</sst>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20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Border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0" fontId="0" fillId="0" borderId="0" xfId="0" applyFont="1"/>
    <xf numFmtId="169" fontId="0" fillId="0" borderId="0" xfId="0" applyNumberFormat="1" applyFont="1"/>
    <xf numFmtId="169" fontId="0" fillId="0" borderId="0" xfId="0" applyNumberFormat="1"/>
    <xf numFmtId="1" fontId="0" fillId="0" borderId="0" xfId="0" applyNumberFormat="1" applyFon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0" fillId="0" borderId="0" xfId="0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7" borderId="0" xfId="0" applyNumberFormat="1" applyFont="1" applyFill="1" applyBorder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NumberFormat="1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64" fontId="24" fillId="0" borderId="0" xfId="6" applyFont="1"/>
    <xf numFmtId="170" fontId="24" fillId="0" borderId="0" xfId="5" applyNumberFormat="1"/>
    <xf numFmtId="170" fontId="24" fillId="0" borderId="0" xfId="5" applyNumberFormat="1"/>
    <xf numFmtId="0" fontId="0" fillId="12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9" borderId="0" xfId="0" applyFill="1" applyBorder="1"/>
    <xf numFmtId="0" fontId="2" fillId="0" borderId="0" xfId="0" applyFont="1" applyBorder="1"/>
    <xf numFmtId="0" fontId="1" fillId="0" borderId="0" xfId="0" applyFont="1" applyBorder="1"/>
    <xf numFmtId="2" fontId="28" fillId="7" borderId="0" xfId="0" applyNumberFormat="1" applyFont="1" applyFill="1" applyBorder="1" applyAlignment="1">
      <alignment horizontal="right"/>
    </xf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22" borderId="0" xfId="0" applyFont="1" applyFill="1" applyBorder="1"/>
    <xf numFmtId="0" fontId="1" fillId="5" borderId="0" xfId="0" applyFont="1" applyFill="1" applyBorder="1"/>
    <xf numFmtId="0" fontId="1" fillId="14" borderId="0" xfId="0" applyFont="1" applyFill="1" applyBorder="1"/>
    <xf numFmtId="0" fontId="1" fillId="6" borderId="0" xfId="0" applyFont="1" applyFill="1" applyBorder="1"/>
    <xf numFmtId="0" fontId="4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0" borderId="0" xfId="0" applyFont="1" applyFill="1" applyBorder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Border="1" applyAlignment="1">
      <alignment horizontal="right"/>
    </xf>
    <xf numFmtId="0" fontId="0" fillId="23" borderId="0" xfId="0" applyFill="1" applyBorder="1"/>
    <xf numFmtId="2" fontId="28" fillId="23" borderId="0" xfId="0" applyNumberFormat="1" applyFont="1" applyFill="1" applyBorder="1" applyAlignment="1">
      <alignment horizontal="right"/>
    </xf>
    <xf numFmtId="2" fontId="27" fillId="23" borderId="0" xfId="0" applyNumberFormat="1" applyFont="1" applyFill="1" applyBorder="1" applyAlignment="1">
      <alignment horizontal="right"/>
    </xf>
    <xf numFmtId="2" fontId="29" fillId="23" borderId="0" xfId="0" applyNumberFormat="1" applyFont="1" applyFill="1" applyBorder="1" applyAlignment="1">
      <alignment horizontal="right"/>
    </xf>
    <xf numFmtId="2" fontId="32" fillId="23" borderId="0" xfId="0" applyNumberFormat="1" applyFont="1" applyFill="1" applyBorder="1" applyAlignment="1">
      <alignment horizontal="right"/>
    </xf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28" fillId="7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7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0" fontId="0" fillId="0" borderId="0" xfId="0" applyFont="1" applyBorder="1"/>
    <xf numFmtId="2" fontId="18" fillId="7" borderId="0" xfId="0" applyNumberFormat="1" applyFont="1" applyFill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5" fillId="0" borderId="0" xfId="0" applyFont="1" applyFill="1" applyBorder="1"/>
    <xf numFmtId="2" fontId="5" fillId="23" borderId="0" xfId="0" applyNumberFormat="1" applyFont="1" applyFill="1" applyBorder="1" applyAlignment="1">
      <alignment horizontal="right"/>
    </xf>
    <xf numFmtId="0" fontId="35" fillId="0" borderId="0" xfId="0" applyFont="1" applyBorder="1"/>
    <xf numFmtId="0" fontId="5" fillId="0" borderId="4" xfId="0" applyFont="1" applyFill="1" applyBorder="1"/>
    <xf numFmtId="0" fontId="5" fillId="0" borderId="1" xfId="0" applyFont="1" applyFill="1" applyBorder="1"/>
    <xf numFmtId="0" fontId="5" fillId="0" borderId="4" xfId="0" applyFont="1" applyBorder="1"/>
    <xf numFmtId="0" fontId="0" fillId="24" borderId="0" xfId="0" applyFill="1" applyBorder="1"/>
    <xf numFmtId="2" fontId="5" fillId="7" borderId="0" xfId="0" applyNumberFormat="1" applyFont="1" applyFill="1" applyAlignment="1">
      <alignment horizontal="right"/>
    </xf>
    <xf numFmtId="2" fontId="5" fillId="25" borderId="0" xfId="0" applyNumberFormat="1" applyFont="1" applyFill="1" applyAlignment="1">
      <alignment horizontal="right"/>
    </xf>
    <xf numFmtId="2" fontId="5" fillId="25" borderId="0" xfId="0" applyNumberFormat="1" applyFont="1" applyFill="1" applyBorder="1" applyAlignment="1">
      <alignment horizontal="right"/>
    </xf>
    <xf numFmtId="0" fontId="18" fillId="0" borderId="0" xfId="0" applyFont="1" applyBorder="1"/>
    <xf numFmtId="2" fontId="36" fillId="7" borderId="0" xfId="0" applyNumberFormat="1" applyFont="1" applyFill="1" applyBorder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25" borderId="0" xfId="0" applyFont="1" applyFill="1" applyBorder="1"/>
    <xf numFmtId="1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25" borderId="0" xfId="0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ont="1" applyFill="1" applyBorder="1"/>
    <xf numFmtId="2" fontId="36" fillId="23" borderId="0" xfId="0" applyNumberFormat="1" applyFont="1" applyFill="1" applyBorder="1" applyAlignment="1">
      <alignment horizontal="center"/>
    </xf>
    <xf numFmtId="2" fontId="36" fillId="24" borderId="0" xfId="0" applyNumberFormat="1" applyFont="1" applyFill="1" applyBorder="1" applyAlignment="1">
      <alignment horizontal="center"/>
    </xf>
    <xf numFmtId="0" fontId="36" fillId="23" borderId="0" xfId="0" applyFont="1" applyFill="1" applyBorder="1" applyAlignment="1">
      <alignment horizontal="center"/>
    </xf>
    <xf numFmtId="0" fontId="36" fillId="24" borderId="0" xfId="0" applyFont="1" applyFill="1" applyBorder="1" applyAlignment="1">
      <alignment horizontal="center"/>
    </xf>
    <xf numFmtId="0" fontId="0" fillId="26" borderId="0" xfId="0" applyFill="1"/>
    <xf numFmtId="168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6" borderId="0" xfId="0" applyFill="1"/>
    <xf numFmtId="0" fontId="0" fillId="7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09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C30" sqref="C30"/>
    </sheetView>
  </sheetViews>
  <sheetFormatPr defaultRowHeight="14.4" x14ac:dyDescent="0.3"/>
  <sheetData>
    <row r="5" spans="2:3" x14ac:dyDescent="0.3">
      <c r="B5" s="7" t="s">
        <v>28</v>
      </c>
      <c r="C5" s="8"/>
    </row>
    <row r="6" spans="2:3" x14ac:dyDescent="0.3">
      <c r="B6" s="9" t="s">
        <v>31</v>
      </c>
      <c r="C6" s="8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10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10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164</v>
      </c>
    </row>
    <row r="20" spans="2:3" x14ac:dyDescent="0.3">
      <c r="B20" s="5">
        <v>5</v>
      </c>
      <c r="C20" s="5" t="s">
        <v>165</v>
      </c>
    </row>
    <row r="21" spans="2:3" x14ac:dyDescent="0.3">
      <c r="B21" s="5">
        <v>6</v>
      </c>
      <c r="C21" s="5" t="s">
        <v>167</v>
      </c>
    </row>
    <row r="22" spans="2:3" x14ac:dyDescent="0.3">
      <c r="B22" s="5">
        <v>7</v>
      </c>
      <c r="C22" s="5" t="s">
        <v>166</v>
      </c>
    </row>
    <row r="23" spans="2:3" x14ac:dyDescent="0.3">
      <c r="B23" s="5"/>
      <c r="C23" s="5"/>
    </row>
    <row r="24" spans="2:3" x14ac:dyDescent="0.3">
      <c r="B24" s="10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19" zoomScale="85" zoomScaleNormal="85" workbookViewId="0">
      <selection activeCell="C18" sqref="C18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3">
      <c r="A9" s="15" t="s">
        <v>9</v>
      </c>
      <c r="B9" s="15" t="s">
        <v>188</v>
      </c>
      <c r="C9" s="15" t="s">
        <v>186</v>
      </c>
      <c r="D9" s="15">
        <v>1</v>
      </c>
    </row>
    <row r="10" spans="1:6" s="15" customFormat="1" x14ac:dyDescent="0.3">
      <c r="A10" s="15" t="s">
        <v>9</v>
      </c>
      <c r="B10" s="15" t="s">
        <v>189</v>
      </c>
      <c r="C10" s="15" t="s">
        <v>191</v>
      </c>
      <c r="D10" s="15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s="15" customFormat="1" x14ac:dyDescent="0.3">
      <c r="A12" s="15" t="s">
        <v>9</v>
      </c>
      <c r="B12" s="15" t="s">
        <v>8</v>
      </c>
      <c r="C12" s="15" t="s">
        <v>298</v>
      </c>
      <c r="D12" s="15">
        <v>1</v>
      </c>
    </row>
    <row r="13" spans="1:6" s="15" customFormat="1" x14ac:dyDescent="0.3">
      <c r="A13" s="15" t="s">
        <v>9</v>
      </c>
      <c r="B13" s="15" t="s">
        <v>201</v>
      </c>
      <c r="C13" s="15" t="s">
        <v>202</v>
      </c>
      <c r="D13" s="15">
        <v>1</v>
      </c>
    </row>
    <row r="14" spans="1:6" s="15" customFormat="1" x14ac:dyDescent="0.3">
      <c r="A14" s="15" t="s">
        <v>9</v>
      </c>
      <c r="B14" s="15" t="s">
        <v>207</v>
      </c>
      <c r="C14" s="15" t="s">
        <v>206</v>
      </c>
      <c r="D14" s="15">
        <v>1</v>
      </c>
    </row>
    <row r="15" spans="1:6" s="15" customFormat="1" x14ac:dyDescent="0.3">
      <c r="A15" s="15" t="s">
        <v>127</v>
      </c>
      <c r="B15" s="15" t="s">
        <v>204</v>
      </c>
      <c r="C15" s="15" t="s">
        <v>208</v>
      </c>
      <c r="D15" s="15">
        <v>2</v>
      </c>
      <c r="F15" s="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s="57" t="s">
        <v>3</v>
      </c>
      <c r="B36" s="57" t="s">
        <v>316</v>
      </c>
      <c r="C36" s="57" t="s">
        <v>317</v>
      </c>
      <c r="D36" s="57">
        <v>3</v>
      </c>
      <c r="E36" s="57">
        <v>1</v>
      </c>
    </row>
    <row r="37" spans="1:5" x14ac:dyDescent="0.3">
      <c r="A37" s="57" t="s">
        <v>3</v>
      </c>
      <c r="B37" s="57" t="s">
        <v>318</v>
      </c>
      <c r="C37" s="57" t="s">
        <v>319</v>
      </c>
      <c r="D37" s="57">
        <v>3</v>
      </c>
      <c r="E37" s="57">
        <v>1</v>
      </c>
    </row>
    <row r="38" spans="1:5" x14ac:dyDescent="0.3">
      <c r="A38" s="57" t="s">
        <v>127</v>
      </c>
      <c r="B38" s="57" t="s">
        <v>329</v>
      </c>
      <c r="C38" s="57" t="s">
        <v>330</v>
      </c>
      <c r="D38" s="57">
        <v>1</v>
      </c>
      <c r="E38" s="57"/>
    </row>
    <row r="39" spans="1:5" x14ac:dyDescent="0.3">
      <c r="A39" s="57" t="s">
        <v>3</v>
      </c>
      <c r="B39" s="57" t="s">
        <v>331</v>
      </c>
      <c r="C39" s="57" t="s">
        <v>332</v>
      </c>
      <c r="D39" s="57">
        <v>1</v>
      </c>
      <c r="E39" s="57">
        <v>1</v>
      </c>
    </row>
    <row r="40" spans="1:5" x14ac:dyDescent="0.3">
      <c r="A40" s="57" t="s">
        <v>3</v>
      </c>
      <c r="B40" s="57" t="s">
        <v>333</v>
      </c>
      <c r="C40" s="57" t="s">
        <v>334</v>
      </c>
      <c r="D40" s="57">
        <v>1</v>
      </c>
      <c r="E40" s="57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  <row r="55" spans="1:6" x14ac:dyDescent="0.3">
      <c r="A55" s="15"/>
      <c r="B55" s="15"/>
      <c r="C55" s="15"/>
      <c r="D55" s="15"/>
      <c r="E55" s="15"/>
    </row>
    <row r="56" spans="1:6" x14ac:dyDescent="0.3">
      <c r="A56" s="15"/>
      <c r="B56" s="15"/>
      <c r="C56" s="15"/>
      <c r="D56" s="15"/>
      <c r="E56" s="15"/>
      <c r="F56" s="15"/>
    </row>
    <row r="57" spans="1:6" x14ac:dyDescent="0.3">
      <c r="A57" s="15"/>
      <c r="B57" s="15"/>
      <c r="C57" s="15"/>
      <c r="D57" s="15"/>
      <c r="E57" s="15"/>
      <c r="F57" s="15"/>
    </row>
    <row r="58" spans="1:6" x14ac:dyDescent="0.3">
      <c r="A58" s="15"/>
      <c r="B58" s="15"/>
      <c r="C58" s="15"/>
      <c r="D58" s="15"/>
      <c r="E58" s="15"/>
      <c r="F58" s="15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15"/>
      <c r="C60" s="15"/>
      <c r="D60" s="15"/>
      <c r="E60" s="15"/>
      <c r="F60" s="15"/>
    </row>
    <row r="61" spans="1:6" x14ac:dyDescent="0.3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58" customWidth="1"/>
    <col min="2" max="2" width="10" style="58" bestFit="1" customWidth="1"/>
    <col min="3" max="16384" width="9.33203125" style="58"/>
  </cols>
  <sheetData>
    <row r="1" spans="1:2" x14ac:dyDescent="0.3">
      <c r="A1" s="18"/>
    </row>
    <row r="4" spans="1:2" x14ac:dyDescent="0.3">
      <c r="A4" s="18"/>
    </row>
    <row r="5" spans="1:2" x14ac:dyDescent="0.3">
      <c r="A5" s="20"/>
      <c r="B5" s="20"/>
    </row>
    <row r="6" spans="1:2" x14ac:dyDescent="0.3">
      <c r="A6" s="58" t="s">
        <v>329</v>
      </c>
    </row>
    <row r="7" spans="1:2" x14ac:dyDescent="0.3">
      <c r="A7" s="58">
        <v>2030</v>
      </c>
    </row>
    <row r="8" spans="1:2" x14ac:dyDescent="0.3">
      <c r="A8" s="58">
        <f>A7+1</f>
        <v>2031</v>
      </c>
    </row>
    <row r="9" spans="1:2" x14ac:dyDescent="0.3">
      <c r="A9" s="58">
        <f>A8+1</f>
        <v>2032</v>
      </c>
    </row>
    <row r="10" spans="1:2" x14ac:dyDescent="0.3">
      <c r="A10" s="58">
        <f>A9+1</f>
        <v>2033</v>
      </c>
    </row>
    <row r="11" spans="1:2" x14ac:dyDescent="0.3">
      <c r="A11" s="58">
        <f>A10+1</f>
        <v>2034</v>
      </c>
    </row>
    <row r="12" spans="1:2" x14ac:dyDescent="0.3">
      <c r="A12" s="58">
        <f>A11+1</f>
        <v>2035</v>
      </c>
    </row>
    <row r="13" spans="1:2" x14ac:dyDescent="0.3">
      <c r="A13" s="58">
        <f t="shared" ref="A13:A27" si="0">A12+1</f>
        <v>2036</v>
      </c>
    </row>
    <row r="14" spans="1:2" x14ac:dyDescent="0.3">
      <c r="A14" s="58">
        <f t="shared" si="0"/>
        <v>2037</v>
      </c>
    </row>
    <row r="15" spans="1:2" x14ac:dyDescent="0.3">
      <c r="A15" s="58">
        <f t="shared" si="0"/>
        <v>2038</v>
      </c>
    </row>
    <row r="16" spans="1:2" x14ac:dyDescent="0.3">
      <c r="A16" s="58">
        <f t="shared" si="0"/>
        <v>2039</v>
      </c>
    </row>
    <row r="17" spans="1:1" x14ac:dyDescent="0.3">
      <c r="A17" s="58">
        <f t="shared" si="0"/>
        <v>2040</v>
      </c>
    </row>
    <row r="18" spans="1:1" x14ac:dyDescent="0.3">
      <c r="A18" s="58">
        <f t="shared" si="0"/>
        <v>2041</v>
      </c>
    </row>
    <row r="19" spans="1:1" x14ac:dyDescent="0.3">
      <c r="A19" s="58">
        <f t="shared" si="0"/>
        <v>2042</v>
      </c>
    </row>
    <row r="20" spans="1:1" x14ac:dyDescent="0.3">
      <c r="A20" s="58">
        <f t="shared" si="0"/>
        <v>2043</v>
      </c>
    </row>
    <row r="21" spans="1:1" x14ac:dyDescent="0.3">
      <c r="A21" s="58">
        <f t="shared" si="0"/>
        <v>2044</v>
      </c>
    </row>
    <row r="22" spans="1:1" x14ac:dyDescent="0.3">
      <c r="A22" s="58">
        <f t="shared" si="0"/>
        <v>2045</v>
      </c>
    </row>
    <row r="23" spans="1:1" x14ac:dyDescent="0.3">
      <c r="A23" s="58">
        <f t="shared" si="0"/>
        <v>2046</v>
      </c>
    </row>
    <row r="24" spans="1:1" x14ac:dyDescent="0.3">
      <c r="A24" s="58">
        <f t="shared" si="0"/>
        <v>2047</v>
      </c>
    </row>
    <row r="25" spans="1:1" x14ac:dyDescent="0.3">
      <c r="A25" s="58">
        <f t="shared" si="0"/>
        <v>2048</v>
      </c>
    </row>
    <row r="26" spans="1:1" x14ac:dyDescent="0.3">
      <c r="A26" s="58">
        <f t="shared" si="0"/>
        <v>2049</v>
      </c>
    </row>
    <row r="27" spans="1:1" x14ac:dyDescent="0.3">
      <c r="A27" s="58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</sheetViews>
  <sheetFormatPr defaultColWidth="9.33203125" defaultRowHeight="13.8" x14ac:dyDescent="0.3"/>
  <cols>
    <col min="1" max="1" width="11.6640625" style="58" customWidth="1"/>
    <col min="2" max="2" width="10" style="58" bestFit="1" customWidth="1"/>
    <col min="3" max="3" width="11.5546875" style="58" bestFit="1" customWidth="1"/>
    <col min="4" max="4" width="7.44140625" style="58" bestFit="1" customWidth="1"/>
    <col min="5" max="5" width="3.33203125" style="58" customWidth="1"/>
    <col min="6" max="6" width="10.33203125" style="58" bestFit="1" customWidth="1"/>
    <col min="7" max="7" width="11.5546875" style="58" bestFit="1" customWidth="1"/>
    <col min="8" max="8" width="3.33203125" style="58" customWidth="1"/>
    <col min="9" max="9" width="13.5546875" style="58" bestFit="1" customWidth="1"/>
    <col min="10" max="10" width="9.33203125" style="58"/>
    <col min="11" max="12" width="11.5546875" style="58" bestFit="1" customWidth="1"/>
    <col min="13" max="14" width="9.33203125" style="58"/>
    <col min="15" max="15" width="21.6640625" style="58" bestFit="1" customWidth="1"/>
    <col min="16" max="16" width="9.33203125" style="58"/>
    <col min="17" max="17" width="39" style="58" bestFit="1" customWidth="1"/>
    <col min="18" max="19" width="9.33203125" style="58"/>
    <col min="20" max="20" width="13.44140625" style="58" bestFit="1" customWidth="1"/>
    <col min="21" max="22" width="9.33203125" style="58"/>
    <col min="23" max="23" width="11.44140625" style="58" customWidth="1"/>
    <col min="24" max="40" width="9.33203125" style="58"/>
    <col min="41" max="41" width="5" style="58" bestFit="1" customWidth="1"/>
    <col min="42" max="42" width="9.33203125" style="58"/>
    <col min="43" max="43" width="5" style="58" bestFit="1" customWidth="1"/>
    <col min="44" max="16384" width="9.33203125" style="58"/>
  </cols>
  <sheetData>
    <row r="1" spans="1:43" x14ac:dyDescent="0.3">
      <c r="A1" s="18" t="s">
        <v>210</v>
      </c>
      <c r="K1" s="54" t="s">
        <v>299</v>
      </c>
    </row>
    <row r="4" spans="1:43" x14ac:dyDescent="0.3">
      <c r="A4" s="18" t="s">
        <v>12</v>
      </c>
      <c r="F4" s="18" t="s">
        <v>13</v>
      </c>
      <c r="I4" s="18" t="s">
        <v>200</v>
      </c>
      <c r="K4" s="20" t="s">
        <v>15</v>
      </c>
    </row>
    <row r="5" spans="1:43" x14ac:dyDescent="0.3">
      <c r="A5" s="20" t="s">
        <v>14</v>
      </c>
      <c r="B5" s="20" t="s">
        <v>192</v>
      </c>
      <c r="C5" s="20" t="s">
        <v>193</v>
      </c>
      <c r="D5" s="20" t="s">
        <v>190</v>
      </c>
      <c r="F5" s="20" t="s">
        <v>14</v>
      </c>
      <c r="G5" s="20" t="s">
        <v>15</v>
      </c>
      <c r="I5" s="20" t="s">
        <v>14</v>
      </c>
      <c r="K5" s="21" t="s">
        <v>203</v>
      </c>
      <c r="O5" s="58" t="s">
        <v>209</v>
      </c>
      <c r="S5" s="58" t="s">
        <v>204</v>
      </c>
    </row>
    <row r="6" spans="1:43" x14ac:dyDescent="0.3">
      <c r="A6" s="58" t="s">
        <v>5</v>
      </c>
      <c r="B6" s="58" t="s">
        <v>6</v>
      </c>
      <c r="C6" s="58" t="s">
        <v>188</v>
      </c>
      <c r="D6" s="58" t="s">
        <v>189</v>
      </c>
      <c r="F6" s="58" t="s">
        <v>7</v>
      </c>
      <c r="G6" s="58" t="s">
        <v>8</v>
      </c>
      <c r="I6" s="58" t="s">
        <v>201</v>
      </c>
      <c r="K6" s="58" t="s">
        <v>8</v>
      </c>
      <c r="L6" s="58" t="s">
        <v>201</v>
      </c>
      <c r="O6" s="58" t="s">
        <v>205</v>
      </c>
      <c r="Q6" s="58" t="s">
        <v>207</v>
      </c>
      <c r="S6" s="58" t="s">
        <v>5</v>
      </c>
      <c r="T6" s="58" t="s">
        <v>207</v>
      </c>
      <c r="W6" s="30"/>
      <c r="X6" s="30" t="s">
        <v>288</v>
      </c>
    </row>
    <row r="7" spans="1:43" x14ac:dyDescent="0.3">
      <c r="A7" s="58">
        <v>2015</v>
      </c>
      <c r="B7" s="58">
        <f t="shared" ref="B7:B38" si="0">A11</f>
        <v>2019</v>
      </c>
      <c r="C7" s="58">
        <v>2048</v>
      </c>
      <c r="F7" s="58" t="s">
        <v>98</v>
      </c>
      <c r="G7" s="58" t="s">
        <v>16</v>
      </c>
      <c r="I7" s="58" t="s">
        <v>213</v>
      </c>
      <c r="K7" s="53"/>
      <c r="L7" s="53"/>
      <c r="O7" s="53"/>
      <c r="Q7" s="58" t="s">
        <v>211</v>
      </c>
      <c r="S7" s="58">
        <v>2007</v>
      </c>
      <c r="T7" s="58" t="str">
        <f>Q8</f>
        <v>C:\SATMGE_1.0</v>
      </c>
      <c r="W7" s="58" t="str">
        <f>F8</f>
        <v>base</v>
      </c>
      <c r="X7" s="154" t="s">
        <v>253</v>
      </c>
      <c r="Y7" s="58">
        <f>MATCH(X7,[1]WPData!$B$6:$E$6,0)</f>
        <v>1</v>
      </c>
    </row>
    <row r="8" spans="1:43" x14ac:dyDescent="0.3">
      <c r="A8" s="58">
        <f t="shared" ref="A8:A55" si="1">A7+1</f>
        <v>2016</v>
      </c>
      <c r="B8" s="58">
        <f t="shared" si="0"/>
        <v>2020</v>
      </c>
      <c r="F8" s="58" t="s">
        <v>16</v>
      </c>
      <c r="K8" s="53"/>
      <c r="L8" s="53"/>
      <c r="O8" s="53"/>
      <c r="Q8" s="58" t="s">
        <v>212</v>
      </c>
      <c r="W8" s="58" t="str">
        <f t="shared" ref="W8:W16" si="2">F9</f>
        <v>sim1</v>
      </c>
      <c r="X8" s="154" t="s">
        <v>253</v>
      </c>
      <c r="Y8" s="58">
        <f>MATCH(X8,[1]WPData!$B$6:$E$6,0)</f>
        <v>1</v>
      </c>
      <c r="AO8" s="58">
        <v>2006</v>
      </c>
    </row>
    <row r="9" spans="1:43" x14ac:dyDescent="0.3">
      <c r="A9" s="58">
        <f t="shared" si="1"/>
        <v>2017</v>
      </c>
      <c r="B9" s="58">
        <f t="shared" si="0"/>
        <v>2021</v>
      </c>
      <c r="F9" s="58" t="s">
        <v>327</v>
      </c>
      <c r="K9" s="53"/>
      <c r="L9" s="53"/>
      <c r="O9" s="53"/>
      <c r="W9" s="58" t="str">
        <f t="shared" si="2"/>
        <v>sim2</v>
      </c>
      <c r="X9" s="154" t="s">
        <v>253</v>
      </c>
      <c r="Y9" s="58">
        <f>MATCH(X9,[1]WPData!$B$6:$E$6,0)</f>
        <v>1</v>
      </c>
      <c r="AO9" s="58">
        <v>2008</v>
      </c>
    </row>
    <row r="10" spans="1:43" x14ac:dyDescent="0.3">
      <c r="A10" s="58">
        <f t="shared" si="1"/>
        <v>2018</v>
      </c>
      <c r="B10" s="58">
        <f t="shared" si="0"/>
        <v>2022</v>
      </c>
      <c r="F10" s="58" t="s">
        <v>328</v>
      </c>
      <c r="K10" s="53"/>
      <c r="L10" s="53"/>
      <c r="O10" s="53"/>
      <c r="W10" s="58" t="str">
        <f t="shared" si="2"/>
        <v>sim3</v>
      </c>
      <c r="X10" s="154" t="s">
        <v>253</v>
      </c>
      <c r="Y10" s="58">
        <f>MATCH(X10,[1]WPData!$B$6:$E$6,0)</f>
        <v>1</v>
      </c>
      <c r="AO10" s="58">
        <v>2010</v>
      </c>
    </row>
    <row r="11" spans="1:43" x14ac:dyDescent="0.3">
      <c r="A11" s="58">
        <f t="shared" si="1"/>
        <v>2019</v>
      </c>
      <c r="B11" s="58">
        <f t="shared" si="0"/>
        <v>2023</v>
      </c>
      <c r="F11" s="58" t="s">
        <v>176</v>
      </c>
      <c r="W11" s="58" t="str">
        <f t="shared" si="2"/>
        <v>sim4</v>
      </c>
      <c r="X11" s="154" t="s">
        <v>253</v>
      </c>
      <c r="Y11" s="58">
        <f>MATCH(X11,[1]WPData!$B$6:$E$6,0)</f>
        <v>1</v>
      </c>
      <c r="AO11" s="58">
        <f>AO10+5</f>
        <v>2015</v>
      </c>
    </row>
    <row r="12" spans="1:43" x14ac:dyDescent="0.3">
      <c r="A12" s="58">
        <f t="shared" si="1"/>
        <v>2020</v>
      </c>
      <c r="B12" s="58">
        <f t="shared" si="0"/>
        <v>2024</v>
      </c>
      <c r="F12" s="58" t="s">
        <v>177</v>
      </c>
      <c r="W12" s="58" t="str">
        <f t="shared" si="2"/>
        <v>sim5</v>
      </c>
      <c r="X12" s="154" t="s">
        <v>253</v>
      </c>
      <c r="Y12" s="58">
        <f>MATCH(X12,[1]WPData!$B$6:$E$6,0)</f>
        <v>1</v>
      </c>
      <c r="AO12" s="58">
        <f>AO11+5</f>
        <v>2020</v>
      </c>
      <c r="AQ12" s="58">
        <v>2010</v>
      </c>
    </row>
    <row r="13" spans="1:43" x14ac:dyDescent="0.3">
      <c r="A13" s="58">
        <f t="shared" si="1"/>
        <v>2021</v>
      </c>
      <c r="B13" s="58">
        <f t="shared" si="0"/>
        <v>2025</v>
      </c>
      <c r="F13" s="58" t="s">
        <v>178</v>
      </c>
      <c r="W13" s="58" t="str">
        <f t="shared" si="2"/>
        <v>sim6</v>
      </c>
      <c r="X13" s="154" t="s">
        <v>253</v>
      </c>
      <c r="Y13" s="58">
        <f>MATCH(X13,[1]WPData!$B$6:$E$6,0)</f>
        <v>1</v>
      </c>
      <c r="AO13" s="58">
        <f>AO12+5</f>
        <v>2025</v>
      </c>
    </row>
    <row r="14" spans="1:43" x14ac:dyDescent="0.3">
      <c r="A14" s="58">
        <f t="shared" si="1"/>
        <v>2022</v>
      </c>
      <c r="B14" s="58">
        <f t="shared" si="0"/>
        <v>2026</v>
      </c>
      <c r="F14" s="58" t="s">
        <v>172</v>
      </c>
      <c r="W14" s="58" t="str">
        <f t="shared" si="2"/>
        <v>sim7</v>
      </c>
      <c r="X14" s="154" t="s">
        <v>253</v>
      </c>
      <c r="Y14" s="58">
        <f>MATCH(X14,[1]WPData!$B$6:$E$6,0)</f>
        <v>1</v>
      </c>
      <c r="AO14" s="58">
        <f>AO13+5</f>
        <v>2030</v>
      </c>
    </row>
    <row r="15" spans="1:43" x14ac:dyDescent="0.3">
      <c r="A15" s="58">
        <f t="shared" si="1"/>
        <v>2023</v>
      </c>
      <c r="B15" s="58">
        <f t="shared" si="0"/>
        <v>2027</v>
      </c>
      <c r="F15" s="58" t="s">
        <v>173</v>
      </c>
      <c r="W15" s="58" t="str">
        <f t="shared" si="2"/>
        <v>sim8</v>
      </c>
      <c r="X15" s="154" t="s">
        <v>253</v>
      </c>
      <c r="Y15" s="58">
        <f>MATCH(X15,[1]WPData!$B$6:$E$6,0)</f>
        <v>1</v>
      </c>
      <c r="AO15" s="58">
        <f>AO14+5</f>
        <v>2035</v>
      </c>
    </row>
    <row r="16" spans="1:43" x14ac:dyDescent="0.3">
      <c r="A16" s="58">
        <f t="shared" si="1"/>
        <v>2024</v>
      </c>
      <c r="B16" s="58">
        <f t="shared" si="0"/>
        <v>2028</v>
      </c>
      <c r="F16" s="58" t="s">
        <v>174</v>
      </c>
      <c r="W16" s="58" t="str">
        <f t="shared" si="2"/>
        <v>sim9</v>
      </c>
      <c r="X16" s="154" t="s">
        <v>253</v>
      </c>
      <c r="Y16" s="58">
        <f>MATCH(X16,[1]WPData!$B$6:$E$6,0)</f>
        <v>1</v>
      </c>
    </row>
    <row r="17" spans="1:41" x14ac:dyDescent="0.3">
      <c r="A17" s="58">
        <f t="shared" si="1"/>
        <v>2025</v>
      </c>
      <c r="B17" s="58">
        <f t="shared" si="0"/>
        <v>2029</v>
      </c>
      <c r="F17" s="58" t="s">
        <v>175</v>
      </c>
    </row>
    <row r="18" spans="1:41" x14ac:dyDescent="0.3">
      <c r="A18" s="58">
        <f t="shared" si="1"/>
        <v>2026</v>
      </c>
      <c r="B18" s="58">
        <f t="shared" si="0"/>
        <v>2030</v>
      </c>
    </row>
    <row r="19" spans="1:41" x14ac:dyDescent="0.3">
      <c r="A19" s="58">
        <f t="shared" si="1"/>
        <v>2027</v>
      </c>
      <c r="B19" s="58">
        <f t="shared" si="0"/>
        <v>2031</v>
      </c>
      <c r="AO19" s="58">
        <f>B13+1</f>
        <v>2026</v>
      </c>
    </row>
    <row r="20" spans="1:41" x14ac:dyDescent="0.3">
      <c r="A20" s="58">
        <f t="shared" si="1"/>
        <v>2028</v>
      </c>
      <c r="B20" s="58">
        <f t="shared" si="0"/>
        <v>2032</v>
      </c>
      <c r="AO20" s="58">
        <f t="shared" ref="AO20:AO37" si="3">AO19+1</f>
        <v>2027</v>
      </c>
    </row>
    <row r="21" spans="1:41" x14ac:dyDescent="0.3">
      <c r="A21" s="58">
        <f t="shared" si="1"/>
        <v>2029</v>
      </c>
      <c r="B21" s="58">
        <f t="shared" si="0"/>
        <v>2033</v>
      </c>
      <c r="AO21" s="58">
        <f t="shared" si="3"/>
        <v>2028</v>
      </c>
    </row>
    <row r="22" spans="1:41" x14ac:dyDescent="0.3">
      <c r="A22" s="58">
        <f t="shared" si="1"/>
        <v>2030</v>
      </c>
      <c r="B22" s="58">
        <f t="shared" si="0"/>
        <v>2034</v>
      </c>
      <c r="AO22" s="58">
        <f t="shared" si="3"/>
        <v>2029</v>
      </c>
    </row>
    <row r="23" spans="1:41" x14ac:dyDescent="0.3">
      <c r="A23" s="58">
        <f t="shared" si="1"/>
        <v>2031</v>
      </c>
      <c r="B23" s="58">
        <f t="shared" si="0"/>
        <v>2035</v>
      </c>
      <c r="AO23" s="58">
        <f t="shared" si="3"/>
        <v>2030</v>
      </c>
    </row>
    <row r="24" spans="1:41" x14ac:dyDescent="0.3">
      <c r="A24" s="58">
        <f t="shared" si="1"/>
        <v>2032</v>
      </c>
      <c r="B24" s="58">
        <f t="shared" si="0"/>
        <v>2036</v>
      </c>
      <c r="AO24" s="58">
        <f t="shared" si="3"/>
        <v>2031</v>
      </c>
    </row>
    <row r="25" spans="1:41" x14ac:dyDescent="0.3">
      <c r="A25" s="58">
        <f t="shared" si="1"/>
        <v>2033</v>
      </c>
      <c r="B25" s="58">
        <f t="shared" si="0"/>
        <v>2037</v>
      </c>
      <c r="AO25" s="58">
        <f t="shared" si="3"/>
        <v>2032</v>
      </c>
    </row>
    <row r="26" spans="1:41" x14ac:dyDescent="0.3">
      <c r="A26" s="58">
        <f t="shared" si="1"/>
        <v>2034</v>
      </c>
      <c r="B26" s="58">
        <f t="shared" si="0"/>
        <v>2038</v>
      </c>
      <c r="AO26" s="58">
        <f t="shared" si="3"/>
        <v>2033</v>
      </c>
    </row>
    <row r="27" spans="1:41" x14ac:dyDescent="0.3">
      <c r="A27" s="58">
        <f t="shared" si="1"/>
        <v>2035</v>
      </c>
      <c r="B27" s="58">
        <f t="shared" si="0"/>
        <v>2039</v>
      </c>
      <c r="AO27" s="58">
        <f t="shared" si="3"/>
        <v>2034</v>
      </c>
    </row>
    <row r="28" spans="1:41" x14ac:dyDescent="0.3">
      <c r="A28" s="58">
        <f t="shared" si="1"/>
        <v>2036</v>
      </c>
      <c r="B28" s="58">
        <f t="shared" si="0"/>
        <v>2040</v>
      </c>
      <c r="AO28" s="58">
        <f t="shared" si="3"/>
        <v>2035</v>
      </c>
    </row>
    <row r="29" spans="1:41" x14ac:dyDescent="0.3">
      <c r="A29" s="58">
        <f t="shared" si="1"/>
        <v>2037</v>
      </c>
      <c r="B29" s="58">
        <f t="shared" si="0"/>
        <v>2041</v>
      </c>
      <c r="AO29" s="58">
        <f t="shared" si="3"/>
        <v>2036</v>
      </c>
    </row>
    <row r="30" spans="1:41" x14ac:dyDescent="0.3">
      <c r="A30" s="58">
        <f t="shared" si="1"/>
        <v>2038</v>
      </c>
      <c r="B30" s="58">
        <f t="shared" si="0"/>
        <v>2042</v>
      </c>
      <c r="AO30" s="58">
        <f t="shared" si="3"/>
        <v>2037</v>
      </c>
    </row>
    <row r="31" spans="1:41" x14ac:dyDescent="0.3">
      <c r="A31" s="58">
        <f t="shared" si="1"/>
        <v>2039</v>
      </c>
      <c r="B31" s="58">
        <f t="shared" si="0"/>
        <v>2043</v>
      </c>
      <c r="AO31" s="58">
        <f t="shared" si="3"/>
        <v>2038</v>
      </c>
    </row>
    <row r="32" spans="1:41" x14ac:dyDescent="0.3">
      <c r="A32" s="58">
        <f t="shared" si="1"/>
        <v>2040</v>
      </c>
      <c r="B32" s="58">
        <f t="shared" si="0"/>
        <v>2044</v>
      </c>
      <c r="AO32" s="58">
        <f t="shared" si="3"/>
        <v>2039</v>
      </c>
    </row>
    <row r="33" spans="1:41" x14ac:dyDescent="0.3">
      <c r="A33" s="58">
        <f t="shared" si="1"/>
        <v>2041</v>
      </c>
      <c r="B33" s="58">
        <f t="shared" si="0"/>
        <v>2045</v>
      </c>
      <c r="AO33" s="58">
        <f t="shared" si="3"/>
        <v>2040</v>
      </c>
    </row>
    <row r="34" spans="1:41" x14ac:dyDescent="0.3">
      <c r="A34" s="58">
        <f t="shared" si="1"/>
        <v>2042</v>
      </c>
      <c r="B34" s="58">
        <f t="shared" si="0"/>
        <v>2046</v>
      </c>
      <c r="AO34" s="58">
        <f t="shared" si="3"/>
        <v>2041</v>
      </c>
    </row>
    <row r="35" spans="1:41" x14ac:dyDescent="0.3">
      <c r="A35" s="58">
        <f t="shared" si="1"/>
        <v>2043</v>
      </c>
      <c r="B35" s="58">
        <f t="shared" si="0"/>
        <v>2047</v>
      </c>
      <c r="AO35" s="58">
        <f t="shared" si="3"/>
        <v>2042</v>
      </c>
    </row>
    <row r="36" spans="1:41" x14ac:dyDescent="0.3">
      <c r="A36" s="58">
        <f t="shared" si="1"/>
        <v>2044</v>
      </c>
      <c r="B36" s="58">
        <f t="shared" si="0"/>
        <v>2048</v>
      </c>
      <c r="AO36" s="58">
        <f t="shared" si="3"/>
        <v>2043</v>
      </c>
    </row>
    <row r="37" spans="1:41" x14ac:dyDescent="0.3">
      <c r="A37" s="58">
        <f t="shared" si="1"/>
        <v>2045</v>
      </c>
      <c r="B37" s="58">
        <f t="shared" si="0"/>
        <v>2049</v>
      </c>
      <c r="AO37" s="58">
        <f t="shared" si="3"/>
        <v>2044</v>
      </c>
    </row>
    <row r="38" spans="1:41" x14ac:dyDescent="0.3">
      <c r="A38" s="58">
        <f t="shared" si="1"/>
        <v>2046</v>
      </c>
      <c r="B38" s="58">
        <f t="shared" si="0"/>
        <v>2050</v>
      </c>
      <c r="AO38" s="58">
        <f t="shared" ref="AO38:AO48" si="4">AO37+1</f>
        <v>2045</v>
      </c>
    </row>
    <row r="39" spans="1:41" x14ac:dyDescent="0.3">
      <c r="A39" s="58">
        <f t="shared" si="1"/>
        <v>2047</v>
      </c>
      <c r="AO39" s="58">
        <f t="shared" si="4"/>
        <v>2046</v>
      </c>
    </row>
    <row r="40" spans="1:41" x14ac:dyDescent="0.3">
      <c r="A40" s="58">
        <f t="shared" si="1"/>
        <v>2048</v>
      </c>
      <c r="AO40" s="58">
        <f t="shared" si="4"/>
        <v>2047</v>
      </c>
    </row>
    <row r="41" spans="1:41" x14ac:dyDescent="0.3">
      <c r="A41" s="58">
        <f t="shared" si="1"/>
        <v>2049</v>
      </c>
      <c r="AO41" s="58">
        <f t="shared" si="4"/>
        <v>2048</v>
      </c>
    </row>
    <row r="42" spans="1:41" x14ac:dyDescent="0.3">
      <c r="A42" s="58">
        <f t="shared" si="1"/>
        <v>2050</v>
      </c>
      <c r="AO42" s="58">
        <f t="shared" si="4"/>
        <v>2049</v>
      </c>
    </row>
    <row r="43" spans="1:41" x14ac:dyDescent="0.3">
      <c r="A43" s="58">
        <f t="shared" si="1"/>
        <v>2051</v>
      </c>
      <c r="AO43" s="58">
        <f t="shared" si="4"/>
        <v>2050</v>
      </c>
    </row>
    <row r="44" spans="1:41" x14ac:dyDescent="0.3">
      <c r="A44" s="58">
        <f t="shared" si="1"/>
        <v>2052</v>
      </c>
      <c r="AO44" s="58">
        <f t="shared" si="4"/>
        <v>2051</v>
      </c>
    </row>
    <row r="45" spans="1:41" x14ac:dyDescent="0.3">
      <c r="A45" s="58">
        <f t="shared" si="1"/>
        <v>2053</v>
      </c>
      <c r="AO45" s="58">
        <f t="shared" si="4"/>
        <v>2052</v>
      </c>
    </row>
    <row r="46" spans="1:41" x14ac:dyDescent="0.3">
      <c r="A46" s="58">
        <f t="shared" si="1"/>
        <v>2054</v>
      </c>
      <c r="AO46" s="58">
        <f t="shared" si="4"/>
        <v>2053</v>
      </c>
    </row>
    <row r="47" spans="1:41" x14ac:dyDescent="0.3">
      <c r="A47" s="58">
        <f t="shared" si="1"/>
        <v>2055</v>
      </c>
      <c r="AO47" s="58">
        <f t="shared" si="4"/>
        <v>2054</v>
      </c>
    </row>
    <row r="48" spans="1:41" x14ac:dyDescent="0.3">
      <c r="A48" s="58">
        <f t="shared" si="1"/>
        <v>2056</v>
      </c>
      <c r="AO48" s="58">
        <f t="shared" si="4"/>
        <v>2055</v>
      </c>
    </row>
    <row r="49" spans="1:1" x14ac:dyDescent="0.3">
      <c r="A49" s="58">
        <f t="shared" si="1"/>
        <v>2057</v>
      </c>
    </row>
    <row r="50" spans="1:1" x14ac:dyDescent="0.3">
      <c r="A50" s="58">
        <f t="shared" si="1"/>
        <v>2058</v>
      </c>
    </row>
    <row r="51" spans="1:1" x14ac:dyDescent="0.3">
      <c r="A51" s="58">
        <f t="shared" si="1"/>
        <v>2059</v>
      </c>
    </row>
    <row r="52" spans="1:1" x14ac:dyDescent="0.3">
      <c r="A52" s="58">
        <f t="shared" si="1"/>
        <v>2060</v>
      </c>
    </row>
    <row r="53" spans="1:1" x14ac:dyDescent="0.3">
      <c r="A53" s="58">
        <f t="shared" si="1"/>
        <v>2061</v>
      </c>
    </row>
    <row r="54" spans="1:1" x14ac:dyDescent="0.3">
      <c r="A54" s="58">
        <f t="shared" si="1"/>
        <v>2062</v>
      </c>
    </row>
    <row r="55" spans="1:1" x14ac:dyDescent="0.3">
      <c r="A55" s="58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abSelected="1" topLeftCell="D1" zoomScale="90" zoomScaleNormal="90" workbookViewId="0">
      <pane ySplit="6" topLeftCell="A7" activePane="bottomLeft" state="frozen"/>
      <selection activeCell="F8" sqref="F8"/>
      <selection pane="bottomLeft" activeCell="J26" sqref="J26"/>
    </sheetView>
  </sheetViews>
  <sheetFormatPr defaultColWidth="9.33203125" defaultRowHeight="13.8" x14ac:dyDescent="0.3"/>
  <cols>
    <col min="1" max="1" width="4.6640625" style="19" customWidth="1"/>
    <col min="2" max="2" width="7.33203125" style="19" bestFit="1" customWidth="1"/>
    <col min="3" max="3" width="9.33203125" style="19"/>
    <col min="4" max="4" width="3.33203125" style="19" customWidth="1"/>
    <col min="5" max="5" width="27.6640625" style="19" bestFit="1" customWidth="1"/>
    <col min="6" max="6" width="14" style="19" bestFit="1" customWidth="1"/>
    <col min="7" max="7" width="8.33203125" style="19" bestFit="1" customWidth="1"/>
    <col min="8" max="8" width="6.44140625" style="19" customWidth="1"/>
    <col min="9" max="17" width="5.33203125" style="19" bestFit="1" customWidth="1"/>
    <col min="18" max="16384" width="9.33203125" style="19"/>
  </cols>
  <sheetData>
    <row r="1" spans="1:17" x14ac:dyDescent="0.3">
      <c r="A1" s="22" t="s">
        <v>58</v>
      </c>
      <c r="B1" s="22"/>
      <c r="C1" s="22"/>
    </row>
    <row r="2" spans="1:17" x14ac:dyDescent="0.3">
      <c r="A2" s="23"/>
      <c r="H2" s="55"/>
    </row>
    <row r="3" spans="1:17" x14ac:dyDescent="0.3">
      <c r="B3" s="24"/>
      <c r="C3" s="24"/>
    </row>
    <row r="4" spans="1:17" x14ac:dyDescent="0.3">
      <c r="A4" s="18" t="s">
        <v>18</v>
      </c>
      <c r="E4" s="22" t="s">
        <v>19</v>
      </c>
    </row>
    <row r="5" spans="1:17" x14ac:dyDescent="0.3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3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3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3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3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3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3">
      <c r="E11" s="28" t="s">
        <v>38</v>
      </c>
      <c r="F11" s="26" t="s">
        <v>39</v>
      </c>
      <c r="G11" s="19" t="s">
        <v>100</v>
      </c>
      <c r="H11" s="55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3">
      <c r="E12" s="26"/>
      <c r="F12" s="26"/>
      <c r="G12" s="19" t="s">
        <v>101</v>
      </c>
      <c r="H12" s="55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3">
      <c r="E13" s="26"/>
      <c r="F13" s="26"/>
      <c r="G13" s="19" t="s">
        <v>102</v>
      </c>
      <c r="H13" s="55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3">
      <c r="E14" s="26"/>
      <c r="G14" s="19" t="s">
        <v>103</v>
      </c>
      <c r="H14" s="55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3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3">
      <c r="E16" s="26"/>
      <c r="F16" s="20" t="s">
        <v>198</v>
      </c>
      <c r="G16" s="24" t="s">
        <v>162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3">
      <c r="E17" s="26"/>
      <c r="F17" s="31" t="s">
        <v>197</v>
      </c>
      <c r="G17" s="24" t="s">
        <v>194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3">
      <c r="E18" s="26"/>
      <c r="F18" s="31" t="s">
        <v>199</v>
      </c>
      <c r="G18" s="24" t="s">
        <v>195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3">
      <c r="E19" s="26"/>
      <c r="F19" s="26" t="s">
        <v>20</v>
      </c>
      <c r="G19" s="24" t="s">
        <v>366</v>
      </c>
      <c r="H19" s="19">
        <v>2</v>
      </c>
      <c r="I19" s="19">
        <f t="shared" si="1"/>
        <v>2</v>
      </c>
      <c r="J19" s="19">
        <f t="shared" si="1"/>
        <v>2</v>
      </c>
      <c r="K19" s="19">
        <f t="shared" si="0"/>
        <v>2</v>
      </c>
      <c r="L19" s="19">
        <f t="shared" si="0"/>
        <v>2</v>
      </c>
      <c r="M19" s="19">
        <f t="shared" si="0"/>
        <v>2</v>
      </c>
      <c r="N19" s="19">
        <f t="shared" si="0"/>
        <v>2</v>
      </c>
      <c r="O19" s="19">
        <f t="shared" si="0"/>
        <v>2</v>
      </c>
      <c r="P19" s="19">
        <f t="shared" si="0"/>
        <v>2</v>
      </c>
      <c r="Q19" s="19">
        <f t="shared" si="0"/>
        <v>2</v>
      </c>
    </row>
    <row r="20" spans="4:17" x14ac:dyDescent="0.3">
      <c r="E20" s="26"/>
      <c r="F20" s="26"/>
      <c r="G20" s="24"/>
    </row>
    <row r="21" spans="4:17" x14ac:dyDescent="0.3">
      <c r="E21" s="26"/>
      <c r="F21" s="26"/>
      <c r="G21" s="24"/>
    </row>
    <row r="22" spans="4:17" x14ac:dyDescent="0.3">
      <c r="E22" s="26"/>
      <c r="F22" s="26"/>
      <c r="G22" s="24"/>
    </row>
    <row r="23" spans="4:17" x14ac:dyDescent="0.3">
      <c r="E23" s="26"/>
      <c r="F23" s="26"/>
      <c r="G23" s="24"/>
    </row>
    <row r="24" spans="4:17" x14ac:dyDescent="0.3">
      <c r="G24" s="24"/>
    </row>
    <row r="25" spans="4:17" x14ac:dyDescent="0.3">
      <c r="G25" s="24"/>
    </row>
    <row r="26" spans="4:17" x14ac:dyDescent="0.3">
      <c r="G26" s="24"/>
    </row>
    <row r="27" spans="4:17" x14ac:dyDescent="0.3">
      <c r="D27" s="26"/>
      <c r="G27" s="24"/>
      <c r="H27" s="26"/>
    </row>
    <row r="28" spans="4:17" x14ac:dyDescent="0.3">
      <c r="D28" s="26"/>
      <c r="G28" s="24"/>
      <c r="H28" s="26"/>
    </row>
    <row r="29" spans="4:17" x14ac:dyDescent="0.3">
      <c r="D29" s="26"/>
      <c r="G29" s="26"/>
      <c r="H29" s="26"/>
    </row>
    <row r="30" spans="4:17" x14ac:dyDescent="0.3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J9" sqref="J9"/>
    </sheetView>
  </sheetViews>
  <sheetFormatPr defaultColWidth="8.88671875" defaultRowHeight="14.4" x14ac:dyDescent="0.3"/>
  <cols>
    <col min="1" max="3" width="8.88671875" style="8"/>
    <col min="4" max="4" width="9.33203125" style="157" customWidth="1"/>
    <col min="5" max="5" width="11" style="157" bestFit="1" customWidth="1"/>
    <col min="6" max="7" width="9.33203125" style="157" customWidth="1"/>
    <col min="8" max="15" width="8.88671875" style="157"/>
    <col min="16" max="16384" width="8.88671875" style="32"/>
  </cols>
  <sheetData>
    <row r="1" spans="1:87" ht="18" x14ac:dyDescent="0.35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3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:L2" si="0">J2</f>
        <v>3</v>
      </c>
      <c r="L2" s="56">
        <f t="shared" si="0"/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3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3">
      <c r="D4" s="32"/>
      <c r="E4" s="32"/>
      <c r="F4" s="171">
        <v>1.5</v>
      </c>
      <c r="G4" s="171">
        <f t="shared" ref="G4:M4" si="1">F4</f>
        <v>1.5</v>
      </c>
      <c r="H4" s="56">
        <f t="shared" si="1"/>
        <v>1.5</v>
      </c>
      <c r="I4" s="56">
        <f t="shared" si="1"/>
        <v>1.5</v>
      </c>
      <c r="J4" s="56">
        <f t="shared" si="1"/>
        <v>1.5</v>
      </c>
      <c r="K4" s="56">
        <f t="shared" si="1"/>
        <v>1.5</v>
      </c>
      <c r="L4" s="56">
        <f t="shared" si="1"/>
        <v>1.5</v>
      </c>
      <c r="M4" s="56">
        <f t="shared" si="1"/>
        <v>1.5</v>
      </c>
      <c r="N4" s="56">
        <v>1</v>
      </c>
      <c r="O4" s="56">
        <f>N4</f>
        <v>1</v>
      </c>
    </row>
    <row r="5" spans="1:87" x14ac:dyDescent="0.3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3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3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3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-0.7</v>
      </c>
      <c r="G8" s="59">
        <v>-0.6</v>
      </c>
      <c r="H8" s="59">
        <v>-0.6</v>
      </c>
      <c r="I8" s="59">
        <v>-0.6</v>
      </c>
      <c r="J8" s="169">
        <v>0.1</v>
      </c>
      <c r="K8" s="169">
        <v>0.2</v>
      </c>
      <c r="L8" s="169">
        <v>0.1</v>
      </c>
      <c r="M8" s="169">
        <v>0.1</v>
      </c>
      <c r="N8" s="169">
        <v>0.1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3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f>F$8</f>
        <v>-0.7</v>
      </c>
      <c r="G9" s="172">
        <f t="shared" ref="G9:N10" si="2">G$8</f>
        <v>-0.6</v>
      </c>
      <c r="H9" s="172">
        <f t="shared" si="2"/>
        <v>-0.6</v>
      </c>
      <c r="I9" s="172">
        <f t="shared" si="2"/>
        <v>-0.6</v>
      </c>
      <c r="J9" s="172">
        <f t="shared" si="2"/>
        <v>0.1</v>
      </c>
      <c r="K9" s="172">
        <f t="shared" si="2"/>
        <v>0.2</v>
      </c>
      <c r="L9" s="172">
        <f t="shared" si="2"/>
        <v>0.1</v>
      </c>
      <c r="M9" s="172">
        <f t="shared" si="2"/>
        <v>0.1</v>
      </c>
      <c r="N9" s="172">
        <f t="shared" si="2"/>
        <v>0.1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3">
      <c r="A10" s="161" t="s">
        <v>341</v>
      </c>
      <c r="B10" s="161" t="str">
        <f t="shared" ref="B10:C25" si="4">B9</f>
        <v>nat</v>
      </c>
      <c r="C10" s="161" t="str">
        <f t="shared" si="4"/>
        <v>base</v>
      </c>
      <c r="D10" s="172">
        <v>-0.7</v>
      </c>
      <c r="E10" s="172">
        <v>-0.2</v>
      </c>
      <c r="F10" s="172">
        <f>F$8</f>
        <v>-0.7</v>
      </c>
      <c r="G10" s="172">
        <f t="shared" si="2"/>
        <v>-0.6</v>
      </c>
      <c r="H10" s="172">
        <f t="shared" si="2"/>
        <v>-0.6</v>
      </c>
      <c r="I10" s="172">
        <f t="shared" si="2"/>
        <v>-0.6</v>
      </c>
      <c r="J10" s="172">
        <f t="shared" si="2"/>
        <v>0.1</v>
      </c>
      <c r="K10" s="172">
        <f t="shared" si="2"/>
        <v>0.2</v>
      </c>
      <c r="L10" s="172">
        <f t="shared" si="2"/>
        <v>0.1</v>
      </c>
      <c r="M10" s="172">
        <f t="shared" si="2"/>
        <v>0.1</v>
      </c>
      <c r="N10" s="172">
        <f t="shared" si="2"/>
        <v>0.1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3">
      <c r="A11" s="161" t="s">
        <v>342</v>
      </c>
      <c r="B11" s="161" t="str">
        <f t="shared" si="4"/>
        <v>nat</v>
      </c>
      <c r="C11" s="161" t="str">
        <f t="shared" si="4"/>
        <v>base</v>
      </c>
      <c r="D11" s="59">
        <v>-0.7</v>
      </c>
      <c r="E11" s="59">
        <v>-0.2</v>
      </c>
      <c r="F11" s="172">
        <f t="shared" ref="F11:N74" si="5">F$8</f>
        <v>-0.7</v>
      </c>
      <c r="G11" s="172">
        <f t="shared" si="5"/>
        <v>-0.6</v>
      </c>
      <c r="H11" s="172">
        <f t="shared" si="5"/>
        <v>-0.6</v>
      </c>
      <c r="I11" s="172">
        <f t="shared" si="5"/>
        <v>-0.6</v>
      </c>
      <c r="J11" s="172">
        <f t="shared" si="5"/>
        <v>0.1</v>
      </c>
      <c r="K11" s="172">
        <f t="shared" si="5"/>
        <v>0.2</v>
      </c>
      <c r="L11" s="172">
        <f t="shared" si="5"/>
        <v>0.1</v>
      </c>
      <c r="M11" s="172">
        <f t="shared" si="5"/>
        <v>0.1</v>
      </c>
      <c r="N11" s="172">
        <f t="shared" si="5"/>
        <v>0.1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3">
      <c r="A12" s="161" t="s">
        <v>343</v>
      </c>
      <c r="B12" s="161" t="str">
        <f t="shared" si="4"/>
        <v>nat</v>
      </c>
      <c r="C12" s="161" t="str">
        <f t="shared" si="4"/>
        <v>base</v>
      </c>
      <c r="D12" s="59">
        <v>-0.7</v>
      </c>
      <c r="E12" s="59">
        <v>-0.2</v>
      </c>
      <c r="F12" s="172">
        <f t="shared" si="5"/>
        <v>-0.7</v>
      </c>
      <c r="G12" s="172">
        <f t="shared" si="5"/>
        <v>-0.6</v>
      </c>
      <c r="H12" s="172">
        <f t="shared" si="5"/>
        <v>-0.6</v>
      </c>
      <c r="I12" s="172">
        <f t="shared" si="5"/>
        <v>-0.6</v>
      </c>
      <c r="J12" s="172">
        <f t="shared" si="5"/>
        <v>0.1</v>
      </c>
      <c r="K12" s="172">
        <f t="shared" si="5"/>
        <v>0.2</v>
      </c>
      <c r="L12" s="172">
        <f t="shared" si="5"/>
        <v>0.1</v>
      </c>
      <c r="M12" s="172">
        <f t="shared" si="5"/>
        <v>0.1</v>
      </c>
      <c r="N12" s="172">
        <f t="shared" si="5"/>
        <v>0.1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3">
      <c r="A13" s="161" t="s">
        <v>344</v>
      </c>
      <c r="B13" s="161" t="str">
        <f t="shared" si="4"/>
        <v>nat</v>
      </c>
      <c r="C13" s="161" t="str">
        <f t="shared" si="4"/>
        <v>base</v>
      </c>
      <c r="D13" s="59">
        <v>-0.7</v>
      </c>
      <c r="E13" s="59">
        <v>-0.2</v>
      </c>
      <c r="F13" s="172">
        <f t="shared" si="5"/>
        <v>-0.7</v>
      </c>
      <c r="G13" s="172">
        <f t="shared" si="5"/>
        <v>-0.6</v>
      </c>
      <c r="H13" s="172">
        <f t="shared" si="5"/>
        <v>-0.6</v>
      </c>
      <c r="I13" s="172">
        <f t="shared" si="5"/>
        <v>-0.6</v>
      </c>
      <c r="J13" s="172">
        <f t="shared" si="5"/>
        <v>0.1</v>
      </c>
      <c r="K13" s="172">
        <f t="shared" si="5"/>
        <v>0.2</v>
      </c>
      <c r="L13" s="172">
        <f t="shared" si="5"/>
        <v>0.1</v>
      </c>
      <c r="M13" s="172">
        <f t="shared" si="5"/>
        <v>0.1</v>
      </c>
      <c r="N13" s="172">
        <f t="shared" si="5"/>
        <v>0.1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3">
      <c r="A14" s="161" t="s">
        <v>345</v>
      </c>
      <c r="B14" s="161" t="str">
        <f t="shared" si="4"/>
        <v>nat</v>
      </c>
      <c r="C14" s="161" t="str">
        <f t="shared" si="4"/>
        <v>base</v>
      </c>
      <c r="D14" s="172">
        <v>-0.7</v>
      </c>
      <c r="E14" s="172">
        <v>-0.2</v>
      </c>
      <c r="F14" s="172">
        <f t="shared" si="5"/>
        <v>-0.7</v>
      </c>
      <c r="G14" s="172">
        <f t="shared" si="5"/>
        <v>-0.6</v>
      </c>
      <c r="H14" s="172">
        <f t="shared" si="5"/>
        <v>-0.6</v>
      </c>
      <c r="I14" s="172">
        <f t="shared" si="5"/>
        <v>-0.6</v>
      </c>
      <c r="J14" s="172">
        <f t="shared" si="5"/>
        <v>0.1</v>
      </c>
      <c r="K14" s="172">
        <f t="shared" si="5"/>
        <v>0.2</v>
      </c>
      <c r="L14" s="172">
        <f t="shared" si="5"/>
        <v>0.1</v>
      </c>
      <c r="M14" s="172">
        <f t="shared" si="5"/>
        <v>0.1</v>
      </c>
      <c r="N14" s="172">
        <f t="shared" si="5"/>
        <v>0.1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3">
      <c r="A15" s="161" t="s">
        <v>346</v>
      </c>
      <c r="B15" s="161" t="str">
        <f t="shared" si="4"/>
        <v>nat</v>
      </c>
      <c r="C15" s="161" t="str">
        <f t="shared" si="4"/>
        <v>base</v>
      </c>
      <c r="D15" s="172">
        <v>-0.7</v>
      </c>
      <c r="E15" s="172">
        <v>-0.2</v>
      </c>
      <c r="F15" s="172">
        <f t="shared" si="5"/>
        <v>-0.7</v>
      </c>
      <c r="G15" s="172">
        <f t="shared" si="5"/>
        <v>-0.6</v>
      </c>
      <c r="H15" s="172">
        <f t="shared" si="5"/>
        <v>-0.6</v>
      </c>
      <c r="I15" s="172">
        <f t="shared" si="5"/>
        <v>-0.6</v>
      </c>
      <c r="J15" s="172">
        <f t="shared" si="5"/>
        <v>0.1</v>
      </c>
      <c r="K15" s="172">
        <f t="shared" si="5"/>
        <v>0.2</v>
      </c>
      <c r="L15" s="172">
        <f t="shared" si="5"/>
        <v>0.1</v>
      </c>
      <c r="M15" s="172">
        <f t="shared" si="5"/>
        <v>0.1</v>
      </c>
      <c r="N15" s="172">
        <f t="shared" si="5"/>
        <v>0.1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3">
      <c r="A16" s="161" t="s">
        <v>347</v>
      </c>
      <c r="B16" s="161" t="str">
        <f t="shared" si="4"/>
        <v>nat</v>
      </c>
      <c r="C16" s="161" t="str">
        <f t="shared" si="4"/>
        <v>base</v>
      </c>
      <c r="D16" s="172">
        <v>-0.7</v>
      </c>
      <c r="E16" s="172">
        <v>-0.2</v>
      </c>
      <c r="F16" s="172">
        <f t="shared" si="5"/>
        <v>-0.7</v>
      </c>
      <c r="G16" s="172">
        <f t="shared" si="5"/>
        <v>-0.6</v>
      </c>
      <c r="H16" s="172">
        <f t="shared" si="5"/>
        <v>-0.6</v>
      </c>
      <c r="I16" s="172">
        <f t="shared" si="5"/>
        <v>-0.6</v>
      </c>
      <c r="J16" s="172">
        <f t="shared" si="5"/>
        <v>0.1</v>
      </c>
      <c r="K16" s="172">
        <f t="shared" si="5"/>
        <v>0.2</v>
      </c>
      <c r="L16" s="172">
        <f t="shared" si="5"/>
        <v>0.1</v>
      </c>
      <c r="M16" s="172">
        <f t="shared" si="5"/>
        <v>0.1</v>
      </c>
      <c r="N16" s="172">
        <f t="shared" si="5"/>
        <v>0.1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3">
      <c r="A17" s="161" t="s">
        <v>348</v>
      </c>
      <c r="B17" s="161" t="str">
        <f t="shared" si="4"/>
        <v>nat</v>
      </c>
      <c r="C17" s="161" t="str">
        <f t="shared" si="4"/>
        <v>base</v>
      </c>
      <c r="D17" s="59">
        <v>-0.7</v>
      </c>
      <c r="E17" s="59">
        <v>-0.2</v>
      </c>
      <c r="F17" s="172">
        <f t="shared" si="5"/>
        <v>-0.7</v>
      </c>
      <c r="G17" s="172">
        <f t="shared" si="5"/>
        <v>-0.6</v>
      </c>
      <c r="H17" s="172">
        <f t="shared" si="5"/>
        <v>-0.6</v>
      </c>
      <c r="I17" s="172">
        <f t="shared" si="5"/>
        <v>-0.6</v>
      </c>
      <c r="J17" s="172">
        <f t="shared" si="5"/>
        <v>0.1</v>
      </c>
      <c r="K17" s="172">
        <f t="shared" si="5"/>
        <v>0.2</v>
      </c>
      <c r="L17" s="172">
        <f t="shared" si="5"/>
        <v>0.1</v>
      </c>
      <c r="M17" s="172">
        <f t="shared" si="5"/>
        <v>0.1</v>
      </c>
      <c r="N17" s="172">
        <f t="shared" si="5"/>
        <v>0.1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3">
      <c r="A18" s="161" t="s">
        <v>349</v>
      </c>
      <c r="B18" s="161" t="str">
        <f t="shared" si="4"/>
        <v>nat</v>
      </c>
      <c r="C18" s="161" t="str">
        <f t="shared" si="4"/>
        <v>base</v>
      </c>
      <c r="D18" s="59">
        <v>-0.7</v>
      </c>
      <c r="E18" s="59">
        <v>-0.2</v>
      </c>
      <c r="F18" s="172">
        <f t="shared" si="5"/>
        <v>-0.7</v>
      </c>
      <c r="G18" s="172">
        <f t="shared" si="5"/>
        <v>-0.6</v>
      </c>
      <c r="H18" s="172">
        <f t="shared" si="5"/>
        <v>-0.6</v>
      </c>
      <c r="I18" s="172">
        <f t="shared" si="5"/>
        <v>-0.6</v>
      </c>
      <c r="J18" s="172">
        <f t="shared" si="5"/>
        <v>0.1</v>
      </c>
      <c r="K18" s="172">
        <f t="shared" si="5"/>
        <v>0.2</v>
      </c>
      <c r="L18" s="172">
        <f t="shared" si="5"/>
        <v>0.1</v>
      </c>
      <c r="M18" s="172">
        <f t="shared" si="5"/>
        <v>0.1</v>
      </c>
      <c r="N18" s="172">
        <f t="shared" si="5"/>
        <v>0.1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3">
      <c r="A19" s="161" t="s">
        <v>350</v>
      </c>
      <c r="B19" s="161" t="str">
        <f t="shared" si="4"/>
        <v>nat</v>
      </c>
      <c r="C19" s="161" t="str">
        <f t="shared" si="4"/>
        <v>base</v>
      </c>
      <c r="D19" s="172">
        <v>-0.7</v>
      </c>
      <c r="E19" s="172">
        <v>-0.2</v>
      </c>
      <c r="F19" s="172">
        <f t="shared" si="5"/>
        <v>-0.7</v>
      </c>
      <c r="G19" s="172">
        <f t="shared" si="5"/>
        <v>-0.6</v>
      </c>
      <c r="H19" s="172">
        <f t="shared" si="5"/>
        <v>-0.6</v>
      </c>
      <c r="I19" s="172">
        <f t="shared" si="5"/>
        <v>-0.6</v>
      </c>
      <c r="J19" s="172">
        <f t="shared" si="5"/>
        <v>0.1</v>
      </c>
      <c r="K19" s="172">
        <f t="shared" si="5"/>
        <v>0.2</v>
      </c>
      <c r="L19" s="172">
        <f t="shared" si="5"/>
        <v>0.1</v>
      </c>
      <c r="M19" s="172">
        <f t="shared" si="5"/>
        <v>0.1</v>
      </c>
      <c r="N19" s="172">
        <f t="shared" si="5"/>
        <v>0.1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3">
      <c r="A20" s="161" t="s">
        <v>128</v>
      </c>
      <c r="B20" s="161" t="str">
        <f t="shared" si="4"/>
        <v>nat</v>
      </c>
      <c r="C20" s="161" t="str">
        <f t="shared" si="4"/>
        <v>base</v>
      </c>
      <c r="D20" s="59">
        <v>-0.7</v>
      </c>
      <c r="E20" s="59">
        <v>-0.2</v>
      </c>
      <c r="F20" s="172">
        <f t="shared" si="5"/>
        <v>-0.7</v>
      </c>
      <c r="G20" s="172">
        <f t="shared" si="5"/>
        <v>-0.6</v>
      </c>
      <c r="H20" s="172">
        <f t="shared" si="5"/>
        <v>-0.6</v>
      </c>
      <c r="I20" s="172">
        <f t="shared" si="5"/>
        <v>-0.6</v>
      </c>
      <c r="J20" s="172">
        <f t="shared" si="5"/>
        <v>0.1</v>
      </c>
      <c r="K20" s="172">
        <f t="shared" si="5"/>
        <v>0.2</v>
      </c>
      <c r="L20" s="172">
        <f t="shared" si="5"/>
        <v>0.1</v>
      </c>
      <c r="M20" s="172">
        <f t="shared" si="5"/>
        <v>0.1</v>
      </c>
      <c r="N20" s="172">
        <f t="shared" si="5"/>
        <v>0.1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3">
      <c r="A21" s="161" t="s">
        <v>129</v>
      </c>
      <c r="B21" s="161" t="str">
        <f t="shared" si="4"/>
        <v>nat</v>
      </c>
      <c r="C21" s="161" t="str">
        <f t="shared" si="4"/>
        <v>base</v>
      </c>
      <c r="D21" s="172">
        <v>-0.7</v>
      </c>
      <c r="E21" s="172">
        <v>-0.2</v>
      </c>
      <c r="F21" s="172">
        <f t="shared" si="5"/>
        <v>-0.7</v>
      </c>
      <c r="G21" s="172">
        <f t="shared" si="5"/>
        <v>-0.6</v>
      </c>
      <c r="H21" s="172">
        <f t="shared" si="5"/>
        <v>-0.6</v>
      </c>
      <c r="I21" s="172">
        <f t="shared" si="5"/>
        <v>-0.6</v>
      </c>
      <c r="J21" s="172">
        <f t="shared" si="5"/>
        <v>0.1</v>
      </c>
      <c r="K21" s="172">
        <f t="shared" si="5"/>
        <v>0.2</v>
      </c>
      <c r="L21" s="172">
        <f t="shared" si="5"/>
        <v>0.1</v>
      </c>
      <c r="M21" s="172">
        <f t="shared" si="5"/>
        <v>0.1</v>
      </c>
      <c r="N21" s="172">
        <f t="shared" si="5"/>
        <v>0.1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3">
      <c r="A22" s="161" t="s">
        <v>59</v>
      </c>
      <c r="B22" s="161" t="str">
        <f t="shared" si="4"/>
        <v>nat</v>
      </c>
      <c r="C22" s="161" t="str">
        <f t="shared" si="4"/>
        <v>base</v>
      </c>
      <c r="D22" s="172" t="s">
        <v>75</v>
      </c>
      <c r="E22" s="172" t="s">
        <v>75</v>
      </c>
      <c r="F22" s="172" t="s">
        <v>75</v>
      </c>
      <c r="G22" s="172" t="s">
        <v>75</v>
      </c>
      <c r="H22" s="172" t="s">
        <v>75</v>
      </c>
      <c r="I22" s="172" t="s">
        <v>75</v>
      </c>
      <c r="J22" s="172" t="s">
        <v>75</v>
      </c>
      <c r="K22" s="172" t="s">
        <v>75</v>
      </c>
      <c r="L22" s="172" t="s">
        <v>75</v>
      </c>
      <c r="M22" s="172" t="s">
        <v>75</v>
      </c>
      <c r="N22" s="172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3">
      <c r="A23" s="161" t="s">
        <v>214</v>
      </c>
      <c r="B23" s="161" t="str">
        <f t="shared" si="4"/>
        <v>nat</v>
      </c>
      <c r="C23" s="161" t="str">
        <f t="shared" si="4"/>
        <v>base</v>
      </c>
      <c r="D23" s="172" t="s">
        <v>75</v>
      </c>
      <c r="E23" s="172" t="s">
        <v>75</v>
      </c>
      <c r="F23" s="172" t="s">
        <v>75</v>
      </c>
      <c r="G23" s="172" t="s">
        <v>75</v>
      </c>
      <c r="H23" s="172" t="s">
        <v>75</v>
      </c>
      <c r="I23" s="172" t="s">
        <v>75</v>
      </c>
      <c r="J23" s="172" t="s">
        <v>75</v>
      </c>
      <c r="K23" s="172" t="s">
        <v>75</v>
      </c>
      <c r="L23" s="172" t="s">
        <v>75</v>
      </c>
      <c r="M23" s="172" t="s">
        <v>75</v>
      </c>
      <c r="N23" s="172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3">
      <c r="A24" s="161" t="s">
        <v>130</v>
      </c>
      <c r="B24" s="161" t="str">
        <f t="shared" si="4"/>
        <v>nat</v>
      </c>
      <c r="C24" s="161" t="str">
        <f t="shared" si="4"/>
        <v>base</v>
      </c>
      <c r="D24" s="172">
        <v>-6</v>
      </c>
      <c r="E24" s="172">
        <v>-0.2</v>
      </c>
      <c r="F24" s="172">
        <f t="shared" si="5"/>
        <v>-0.7</v>
      </c>
      <c r="G24" s="172">
        <f t="shared" si="5"/>
        <v>-0.6</v>
      </c>
      <c r="H24" s="172">
        <f t="shared" si="5"/>
        <v>-0.6</v>
      </c>
      <c r="I24" s="172">
        <f t="shared" si="5"/>
        <v>-0.6</v>
      </c>
      <c r="J24" s="172">
        <f t="shared" si="5"/>
        <v>0.1</v>
      </c>
      <c r="K24" s="172">
        <f t="shared" si="5"/>
        <v>0.2</v>
      </c>
      <c r="L24" s="172">
        <f t="shared" si="5"/>
        <v>0.1</v>
      </c>
      <c r="M24" s="172">
        <f t="shared" si="5"/>
        <v>0.1</v>
      </c>
      <c r="N24" s="172">
        <f t="shared" si="5"/>
        <v>0.1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3">
      <c r="A25" s="161" t="s">
        <v>417</v>
      </c>
      <c r="B25" s="161" t="str">
        <f t="shared" si="4"/>
        <v>nat</v>
      </c>
      <c r="C25" s="161" t="str">
        <f t="shared" si="4"/>
        <v>base</v>
      </c>
      <c r="D25" s="59">
        <v>-6</v>
      </c>
      <c r="E25" s="59">
        <v>-0.2</v>
      </c>
      <c r="F25" s="172">
        <f t="shared" si="5"/>
        <v>-0.7</v>
      </c>
      <c r="G25" s="172">
        <f t="shared" si="5"/>
        <v>-0.6</v>
      </c>
      <c r="H25" s="172">
        <f t="shared" si="5"/>
        <v>-0.6</v>
      </c>
      <c r="I25" s="172">
        <f t="shared" si="5"/>
        <v>-0.6</v>
      </c>
      <c r="J25" s="172">
        <f t="shared" si="5"/>
        <v>0.1</v>
      </c>
      <c r="K25" s="172">
        <f t="shared" si="5"/>
        <v>0.2</v>
      </c>
      <c r="L25" s="172">
        <f t="shared" si="5"/>
        <v>0.1</v>
      </c>
      <c r="M25" s="172">
        <f t="shared" si="5"/>
        <v>0.1</v>
      </c>
      <c r="N25" s="172">
        <f t="shared" si="5"/>
        <v>0.1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3">
      <c r="A26" s="161" t="s">
        <v>215</v>
      </c>
      <c r="B26" s="161" t="str">
        <f t="shared" ref="B26:C41" si="8">B25</f>
        <v>nat</v>
      </c>
      <c r="C26" s="161" t="str">
        <f t="shared" si="8"/>
        <v>base</v>
      </c>
      <c r="D26" s="172">
        <v>-6</v>
      </c>
      <c r="E26" s="172">
        <v>-0.2</v>
      </c>
      <c r="F26" s="172">
        <f t="shared" si="5"/>
        <v>-0.7</v>
      </c>
      <c r="G26" s="172">
        <f t="shared" si="5"/>
        <v>-0.6</v>
      </c>
      <c r="H26" s="172">
        <f t="shared" si="5"/>
        <v>-0.6</v>
      </c>
      <c r="I26" s="172">
        <f t="shared" si="5"/>
        <v>-0.6</v>
      </c>
      <c r="J26" s="172">
        <f t="shared" si="5"/>
        <v>0.1</v>
      </c>
      <c r="K26" s="172">
        <f t="shared" si="5"/>
        <v>0.2</v>
      </c>
      <c r="L26" s="172">
        <f t="shared" si="5"/>
        <v>0.1</v>
      </c>
      <c r="M26" s="172">
        <f t="shared" si="5"/>
        <v>0.1</v>
      </c>
      <c r="N26" s="172">
        <f t="shared" si="5"/>
        <v>0.1</v>
      </c>
      <c r="Y26" s="158">
        <f t="shared" si="3"/>
        <v>-4</v>
      </c>
      <c r="Z26" s="128">
        <f t="shared" ref="Z26" si="9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3">
      <c r="A27" s="161" t="s">
        <v>217</v>
      </c>
      <c r="B27" s="161" t="str">
        <f t="shared" si="8"/>
        <v>nat</v>
      </c>
      <c r="C27" s="161" t="str">
        <f t="shared" si="8"/>
        <v>base</v>
      </c>
      <c r="D27" s="59">
        <v>-6</v>
      </c>
      <c r="E27" s="59">
        <v>-0.2</v>
      </c>
      <c r="F27" s="172">
        <f t="shared" si="5"/>
        <v>-0.7</v>
      </c>
      <c r="G27" s="172">
        <f t="shared" si="5"/>
        <v>-0.6</v>
      </c>
      <c r="H27" s="172">
        <f t="shared" si="5"/>
        <v>-0.6</v>
      </c>
      <c r="I27" s="172">
        <f t="shared" si="5"/>
        <v>-0.6</v>
      </c>
      <c r="J27" s="172">
        <f t="shared" si="5"/>
        <v>0.1</v>
      </c>
      <c r="K27" s="172">
        <f t="shared" si="5"/>
        <v>0.2</v>
      </c>
      <c r="L27" s="172">
        <f t="shared" si="5"/>
        <v>0.1</v>
      </c>
      <c r="M27" s="172">
        <f t="shared" si="5"/>
        <v>0.1</v>
      </c>
      <c r="N27" s="172">
        <f t="shared" si="5"/>
        <v>0.1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3">
      <c r="A28" s="161" t="s">
        <v>351</v>
      </c>
      <c r="B28" s="161" t="str">
        <f t="shared" si="8"/>
        <v>nat</v>
      </c>
      <c r="C28" s="161" t="str">
        <f t="shared" si="8"/>
        <v>base</v>
      </c>
      <c r="D28" s="59">
        <v>-1</v>
      </c>
      <c r="E28" s="59">
        <v>-0.2</v>
      </c>
      <c r="F28" s="172">
        <f t="shared" si="5"/>
        <v>-0.7</v>
      </c>
      <c r="G28" s="172">
        <f t="shared" si="5"/>
        <v>-0.6</v>
      </c>
      <c r="H28" s="172">
        <f t="shared" si="5"/>
        <v>-0.6</v>
      </c>
      <c r="I28" s="172">
        <f t="shared" si="5"/>
        <v>-0.6</v>
      </c>
      <c r="J28" s="172">
        <f t="shared" si="5"/>
        <v>0.1</v>
      </c>
      <c r="K28" s="172">
        <f t="shared" si="5"/>
        <v>0.2</v>
      </c>
      <c r="L28" s="172">
        <f t="shared" si="5"/>
        <v>0.1</v>
      </c>
      <c r="M28" s="172">
        <f t="shared" si="5"/>
        <v>0.1</v>
      </c>
      <c r="N28" s="172">
        <f t="shared" si="5"/>
        <v>0.1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3">
      <c r="A29" s="161" t="s">
        <v>352</v>
      </c>
      <c r="B29" s="161" t="str">
        <f t="shared" si="8"/>
        <v>nat</v>
      </c>
      <c r="C29" s="161" t="str">
        <f t="shared" si="8"/>
        <v>base</v>
      </c>
      <c r="D29" s="172">
        <v>-1</v>
      </c>
      <c r="E29" s="172">
        <v>-0.2</v>
      </c>
      <c r="F29" s="172">
        <f t="shared" si="5"/>
        <v>-0.7</v>
      </c>
      <c r="G29" s="172">
        <f t="shared" si="5"/>
        <v>-0.6</v>
      </c>
      <c r="H29" s="172">
        <f t="shared" si="5"/>
        <v>-0.6</v>
      </c>
      <c r="I29" s="172">
        <f t="shared" si="5"/>
        <v>-0.6</v>
      </c>
      <c r="J29" s="172">
        <f t="shared" si="5"/>
        <v>0.1</v>
      </c>
      <c r="K29" s="172">
        <f t="shared" si="5"/>
        <v>0.2</v>
      </c>
      <c r="L29" s="172">
        <f t="shared" si="5"/>
        <v>0.1</v>
      </c>
      <c r="M29" s="172">
        <f t="shared" si="5"/>
        <v>0.1</v>
      </c>
      <c r="N29" s="172">
        <f t="shared" si="5"/>
        <v>0.1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3">
      <c r="A30" s="161" t="s">
        <v>353</v>
      </c>
      <c r="B30" s="161" t="str">
        <f t="shared" si="8"/>
        <v>nat</v>
      </c>
      <c r="C30" s="161" t="str">
        <f t="shared" si="8"/>
        <v>base</v>
      </c>
      <c r="D30" s="172">
        <v>-1</v>
      </c>
      <c r="E30" s="172">
        <v>-0.2</v>
      </c>
      <c r="F30" s="172">
        <f t="shared" si="5"/>
        <v>-0.7</v>
      </c>
      <c r="G30" s="172">
        <f t="shared" si="5"/>
        <v>-0.6</v>
      </c>
      <c r="H30" s="172">
        <f t="shared" si="5"/>
        <v>-0.6</v>
      </c>
      <c r="I30" s="172">
        <f t="shared" si="5"/>
        <v>-0.6</v>
      </c>
      <c r="J30" s="172">
        <f t="shared" si="5"/>
        <v>0.1</v>
      </c>
      <c r="K30" s="172">
        <f t="shared" si="5"/>
        <v>0.2</v>
      </c>
      <c r="L30" s="172">
        <f t="shared" si="5"/>
        <v>0.1</v>
      </c>
      <c r="M30" s="172">
        <f t="shared" si="5"/>
        <v>0.1</v>
      </c>
      <c r="N30" s="172">
        <f t="shared" si="5"/>
        <v>0.1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3">
      <c r="A31" s="161" t="s">
        <v>354</v>
      </c>
      <c r="B31" s="161" t="str">
        <f t="shared" si="8"/>
        <v>nat</v>
      </c>
      <c r="C31" s="161" t="str">
        <f t="shared" si="8"/>
        <v>base</v>
      </c>
      <c r="D31" s="172">
        <v>-1</v>
      </c>
      <c r="E31" s="172">
        <v>-0.2</v>
      </c>
      <c r="F31" s="172">
        <f t="shared" si="5"/>
        <v>-0.7</v>
      </c>
      <c r="G31" s="172">
        <f t="shared" si="5"/>
        <v>-0.6</v>
      </c>
      <c r="H31" s="172">
        <f t="shared" si="5"/>
        <v>-0.6</v>
      </c>
      <c r="I31" s="172">
        <f t="shared" si="5"/>
        <v>-0.6</v>
      </c>
      <c r="J31" s="172">
        <f t="shared" si="5"/>
        <v>0.1</v>
      </c>
      <c r="K31" s="172">
        <f t="shared" si="5"/>
        <v>0.2</v>
      </c>
      <c r="L31" s="172">
        <f t="shared" si="5"/>
        <v>0.1</v>
      </c>
      <c r="M31" s="172">
        <f t="shared" si="5"/>
        <v>0.1</v>
      </c>
      <c r="N31" s="172">
        <f t="shared" si="5"/>
        <v>0.1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3">
      <c r="A32" s="161" t="s">
        <v>355</v>
      </c>
      <c r="B32" s="161" t="str">
        <f t="shared" si="8"/>
        <v>nat</v>
      </c>
      <c r="C32" s="161" t="str">
        <f t="shared" si="8"/>
        <v>base</v>
      </c>
      <c r="D32" s="59">
        <v>-1</v>
      </c>
      <c r="E32" s="59">
        <v>-0.2</v>
      </c>
      <c r="F32" s="172">
        <f t="shared" si="5"/>
        <v>-0.7</v>
      </c>
      <c r="G32" s="172">
        <f t="shared" si="5"/>
        <v>-0.6</v>
      </c>
      <c r="H32" s="172">
        <f t="shared" si="5"/>
        <v>-0.6</v>
      </c>
      <c r="I32" s="172">
        <f t="shared" si="5"/>
        <v>-0.6</v>
      </c>
      <c r="J32" s="172">
        <f t="shared" si="5"/>
        <v>0.1</v>
      </c>
      <c r="K32" s="172">
        <f t="shared" si="5"/>
        <v>0.2</v>
      </c>
      <c r="L32" s="172">
        <f t="shared" si="5"/>
        <v>0.1</v>
      </c>
      <c r="M32" s="172">
        <f t="shared" si="5"/>
        <v>0.1</v>
      </c>
      <c r="N32" s="172">
        <f t="shared" si="5"/>
        <v>0.1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3">
      <c r="A33" s="161" t="s">
        <v>356</v>
      </c>
      <c r="B33" s="161" t="str">
        <f t="shared" si="8"/>
        <v>nat</v>
      </c>
      <c r="C33" s="161" t="str">
        <f t="shared" si="8"/>
        <v>base</v>
      </c>
      <c r="D33" s="172">
        <v>-1</v>
      </c>
      <c r="E33" s="172">
        <v>-0.2</v>
      </c>
      <c r="F33" s="172">
        <f t="shared" si="5"/>
        <v>-0.7</v>
      </c>
      <c r="G33" s="172">
        <f t="shared" si="5"/>
        <v>-0.6</v>
      </c>
      <c r="H33" s="172">
        <f t="shared" si="5"/>
        <v>-0.6</v>
      </c>
      <c r="I33" s="172">
        <f t="shared" si="5"/>
        <v>-0.6</v>
      </c>
      <c r="J33" s="172">
        <f t="shared" si="5"/>
        <v>0.1</v>
      </c>
      <c r="K33" s="172">
        <f t="shared" si="5"/>
        <v>0.2</v>
      </c>
      <c r="L33" s="172">
        <f t="shared" si="5"/>
        <v>0.1</v>
      </c>
      <c r="M33" s="172">
        <f t="shared" si="5"/>
        <v>0.1</v>
      </c>
      <c r="N33" s="172">
        <f t="shared" si="5"/>
        <v>0.1</v>
      </c>
      <c r="Y33" s="158">
        <f t="shared" si="3"/>
        <v>-5.5</v>
      </c>
      <c r="Z33" s="128">
        <f t="shared" ref="Z33:Z65" si="10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3">
      <c r="A34" s="161" t="s">
        <v>357</v>
      </c>
      <c r="B34" s="161" t="str">
        <f t="shared" si="8"/>
        <v>nat</v>
      </c>
      <c r="C34" s="161" t="str">
        <f t="shared" si="8"/>
        <v>base</v>
      </c>
      <c r="D34" s="172">
        <v>-1</v>
      </c>
      <c r="E34" s="59">
        <v>-0.2</v>
      </c>
      <c r="F34" s="172">
        <f t="shared" si="5"/>
        <v>-0.7</v>
      </c>
      <c r="G34" s="172">
        <f t="shared" si="5"/>
        <v>-0.6</v>
      </c>
      <c r="H34" s="172">
        <f t="shared" si="5"/>
        <v>-0.6</v>
      </c>
      <c r="I34" s="172">
        <f t="shared" si="5"/>
        <v>-0.6</v>
      </c>
      <c r="J34" s="172">
        <f t="shared" si="5"/>
        <v>0.1</v>
      </c>
      <c r="K34" s="172">
        <f t="shared" si="5"/>
        <v>0.2</v>
      </c>
      <c r="L34" s="172">
        <f t="shared" si="5"/>
        <v>0.1</v>
      </c>
      <c r="M34" s="172">
        <f t="shared" si="5"/>
        <v>0.1</v>
      </c>
      <c r="N34" s="172">
        <f t="shared" ref="G34:N48" si="11">N$8</f>
        <v>0.1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3">
      <c r="A35" s="161" t="s">
        <v>358</v>
      </c>
      <c r="B35" s="161" t="str">
        <f t="shared" si="8"/>
        <v>nat</v>
      </c>
      <c r="C35" s="161" t="str">
        <f t="shared" si="8"/>
        <v>base</v>
      </c>
      <c r="D35" s="172">
        <v>-1</v>
      </c>
      <c r="E35" s="172">
        <v>-0.2</v>
      </c>
      <c r="F35" s="172">
        <f t="shared" si="5"/>
        <v>-0.7</v>
      </c>
      <c r="G35" s="172">
        <f t="shared" si="11"/>
        <v>-0.6</v>
      </c>
      <c r="H35" s="172">
        <f t="shared" si="11"/>
        <v>-0.6</v>
      </c>
      <c r="I35" s="172">
        <f t="shared" si="11"/>
        <v>-0.6</v>
      </c>
      <c r="J35" s="172">
        <f t="shared" si="11"/>
        <v>0.1</v>
      </c>
      <c r="K35" s="172">
        <f t="shared" si="11"/>
        <v>0.2</v>
      </c>
      <c r="L35" s="172">
        <f t="shared" si="11"/>
        <v>0.1</v>
      </c>
      <c r="M35" s="172">
        <f t="shared" si="11"/>
        <v>0.1</v>
      </c>
      <c r="N35" s="172">
        <f t="shared" si="11"/>
        <v>0.1</v>
      </c>
      <c r="Y35" s="158">
        <f t="shared" si="3"/>
        <v>-10</v>
      </c>
      <c r="Z35" s="128">
        <f t="shared" si="10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3">
      <c r="A36" s="161" t="s">
        <v>359</v>
      </c>
      <c r="B36" s="161" t="str">
        <f t="shared" si="8"/>
        <v>nat</v>
      </c>
      <c r="C36" s="161" t="str">
        <f t="shared" si="8"/>
        <v>base</v>
      </c>
      <c r="D36" s="172">
        <v>-1</v>
      </c>
      <c r="E36" s="172">
        <v>-0.2</v>
      </c>
      <c r="F36" s="172">
        <f t="shared" si="5"/>
        <v>-0.7</v>
      </c>
      <c r="G36" s="172">
        <f t="shared" si="11"/>
        <v>-0.6</v>
      </c>
      <c r="H36" s="172">
        <f t="shared" si="11"/>
        <v>-0.6</v>
      </c>
      <c r="I36" s="172">
        <f t="shared" si="11"/>
        <v>-0.6</v>
      </c>
      <c r="J36" s="172">
        <f t="shared" si="11"/>
        <v>0.1</v>
      </c>
      <c r="K36" s="172">
        <f t="shared" si="11"/>
        <v>0.2</v>
      </c>
      <c r="L36" s="172">
        <f t="shared" si="11"/>
        <v>0.1</v>
      </c>
      <c r="M36" s="172">
        <f t="shared" si="11"/>
        <v>0.1</v>
      </c>
      <c r="N36" s="172">
        <f t="shared" si="11"/>
        <v>0.1</v>
      </c>
      <c r="Y36" s="158">
        <f t="shared" si="3"/>
        <v>-10</v>
      </c>
      <c r="Z36" s="128">
        <f t="shared" si="10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3">
      <c r="A37" s="161" t="s">
        <v>360</v>
      </c>
      <c r="B37" s="161" t="str">
        <f t="shared" si="8"/>
        <v>nat</v>
      </c>
      <c r="C37" s="161" t="str">
        <f t="shared" si="8"/>
        <v>base</v>
      </c>
      <c r="D37" s="172">
        <v>-1</v>
      </c>
      <c r="E37" s="172">
        <v>-0.2</v>
      </c>
      <c r="F37" s="172">
        <f t="shared" si="5"/>
        <v>-0.7</v>
      </c>
      <c r="G37" s="172">
        <f t="shared" si="11"/>
        <v>-0.6</v>
      </c>
      <c r="H37" s="172">
        <f t="shared" si="11"/>
        <v>-0.6</v>
      </c>
      <c r="I37" s="172">
        <f t="shared" si="11"/>
        <v>-0.6</v>
      </c>
      <c r="J37" s="172">
        <f t="shared" si="11"/>
        <v>0.1</v>
      </c>
      <c r="K37" s="172">
        <f t="shared" si="11"/>
        <v>0.2</v>
      </c>
      <c r="L37" s="172">
        <f t="shared" si="11"/>
        <v>0.1</v>
      </c>
      <c r="M37" s="172">
        <f t="shared" si="11"/>
        <v>0.1</v>
      </c>
      <c r="N37" s="172">
        <f t="shared" si="11"/>
        <v>0.1</v>
      </c>
      <c r="Y37" s="158">
        <f t="shared" si="3"/>
        <v>-10</v>
      </c>
      <c r="Z37" s="128">
        <f t="shared" si="10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3">
      <c r="A38" s="161" t="s">
        <v>361</v>
      </c>
      <c r="B38" s="161" t="str">
        <f t="shared" si="8"/>
        <v>nat</v>
      </c>
      <c r="C38" s="161" t="str">
        <f t="shared" si="8"/>
        <v>base</v>
      </c>
      <c r="D38" s="172">
        <v>-1</v>
      </c>
      <c r="E38" s="172">
        <v>-0.2</v>
      </c>
      <c r="F38" s="172">
        <f t="shared" si="5"/>
        <v>-0.7</v>
      </c>
      <c r="G38" s="172">
        <f t="shared" si="11"/>
        <v>-0.6</v>
      </c>
      <c r="H38" s="172">
        <f t="shared" si="11"/>
        <v>-0.6</v>
      </c>
      <c r="I38" s="172">
        <f t="shared" si="11"/>
        <v>-0.6</v>
      </c>
      <c r="J38" s="172">
        <f t="shared" si="11"/>
        <v>0.1</v>
      </c>
      <c r="K38" s="172">
        <f t="shared" si="11"/>
        <v>0.2</v>
      </c>
      <c r="L38" s="172">
        <f t="shared" si="11"/>
        <v>0.1</v>
      </c>
      <c r="M38" s="172">
        <f t="shared" si="11"/>
        <v>0.1</v>
      </c>
      <c r="N38" s="172">
        <f t="shared" si="11"/>
        <v>0.1</v>
      </c>
      <c r="Y38" s="158">
        <f t="shared" si="3"/>
        <v>-10</v>
      </c>
      <c r="Z38" s="128">
        <f t="shared" si="10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3">
      <c r="A39" s="161" t="s">
        <v>362</v>
      </c>
      <c r="B39" s="161" t="str">
        <f t="shared" si="8"/>
        <v>nat</v>
      </c>
      <c r="C39" s="161" t="str">
        <f t="shared" si="8"/>
        <v>base</v>
      </c>
      <c r="D39" s="172">
        <v>-1</v>
      </c>
      <c r="E39" s="172">
        <v>-0.2</v>
      </c>
      <c r="F39" s="172">
        <f t="shared" si="5"/>
        <v>-0.7</v>
      </c>
      <c r="G39" s="172">
        <f t="shared" si="11"/>
        <v>-0.6</v>
      </c>
      <c r="H39" s="172">
        <f t="shared" si="11"/>
        <v>-0.6</v>
      </c>
      <c r="I39" s="172">
        <f t="shared" si="11"/>
        <v>-0.6</v>
      </c>
      <c r="J39" s="172">
        <f t="shared" si="11"/>
        <v>0.1</v>
      </c>
      <c r="K39" s="172">
        <f t="shared" si="11"/>
        <v>0.2</v>
      </c>
      <c r="L39" s="172">
        <f t="shared" si="11"/>
        <v>0.1</v>
      </c>
      <c r="M39" s="172">
        <f t="shared" si="11"/>
        <v>0.1</v>
      </c>
      <c r="N39" s="172">
        <f t="shared" si="11"/>
        <v>0.1</v>
      </c>
      <c r="Y39" s="158">
        <f t="shared" si="3"/>
        <v>-10</v>
      </c>
      <c r="Z39" s="128">
        <f t="shared" si="10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3">
      <c r="A40" s="161" t="s">
        <v>363</v>
      </c>
      <c r="B40" s="161" t="str">
        <f t="shared" si="8"/>
        <v>nat</v>
      </c>
      <c r="C40" s="161" t="str">
        <f t="shared" si="8"/>
        <v>base</v>
      </c>
      <c r="D40" s="172">
        <v>-1</v>
      </c>
      <c r="E40" s="172">
        <v>-0.2</v>
      </c>
      <c r="F40" s="172">
        <f t="shared" si="5"/>
        <v>-0.7</v>
      </c>
      <c r="G40" s="172">
        <f t="shared" si="11"/>
        <v>-0.6</v>
      </c>
      <c r="H40" s="172">
        <f t="shared" si="11"/>
        <v>-0.6</v>
      </c>
      <c r="I40" s="172">
        <f t="shared" si="11"/>
        <v>-0.6</v>
      </c>
      <c r="J40" s="172">
        <f t="shared" si="11"/>
        <v>0.1</v>
      </c>
      <c r="K40" s="172">
        <f t="shared" si="11"/>
        <v>0.2</v>
      </c>
      <c r="L40" s="172">
        <f t="shared" si="11"/>
        <v>0.1</v>
      </c>
      <c r="M40" s="172">
        <f t="shared" si="11"/>
        <v>0.1</v>
      </c>
      <c r="N40" s="172">
        <f t="shared" si="11"/>
        <v>0.1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3">
      <c r="A41" s="161" t="s">
        <v>104</v>
      </c>
      <c r="B41" s="161" t="str">
        <f t="shared" si="8"/>
        <v>nat</v>
      </c>
      <c r="C41" s="161" t="str">
        <f t="shared" si="8"/>
        <v>base</v>
      </c>
      <c r="D41" s="172">
        <v>-1</v>
      </c>
      <c r="E41" s="172">
        <v>-0.2</v>
      </c>
      <c r="F41" s="172">
        <f t="shared" si="5"/>
        <v>-0.7</v>
      </c>
      <c r="G41" s="172">
        <f t="shared" si="11"/>
        <v>-0.6</v>
      </c>
      <c r="H41" s="172">
        <f t="shared" si="11"/>
        <v>-0.6</v>
      </c>
      <c r="I41" s="172">
        <f t="shared" si="11"/>
        <v>-0.6</v>
      </c>
      <c r="J41" s="172">
        <f t="shared" si="11"/>
        <v>0.1</v>
      </c>
      <c r="K41" s="172">
        <f t="shared" si="11"/>
        <v>0.2</v>
      </c>
      <c r="L41" s="172">
        <f t="shared" si="11"/>
        <v>0.1</v>
      </c>
      <c r="M41" s="172">
        <f t="shared" si="11"/>
        <v>0.1</v>
      </c>
      <c r="N41" s="172">
        <f t="shared" si="11"/>
        <v>0.1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3">
      <c r="A42" s="161" t="s">
        <v>60</v>
      </c>
      <c r="B42" s="161" t="str">
        <f t="shared" ref="B42:C51" si="12">B41</f>
        <v>nat</v>
      </c>
      <c r="C42" s="161" t="str">
        <f t="shared" si="12"/>
        <v>base</v>
      </c>
      <c r="D42" s="172">
        <v>-4</v>
      </c>
      <c r="E42" s="172">
        <v>-0.2</v>
      </c>
      <c r="F42" s="172">
        <f t="shared" si="5"/>
        <v>-0.7</v>
      </c>
      <c r="G42" s="172">
        <f t="shared" si="11"/>
        <v>-0.6</v>
      </c>
      <c r="H42" s="172">
        <f t="shared" si="11"/>
        <v>-0.6</v>
      </c>
      <c r="I42" s="172">
        <f t="shared" si="11"/>
        <v>-0.6</v>
      </c>
      <c r="J42" s="172">
        <f t="shared" si="11"/>
        <v>0.1</v>
      </c>
      <c r="K42" s="172">
        <f t="shared" si="11"/>
        <v>0.2</v>
      </c>
      <c r="L42" s="172">
        <f t="shared" si="11"/>
        <v>0.1</v>
      </c>
      <c r="M42" s="172">
        <f t="shared" si="11"/>
        <v>0.1</v>
      </c>
      <c r="N42" s="172">
        <f t="shared" si="11"/>
        <v>0.1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3">
      <c r="A43" s="161" t="s">
        <v>105</v>
      </c>
      <c r="B43" s="161" t="str">
        <f t="shared" si="12"/>
        <v>nat</v>
      </c>
      <c r="C43" s="161" t="str">
        <f t="shared" si="12"/>
        <v>base</v>
      </c>
      <c r="D43" s="172">
        <v>-4</v>
      </c>
      <c r="E43" s="172">
        <v>-0.2</v>
      </c>
      <c r="F43" s="172">
        <f t="shared" si="5"/>
        <v>-0.7</v>
      </c>
      <c r="G43" s="172">
        <f t="shared" si="11"/>
        <v>-0.6</v>
      </c>
      <c r="H43" s="172">
        <f t="shared" si="11"/>
        <v>-0.6</v>
      </c>
      <c r="I43" s="172">
        <f t="shared" si="11"/>
        <v>-0.6</v>
      </c>
      <c r="J43" s="172">
        <f t="shared" si="11"/>
        <v>0.1</v>
      </c>
      <c r="K43" s="172">
        <f t="shared" si="11"/>
        <v>0.2</v>
      </c>
      <c r="L43" s="172">
        <f t="shared" si="11"/>
        <v>0.1</v>
      </c>
      <c r="M43" s="172">
        <f t="shared" si="11"/>
        <v>0.1</v>
      </c>
      <c r="N43" s="172">
        <f t="shared" si="11"/>
        <v>0.1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3">
      <c r="A44" s="161" t="s">
        <v>106</v>
      </c>
      <c r="B44" s="161" t="str">
        <f t="shared" si="12"/>
        <v>nat</v>
      </c>
      <c r="C44" s="161" t="str">
        <f t="shared" si="12"/>
        <v>base</v>
      </c>
      <c r="D44" s="172">
        <v>-4</v>
      </c>
      <c r="E44" s="172">
        <v>-0.2</v>
      </c>
      <c r="F44" s="172">
        <f t="shared" si="5"/>
        <v>-0.7</v>
      </c>
      <c r="G44" s="172">
        <f t="shared" si="11"/>
        <v>-0.6</v>
      </c>
      <c r="H44" s="172">
        <f t="shared" si="11"/>
        <v>-0.6</v>
      </c>
      <c r="I44" s="172">
        <f t="shared" si="11"/>
        <v>-0.6</v>
      </c>
      <c r="J44" s="172">
        <f t="shared" si="11"/>
        <v>0.1</v>
      </c>
      <c r="K44" s="172">
        <f t="shared" si="11"/>
        <v>0.2</v>
      </c>
      <c r="L44" s="172">
        <f t="shared" si="11"/>
        <v>0.1</v>
      </c>
      <c r="M44" s="172">
        <f t="shared" si="11"/>
        <v>0.1</v>
      </c>
      <c r="N44" s="172">
        <f t="shared" si="11"/>
        <v>0.1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3">
      <c r="A45" s="161" t="s">
        <v>107</v>
      </c>
      <c r="B45" s="161" t="str">
        <f t="shared" si="12"/>
        <v>nat</v>
      </c>
      <c r="C45" s="161" t="str">
        <f t="shared" si="12"/>
        <v>base</v>
      </c>
      <c r="D45" s="172">
        <v>-4</v>
      </c>
      <c r="E45" s="172">
        <v>-0.2</v>
      </c>
      <c r="F45" s="172">
        <f t="shared" si="5"/>
        <v>-0.7</v>
      </c>
      <c r="G45" s="172">
        <f t="shared" si="11"/>
        <v>-0.6</v>
      </c>
      <c r="H45" s="172">
        <f t="shared" si="11"/>
        <v>-0.6</v>
      </c>
      <c r="I45" s="172">
        <f t="shared" si="11"/>
        <v>-0.6</v>
      </c>
      <c r="J45" s="172">
        <f t="shared" si="11"/>
        <v>0.1</v>
      </c>
      <c r="K45" s="172">
        <f t="shared" si="11"/>
        <v>0.2</v>
      </c>
      <c r="L45" s="172">
        <f t="shared" si="11"/>
        <v>0.1</v>
      </c>
      <c r="M45" s="172">
        <f t="shared" si="11"/>
        <v>0.1</v>
      </c>
      <c r="N45" s="172">
        <f t="shared" si="11"/>
        <v>0.1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3">
      <c r="A46" s="161" t="s">
        <v>108</v>
      </c>
      <c r="B46" s="161" t="str">
        <f t="shared" si="12"/>
        <v>nat</v>
      </c>
      <c r="C46" s="161" t="str">
        <f t="shared" si="12"/>
        <v>base</v>
      </c>
      <c r="D46" s="172">
        <v>-4</v>
      </c>
      <c r="E46" s="172">
        <v>-0.2</v>
      </c>
      <c r="F46" s="172">
        <f t="shared" si="5"/>
        <v>-0.7</v>
      </c>
      <c r="G46" s="172">
        <f t="shared" si="11"/>
        <v>-0.6</v>
      </c>
      <c r="H46" s="172">
        <f t="shared" si="11"/>
        <v>-0.6</v>
      </c>
      <c r="I46" s="172">
        <f t="shared" si="11"/>
        <v>-0.6</v>
      </c>
      <c r="J46" s="172">
        <f t="shared" si="11"/>
        <v>0.1</v>
      </c>
      <c r="K46" s="172">
        <f t="shared" si="11"/>
        <v>0.2</v>
      </c>
      <c r="L46" s="172">
        <f t="shared" si="11"/>
        <v>0.1</v>
      </c>
      <c r="M46" s="172">
        <f t="shared" si="11"/>
        <v>0.1</v>
      </c>
      <c r="N46" s="172">
        <f t="shared" si="11"/>
        <v>0.1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3">
      <c r="A47" s="161" t="s">
        <v>109</v>
      </c>
      <c r="B47" s="161" t="str">
        <f t="shared" si="12"/>
        <v>nat</v>
      </c>
      <c r="C47" s="161" t="str">
        <f t="shared" si="12"/>
        <v>base</v>
      </c>
      <c r="D47" s="172">
        <v>-4</v>
      </c>
      <c r="E47" s="172">
        <v>-0.2</v>
      </c>
      <c r="F47" s="172">
        <f t="shared" si="5"/>
        <v>-0.7</v>
      </c>
      <c r="G47" s="172">
        <f t="shared" si="11"/>
        <v>-0.6</v>
      </c>
      <c r="H47" s="172">
        <f t="shared" si="11"/>
        <v>-0.6</v>
      </c>
      <c r="I47" s="172">
        <f t="shared" si="11"/>
        <v>-0.6</v>
      </c>
      <c r="J47" s="172">
        <f t="shared" si="11"/>
        <v>0.1</v>
      </c>
      <c r="K47" s="172">
        <f t="shared" si="11"/>
        <v>0.2</v>
      </c>
      <c r="L47" s="172">
        <f t="shared" si="11"/>
        <v>0.1</v>
      </c>
      <c r="M47" s="172">
        <f t="shared" si="11"/>
        <v>0.1</v>
      </c>
      <c r="N47" s="172">
        <f t="shared" si="11"/>
        <v>0.1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3">
      <c r="A48" s="161" t="s">
        <v>110</v>
      </c>
      <c r="B48" s="161" t="str">
        <f t="shared" si="12"/>
        <v>nat</v>
      </c>
      <c r="C48" s="161" t="str">
        <f t="shared" si="12"/>
        <v>base</v>
      </c>
      <c r="D48" s="172">
        <v>-4</v>
      </c>
      <c r="E48" s="172">
        <v>-0.2</v>
      </c>
      <c r="F48" s="172">
        <f t="shared" si="5"/>
        <v>-0.7</v>
      </c>
      <c r="G48" s="172">
        <f t="shared" si="11"/>
        <v>-0.6</v>
      </c>
      <c r="H48" s="172">
        <f t="shared" si="11"/>
        <v>-0.6</v>
      </c>
      <c r="I48" s="172">
        <f t="shared" si="11"/>
        <v>-0.6</v>
      </c>
      <c r="J48" s="172">
        <f t="shared" si="11"/>
        <v>0.1</v>
      </c>
      <c r="K48" s="172">
        <f t="shared" si="11"/>
        <v>0.2</v>
      </c>
      <c r="L48" s="172">
        <f t="shared" si="11"/>
        <v>0.1</v>
      </c>
      <c r="M48" s="172">
        <f t="shared" si="11"/>
        <v>0.1</v>
      </c>
      <c r="N48" s="172">
        <f t="shared" si="11"/>
        <v>0.1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3">
      <c r="A49" s="161" t="s">
        <v>61</v>
      </c>
      <c r="B49" s="161" t="str">
        <f t="shared" si="12"/>
        <v>nat</v>
      </c>
      <c r="C49" s="161" t="str">
        <f t="shared" si="12"/>
        <v>base</v>
      </c>
      <c r="D49" s="172" t="s">
        <v>75</v>
      </c>
      <c r="E49" s="172" t="s">
        <v>75</v>
      </c>
      <c r="F49" s="172" t="s">
        <v>75</v>
      </c>
      <c r="G49" s="172" t="s">
        <v>75</v>
      </c>
      <c r="H49" s="172" t="s">
        <v>75</v>
      </c>
      <c r="I49" s="172" t="s">
        <v>75</v>
      </c>
      <c r="J49" s="172" t="s">
        <v>75</v>
      </c>
      <c r="K49" s="172" t="s">
        <v>75</v>
      </c>
      <c r="L49" s="172" t="s">
        <v>75</v>
      </c>
      <c r="M49" s="172" t="s">
        <v>75</v>
      </c>
      <c r="N49" s="172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3">
      <c r="A50" s="161" t="s">
        <v>216</v>
      </c>
      <c r="B50" s="161" t="str">
        <f t="shared" si="12"/>
        <v>nat</v>
      </c>
      <c r="C50" s="161" t="str">
        <f t="shared" si="12"/>
        <v>base</v>
      </c>
      <c r="D50" s="172" t="s">
        <v>75</v>
      </c>
      <c r="E50" s="172" t="s">
        <v>75</v>
      </c>
      <c r="F50" s="172" t="s">
        <v>75</v>
      </c>
      <c r="G50" s="172" t="s">
        <v>75</v>
      </c>
      <c r="H50" s="172" t="s">
        <v>75</v>
      </c>
      <c r="I50" s="172" t="s">
        <v>75</v>
      </c>
      <c r="J50" s="172" t="s">
        <v>75</v>
      </c>
      <c r="K50" s="172" t="s">
        <v>75</v>
      </c>
      <c r="L50" s="172" t="s">
        <v>75</v>
      </c>
      <c r="M50" s="172" t="s">
        <v>75</v>
      </c>
      <c r="N50" s="172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3">
      <c r="A51" s="161" t="s">
        <v>418</v>
      </c>
      <c r="B51" s="161" t="str">
        <f t="shared" si="12"/>
        <v>nat</v>
      </c>
      <c r="C51" s="161" t="str">
        <f t="shared" si="12"/>
        <v>base</v>
      </c>
      <c r="D51" s="172">
        <v>-1.25</v>
      </c>
      <c r="E51" s="172">
        <v>-0.2</v>
      </c>
      <c r="F51" s="172">
        <f t="shared" si="5"/>
        <v>-0.7</v>
      </c>
      <c r="G51" s="172">
        <f t="shared" ref="G51:N65" si="13">G$8</f>
        <v>-0.6</v>
      </c>
      <c r="H51" s="172">
        <f t="shared" si="13"/>
        <v>-0.6</v>
      </c>
      <c r="I51" s="172">
        <f t="shared" si="13"/>
        <v>-0.6</v>
      </c>
      <c r="J51" s="172">
        <f t="shared" si="13"/>
        <v>0.1</v>
      </c>
      <c r="K51" s="172">
        <f t="shared" si="13"/>
        <v>0.2</v>
      </c>
      <c r="L51" s="172">
        <f t="shared" si="13"/>
        <v>0.1</v>
      </c>
      <c r="M51" s="172">
        <f t="shared" si="13"/>
        <v>0.1</v>
      </c>
      <c r="N51" s="172">
        <f t="shared" si="13"/>
        <v>0.1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3">
      <c r="A52" s="161" t="s">
        <v>111</v>
      </c>
      <c r="B52" s="161" t="str">
        <f>B50</f>
        <v>nat</v>
      </c>
      <c r="C52" s="161" t="str">
        <f>C50</f>
        <v>base</v>
      </c>
      <c r="D52" s="172">
        <v>-1.25</v>
      </c>
      <c r="E52" s="172">
        <v>-0.2</v>
      </c>
      <c r="F52" s="172">
        <f t="shared" si="5"/>
        <v>-0.7</v>
      </c>
      <c r="G52" s="172">
        <f t="shared" si="13"/>
        <v>-0.6</v>
      </c>
      <c r="H52" s="172">
        <f t="shared" si="13"/>
        <v>-0.6</v>
      </c>
      <c r="I52" s="172">
        <f t="shared" si="13"/>
        <v>-0.6</v>
      </c>
      <c r="J52" s="172">
        <f t="shared" si="13"/>
        <v>0.1</v>
      </c>
      <c r="K52" s="172">
        <f t="shared" si="13"/>
        <v>0.2</v>
      </c>
      <c r="L52" s="172">
        <f t="shared" si="13"/>
        <v>0.1</v>
      </c>
      <c r="M52" s="172">
        <f t="shared" si="13"/>
        <v>0.1</v>
      </c>
      <c r="N52" s="172">
        <f t="shared" si="13"/>
        <v>0.1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3">
      <c r="A53" s="161" t="s">
        <v>112</v>
      </c>
      <c r="B53" s="161" t="str">
        <f t="shared" ref="B53:B62" si="14">B52</f>
        <v>nat</v>
      </c>
      <c r="C53" s="161" t="str">
        <f t="shared" ref="C53:C62" si="15">C52</f>
        <v>base</v>
      </c>
      <c r="D53" s="172">
        <v>-1.25</v>
      </c>
      <c r="E53" s="172">
        <v>-0.2</v>
      </c>
      <c r="F53" s="172">
        <f t="shared" si="5"/>
        <v>-0.7</v>
      </c>
      <c r="G53" s="172">
        <f t="shared" si="13"/>
        <v>-0.6</v>
      </c>
      <c r="H53" s="172">
        <f t="shared" si="13"/>
        <v>-0.6</v>
      </c>
      <c r="I53" s="172">
        <f t="shared" si="13"/>
        <v>-0.6</v>
      </c>
      <c r="J53" s="172">
        <f t="shared" si="13"/>
        <v>0.1</v>
      </c>
      <c r="K53" s="172">
        <f t="shared" si="13"/>
        <v>0.2</v>
      </c>
      <c r="L53" s="172">
        <f t="shared" si="13"/>
        <v>0.1</v>
      </c>
      <c r="M53" s="172">
        <f t="shared" si="13"/>
        <v>0.1</v>
      </c>
      <c r="N53" s="172">
        <f t="shared" si="13"/>
        <v>0.1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3">
      <c r="A54" s="161" t="s">
        <v>113</v>
      </c>
      <c r="B54" s="161" t="str">
        <f t="shared" si="14"/>
        <v>nat</v>
      </c>
      <c r="C54" s="161" t="str">
        <f t="shared" si="15"/>
        <v>base</v>
      </c>
      <c r="D54" s="172">
        <v>-1.25</v>
      </c>
      <c r="E54" s="172">
        <v>-0.2</v>
      </c>
      <c r="F54" s="172">
        <f t="shared" si="5"/>
        <v>-0.7</v>
      </c>
      <c r="G54" s="172">
        <f t="shared" si="13"/>
        <v>-0.6</v>
      </c>
      <c r="H54" s="172">
        <f t="shared" si="13"/>
        <v>-0.6</v>
      </c>
      <c r="I54" s="172">
        <f t="shared" si="13"/>
        <v>-0.6</v>
      </c>
      <c r="J54" s="172">
        <f t="shared" si="13"/>
        <v>0.1</v>
      </c>
      <c r="K54" s="172">
        <f t="shared" si="13"/>
        <v>0.2</v>
      </c>
      <c r="L54" s="172">
        <f t="shared" si="13"/>
        <v>0.1</v>
      </c>
      <c r="M54" s="172">
        <f t="shared" si="13"/>
        <v>0.1</v>
      </c>
      <c r="N54" s="172">
        <f t="shared" si="13"/>
        <v>0.1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3">
      <c r="A55" s="161" t="s">
        <v>114</v>
      </c>
      <c r="B55" s="161" t="str">
        <f t="shared" si="14"/>
        <v>nat</v>
      </c>
      <c r="C55" s="161" t="str">
        <f t="shared" si="15"/>
        <v>base</v>
      </c>
      <c r="D55" s="172">
        <v>-1.25</v>
      </c>
      <c r="E55" s="172">
        <v>-0.2</v>
      </c>
      <c r="F55" s="172">
        <f t="shared" si="5"/>
        <v>-0.7</v>
      </c>
      <c r="G55" s="172">
        <f t="shared" si="13"/>
        <v>-0.6</v>
      </c>
      <c r="H55" s="172">
        <f t="shared" si="13"/>
        <v>-0.6</v>
      </c>
      <c r="I55" s="172">
        <f t="shared" si="13"/>
        <v>-0.6</v>
      </c>
      <c r="J55" s="172">
        <f t="shared" si="13"/>
        <v>0.1</v>
      </c>
      <c r="K55" s="172">
        <f t="shared" si="13"/>
        <v>0.2</v>
      </c>
      <c r="L55" s="172">
        <f t="shared" si="13"/>
        <v>0.1</v>
      </c>
      <c r="M55" s="172">
        <f t="shared" si="13"/>
        <v>0.1</v>
      </c>
      <c r="N55" s="172">
        <f t="shared" si="13"/>
        <v>0.1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3">
      <c r="A56" s="161" t="s">
        <v>62</v>
      </c>
      <c r="B56" s="161" t="str">
        <f t="shared" si="14"/>
        <v>nat</v>
      </c>
      <c r="C56" s="161" t="str">
        <f t="shared" si="15"/>
        <v>base</v>
      </c>
      <c r="D56" s="172">
        <v>-5.5</v>
      </c>
      <c r="E56" s="172">
        <v>-0.2</v>
      </c>
      <c r="F56" s="172">
        <f t="shared" si="5"/>
        <v>-0.7</v>
      </c>
      <c r="G56" s="172">
        <f t="shared" si="13"/>
        <v>-0.6</v>
      </c>
      <c r="H56" s="172">
        <f t="shared" si="13"/>
        <v>-0.6</v>
      </c>
      <c r="I56" s="172">
        <f t="shared" si="13"/>
        <v>-0.6</v>
      </c>
      <c r="J56" s="172">
        <f t="shared" si="13"/>
        <v>0.1</v>
      </c>
      <c r="K56" s="172">
        <f t="shared" si="13"/>
        <v>0.2</v>
      </c>
      <c r="L56" s="172">
        <f t="shared" si="13"/>
        <v>0.1</v>
      </c>
      <c r="M56" s="172">
        <f t="shared" si="13"/>
        <v>0.1</v>
      </c>
      <c r="N56" s="172">
        <f t="shared" si="13"/>
        <v>0.1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3">
      <c r="A57" s="161" t="s">
        <v>115</v>
      </c>
      <c r="B57" s="161" t="str">
        <f t="shared" si="14"/>
        <v>nat</v>
      </c>
      <c r="C57" s="161" t="str">
        <f t="shared" si="15"/>
        <v>base</v>
      </c>
      <c r="D57" s="172">
        <v>-10</v>
      </c>
      <c r="E57" s="172">
        <v>-0.2</v>
      </c>
      <c r="F57" s="172">
        <f t="shared" si="5"/>
        <v>-0.7</v>
      </c>
      <c r="G57" s="172">
        <f t="shared" si="13"/>
        <v>-0.6</v>
      </c>
      <c r="H57" s="172">
        <f t="shared" si="13"/>
        <v>-0.6</v>
      </c>
      <c r="I57" s="172">
        <f t="shared" si="13"/>
        <v>-0.6</v>
      </c>
      <c r="J57" s="172">
        <f t="shared" si="13"/>
        <v>0.1</v>
      </c>
      <c r="K57" s="172">
        <f t="shared" si="13"/>
        <v>0.2</v>
      </c>
      <c r="L57" s="172">
        <f t="shared" si="13"/>
        <v>0.1</v>
      </c>
      <c r="M57" s="172">
        <f t="shared" si="13"/>
        <v>0.1</v>
      </c>
      <c r="N57" s="172">
        <f t="shared" si="13"/>
        <v>0.1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3">
      <c r="A58" s="161" t="s">
        <v>116</v>
      </c>
      <c r="B58" s="161" t="str">
        <f t="shared" si="14"/>
        <v>nat</v>
      </c>
      <c r="C58" s="161" t="str">
        <f t="shared" si="15"/>
        <v>base</v>
      </c>
      <c r="D58" s="172">
        <v>-10</v>
      </c>
      <c r="E58" s="172">
        <v>-0.2</v>
      </c>
      <c r="F58" s="172">
        <f t="shared" si="5"/>
        <v>-0.7</v>
      </c>
      <c r="G58" s="172">
        <f t="shared" si="13"/>
        <v>-0.6</v>
      </c>
      <c r="H58" s="172">
        <f t="shared" si="13"/>
        <v>-0.6</v>
      </c>
      <c r="I58" s="172">
        <f t="shared" si="13"/>
        <v>-0.6</v>
      </c>
      <c r="J58" s="172">
        <f t="shared" si="13"/>
        <v>0.1</v>
      </c>
      <c r="K58" s="172">
        <f t="shared" si="13"/>
        <v>0.2</v>
      </c>
      <c r="L58" s="172">
        <f t="shared" si="13"/>
        <v>0.1</v>
      </c>
      <c r="M58" s="172">
        <f t="shared" si="13"/>
        <v>0.1</v>
      </c>
      <c r="N58" s="172">
        <f t="shared" si="13"/>
        <v>0.1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3">
      <c r="A59" s="161" t="s">
        <v>117</v>
      </c>
      <c r="B59" s="161" t="str">
        <f t="shared" si="14"/>
        <v>nat</v>
      </c>
      <c r="C59" s="161" t="str">
        <f t="shared" si="15"/>
        <v>base</v>
      </c>
      <c r="D59" s="172">
        <v>-10</v>
      </c>
      <c r="E59" s="172">
        <v>-0.2</v>
      </c>
      <c r="F59" s="172">
        <f t="shared" si="5"/>
        <v>-0.7</v>
      </c>
      <c r="G59" s="172">
        <f t="shared" si="13"/>
        <v>-0.6</v>
      </c>
      <c r="H59" s="172">
        <f t="shared" si="13"/>
        <v>-0.6</v>
      </c>
      <c r="I59" s="172">
        <f t="shared" si="13"/>
        <v>-0.6</v>
      </c>
      <c r="J59" s="172">
        <f t="shared" si="13"/>
        <v>0.1</v>
      </c>
      <c r="K59" s="172">
        <f t="shared" si="13"/>
        <v>0.2</v>
      </c>
      <c r="L59" s="172">
        <f t="shared" si="13"/>
        <v>0.1</v>
      </c>
      <c r="M59" s="172">
        <f t="shared" si="13"/>
        <v>0.1</v>
      </c>
      <c r="N59" s="172">
        <f t="shared" si="13"/>
        <v>0.1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3">
      <c r="A60" s="161" t="s">
        <v>63</v>
      </c>
      <c r="B60" s="161" t="str">
        <f t="shared" si="14"/>
        <v>nat</v>
      </c>
      <c r="C60" s="161" t="str">
        <f t="shared" si="15"/>
        <v>base</v>
      </c>
      <c r="D60" s="172">
        <v>-10</v>
      </c>
      <c r="E60" s="172">
        <v>-0.2</v>
      </c>
      <c r="F60" s="172">
        <f t="shared" si="5"/>
        <v>-0.7</v>
      </c>
      <c r="G60" s="172">
        <f t="shared" si="13"/>
        <v>-0.6</v>
      </c>
      <c r="H60" s="172">
        <f t="shared" si="13"/>
        <v>-0.6</v>
      </c>
      <c r="I60" s="172">
        <f t="shared" si="13"/>
        <v>-0.6</v>
      </c>
      <c r="J60" s="172">
        <f t="shared" si="13"/>
        <v>0.1</v>
      </c>
      <c r="K60" s="172">
        <f t="shared" si="13"/>
        <v>0.2</v>
      </c>
      <c r="L60" s="172">
        <f t="shared" si="13"/>
        <v>0.1</v>
      </c>
      <c r="M60" s="172">
        <f t="shared" si="13"/>
        <v>0.1</v>
      </c>
      <c r="N60" s="172">
        <f t="shared" si="13"/>
        <v>0.1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3">
      <c r="A61" s="157" t="s">
        <v>419</v>
      </c>
      <c r="B61" s="161" t="str">
        <f t="shared" si="14"/>
        <v>nat</v>
      </c>
      <c r="C61" s="161" t="str">
        <f t="shared" si="15"/>
        <v>base</v>
      </c>
      <c r="D61" s="172">
        <v>-10</v>
      </c>
      <c r="E61" s="172">
        <v>-0.2</v>
      </c>
      <c r="F61" s="172">
        <f t="shared" si="5"/>
        <v>-0.7</v>
      </c>
      <c r="G61" s="172">
        <f t="shared" si="13"/>
        <v>-0.6</v>
      </c>
      <c r="H61" s="172">
        <f t="shared" si="13"/>
        <v>-0.6</v>
      </c>
      <c r="I61" s="172">
        <f t="shared" si="13"/>
        <v>-0.6</v>
      </c>
      <c r="J61" s="172">
        <f t="shared" si="13"/>
        <v>0.1</v>
      </c>
      <c r="K61" s="172">
        <f t="shared" si="13"/>
        <v>0.2</v>
      </c>
      <c r="L61" s="172">
        <f t="shared" si="13"/>
        <v>0.1</v>
      </c>
      <c r="M61" s="172">
        <f t="shared" si="13"/>
        <v>0.1</v>
      </c>
      <c r="N61" s="172">
        <f t="shared" si="13"/>
        <v>0.1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3">
      <c r="A62" s="157" t="s">
        <v>420</v>
      </c>
      <c r="B62" s="161" t="str">
        <f t="shared" si="14"/>
        <v>nat</v>
      </c>
      <c r="C62" s="161" t="str">
        <f t="shared" si="15"/>
        <v>base</v>
      </c>
      <c r="D62" s="172">
        <v>-10</v>
      </c>
      <c r="E62" s="172">
        <v>-0.2</v>
      </c>
      <c r="F62" s="172">
        <f t="shared" si="5"/>
        <v>-0.7</v>
      </c>
      <c r="G62" s="172">
        <f t="shared" si="13"/>
        <v>-0.6</v>
      </c>
      <c r="H62" s="172">
        <f t="shared" si="13"/>
        <v>-0.6</v>
      </c>
      <c r="I62" s="172">
        <f t="shared" si="13"/>
        <v>-0.6</v>
      </c>
      <c r="J62" s="172">
        <f t="shared" si="13"/>
        <v>0.1</v>
      </c>
      <c r="K62" s="172">
        <f t="shared" si="13"/>
        <v>0.2</v>
      </c>
      <c r="L62" s="172">
        <f t="shared" si="13"/>
        <v>0.1</v>
      </c>
      <c r="M62" s="172">
        <f t="shared" si="13"/>
        <v>0.1</v>
      </c>
      <c r="N62" s="172">
        <f t="shared" si="13"/>
        <v>0.1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3">
      <c r="A63" s="161" t="s">
        <v>118</v>
      </c>
      <c r="B63" s="161" t="str">
        <f>B60</f>
        <v>nat</v>
      </c>
      <c r="C63" s="161" t="str">
        <f>C60</f>
        <v>base</v>
      </c>
      <c r="D63" s="172">
        <v>-10</v>
      </c>
      <c r="E63" s="172">
        <v>-0.2</v>
      </c>
      <c r="F63" s="172">
        <f t="shared" si="5"/>
        <v>-0.7</v>
      </c>
      <c r="G63" s="172">
        <f t="shared" si="13"/>
        <v>-0.6</v>
      </c>
      <c r="H63" s="172">
        <f t="shared" si="13"/>
        <v>-0.6</v>
      </c>
      <c r="I63" s="172">
        <f t="shared" si="13"/>
        <v>-0.6</v>
      </c>
      <c r="J63" s="172">
        <f t="shared" si="13"/>
        <v>0.1</v>
      </c>
      <c r="K63" s="172">
        <f t="shared" si="13"/>
        <v>0.2</v>
      </c>
      <c r="L63" s="172">
        <f t="shared" si="13"/>
        <v>0.1</v>
      </c>
      <c r="M63" s="172">
        <f t="shared" si="13"/>
        <v>0.1</v>
      </c>
      <c r="N63" s="172">
        <f t="shared" si="13"/>
        <v>0.1</v>
      </c>
      <c r="Y63" s="158">
        <f t="shared" si="3"/>
        <v>-10</v>
      </c>
      <c r="Z63" s="128">
        <f t="shared" si="10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3">
      <c r="A64" s="161" t="s">
        <v>119</v>
      </c>
      <c r="B64" s="161" t="str">
        <f t="shared" ref="B64:B84" si="16">B63</f>
        <v>nat</v>
      </c>
      <c r="C64" s="161" t="str">
        <f t="shared" ref="C64:C84" si="17">C63</f>
        <v>base</v>
      </c>
      <c r="D64" s="172">
        <v>-10</v>
      </c>
      <c r="E64" s="172">
        <v>-0.2</v>
      </c>
      <c r="F64" s="172">
        <f t="shared" si="5"/>
        <v>-0.7</v>
      </c>
      <c r="G64" s="172">
        <f t="shared" si="13"/>
        <v>-0.6</v>
      </c>
      <c r="H64" s="172">
        <f t="shared" si="13"/>
        <v>-0.6</v>
      </c>
      <c r="I64" s="172">
        <f t="shared" si="13"/>
        <v>-0.6</v>
      </c>
      <c r="J64" s="172">
        <f t="shared" si="13"/>
        <v>0.1</v>
      </c>
      <c r="K64" s="172">
        <f t="shared" si="13"/>
        <v>0.2</v>
      </c>
      <c r="L64" s="172">
        <f t="shared" si="13"/>
        <v>0.1</v>
      </c>
      <c r="M64" s="172">
        <f t="shared" si="13"/>
        <v>0.1</v>
      </c>
      <c r="N64" s="172">
        <f t="shared" si="13"/>
        <v>0.1</v>
      </c>
      <c r="Y64" s="158">
        <f t="shared" si="3"/>
        <v>-10</v>
      </c>
      <c r="Z64" s="128">
        <f t="shared" si="10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3">
      <c r="A65" s="161" t="s">
        <v>64</v>
      </c>
      <c r="B65" s="161" t="str">
        <f t="shared" si="16"/>
        <v>nat</v>
      </c>
      <c r="C65" s="161" t="str">
        <f t="shared" si="17"/>
        <v>base</v>
      </c>
      <c r="D65" s="172">
        <v>-10</v>
      </c>
      <c r="E65" s="172">
        <v>-0.2</v>
      </c>
      <c r="F65" s="172">
        <f t="shared" si="5"/>
        <v>-0.7</v>
      </c>
      <c r="G65" s="172">
        <f t="shared" si="13"/>
        <v>-0.6</v>
      </c>
      <c r="H65" s="172">
        <f t="shared" si="13"/>
        <v>-0.6</v>
      </c>
      <c r="I65" s="172">
        <f t="shared" si="13"/>
        <v>-0.6</v>
      </c>
      <c r="J65" s="172">
        <f t="shared" si="13"/>
        <v>0.1</v>
      </c>
      <c r="K65" s="172">
        <f t="shared" si="13"/>
        <v>0.2</v>
      </c>
      <c r="L65" s="172">
        <f t="shared" si="13"/>
        <v>0.1</v>
      </c>
      <c r="M65" s="172">
        <f t="shared" si="13"/>
        <v>0.1</v>
      </c>
      <c r="N65" s="172">
        <f t="shared" si="13"/>
        <v>0.1</v>
      </c>
      <c r="Y65" s="158">
        <f t="shared" si="3"/>
        <v>-10</v>
      </c>
      <c r="Z65" s="128">
        <f t="shared" si="10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3">
      <c r="A66" s="161" t="s">
        <v>120</v>
      </c>
      <c r="B66" s="161" t="str">
        <f t="shared" si="16"/>
        <v>nat</v>
      </c>
      <c r="C66" s="161" t="str">
        <f t="shared" si="17"/>
        <v>base</v>
      </c>
      <c r="D66" s="172">
        <v>-10</v>
      </c>
      <c r="E66" s="172">
        <v>-0.2</v>
      </c>
      <c r="F66" s="172">
        <f t="shared" si="5"/>
        <v>-0.7</v>
      </c>
      <c r="G66" s="172">
        <f t="shared" ref="G66:N74" si="18">G$8</f>
        <v>-0.6</v>
      </c>
      <c r="H66" s="172">
        <f t="shared" si="18"/>
        <v>-0.6</v>
      </c>
      <c r="I66" s="172">
        <f t="shared" si="18"/>
        <v>-0.6</v>
      </c>
      <c r="J66" s="172">
        <f t="shared" si="18"/>
        <v>0.1</v>
      </c>
      <c r="K66" s="172">
        <f t="shared" si="18"/>
        <v>0.2</v>
      </c>
      <c r="L66" s="172">
        <f t="shared" si="18"/>
        <v>0.1</v>
      </c>
      <c r="M66" s="172">
        <f t="shared" si="18"/>
        <v>0.1</v>
      </c>
      <c r="N66" s="172">
        <f t="shared" si="18"/>
        <v>0.1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3">
      <c r="A67" s="161" t="s">
        <v>121</v>
      </c>
      <c r="B67" s="161" t="str">
        <f t="shared" si="16"/>
        <v>nat</v>
      </c>
      <c r="C67" s="161" t="str">
        <f t="shared" si="17"/>
        <v>base</v>
      </c>
      <c r="D67" s="172">
        <v>-10</v>
      </c>
      <c r="E67" s="172">
        <v>-0.2</v>
      </c>
      <c r="F67" s="172">
        <f t="shared" si="5"/>
        <v>-0.7</v>
      </c>
      <c r="G67" s="172">
        <f t="shared" si="18"/>
        <v>-0.6</v>
      </c>
      <c r="H67" s="172">
        <f t="shared" si="18"/>
        <v>-0.6</v>
      </c>
      <c r="I67" s="172">
        <f t="shared" si="18"/>
        <v>-0.6</v>
      </c>
      <c r="J67" s="172">
        <f t="shared" si="18"/>
        <v>0.1</v>
      </c>
      <c r="K67" s="172">
        <f t="shared" si="18"/>
        <v>0.2</v>
      </c>
      <c r="L67" s="172">
        <f t="shared" si="18"/>
        <v>0.1</v>
      </c>
      <c r="M67" s="172">
        <f t="shared" si="18"/>
        <v>0.1</v>
      </c>
      <c r="N67" s="172">
        <f t="shared" si="18"/>
        <v>0.1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3">
      <c r="A68" s="161" t="s">
        <v>65</v>
      </c>
      <c r="B68" s="161" t="str">
        <f t="shared" si="16"/>
        <v>nat</v>
      </c>
      <c r="C68" s="161" t="str">
        <f t="shared" si="17"/>
        <v>base</v>
      </c>
      <c r="D68" s="172">
        <v>-10</v>
      </c>
      <c r="E68" s="172">
        <v>-0.2</v>
      </c>
      <c r="F68" s="172">
        <f t="shared" si="5"/>
        <v>-0.7</v>
      </c>
      <c r="G68" s="172">
        <f t="shared" si="18"/>
        <v>-0.6</v>
      </c>
      <c r="H68" s="172">
        <f t="shared" si="18"/>
        <v>-0.6</v>
      </c>
      <c r="I68" s="172">
        <f t="shared" si="18"/>
        <v>-0.6</v>
      </c>
      <c r="J68" s="172">
        <f t="shared" si="18"/>
        <v>0.1</v>
      </c>
      <c r="K68" s="172">
        <f t="shared" si="18"/>
        <v>0.2</v>
      </c>
      <c r="L68" s="172">
        <f t="shared" si="18"/>
        <v>0.1</v>
      </c>
      <c r="M68" s="172">
        <f t="shared" si="18"/>
        <v>0.1</v>
      </c>
      <c r="N68" s="172">
        <f t="shared" si="18"/>
        <v>0.1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3">
      <c r="A69" s="161" t="s">
        <v>66</v>
      </c>
      <c r="B69" s="161" t="str">
        <f t="shared" si="16"/>
        <v>nat</v>
      </c>
      <c r="C69" s="161" t="str">
        <f t="shared" si="17"/>
        <v>base</v>
      </c>
      <c r="D69" s="59" t="s">
        <v>75</v>
      </c>
      <c r="E69" s="59" t="s">
        <v>75</v>
      </c>
      <c r="F69" s="59" t="s">
        <v>75</v>
      </c>
      <c r="G69" s="59" t="s">
        <v>75</v>
      </c>
      <c r="H69" s="59" t="s">
        <v>75</v>
      </c>
      <c r="I69" s="59" t="s">
        <v>75</v>
      </c>
      <c r="J69" s="59" t="s">
        <v>75</v>
      </c>
      <c r="K69" s="59" t="s">
        <v>75</v>
      </c>
      <c r="L69" s="59" t="s">
        <v>75</v>
      </c>
      <c r="M69" s="59" t="s">
        <v>75</v>
      </c>
      <c r="N69" s="59" t="s">
        <v>75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3">
      <c r="A70" s="161" t="s">
        <v>24</v>
      </c>
      <c r="B70" s="161" t="str">
        <f t="shared" si="16"/>
        <v>nat</v>
      </c>
      <c r="C70" s="161" t="str">
        <f t="shared" si="17"/>
        <v>base</v>
      </c>
      <c r="D70" s="59">
        <v>0.1</v>
      </c>
      <c r="E70" s="59">
        <v>-0.2</v>
      </c>
      <c r="F70" s="172">
        <f t="shared" si="5"/>
        <v>-0.7</v>
      </c>
      <c r="G70" s="172">
        <f t="shared" si="18"/>
        <v>-0.6</v>
      </c>
      <c r="H70" s="172">
        <f t="shared" si="18"/>
        <v>-0.6</v>
      </c>
      <c r="I70" s="172">
        <f t="shared" si="18"/>
        <v>-0.6</v>
      </c>
      <c r="J70" s="172">
        <f t="shared" si="18"/>
        <v>0.1</v>
      </c>
      <c r="K70" s="172">
        <f t="shared" si="18"/>
        <v>0.2</v>
      </c>
      <c r="L70" s="172">
        <f t="shared" si="18"/>
        <v>0.1</v>
      </c>
      <c r="M70" s="172">
        <f t="shared" si="18"/>
        <v>0.1</v>
      </c>
      <c r="N70" s="172">
        <f t="shared" si="18"/>
        <v>0.1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3">
      <c r="A71" s="161" t="s">
        <v>67</v>
      </c>
      <c r="B71" s="161" t="str">
        <f t="shared" si="16"/>
        <v>nat</v>
      </c>
      <c r="C71" s="161" t="str">
        <f t="shared" si="17"/>
        <v>base</v>
      </c>
      <c r="D71" s="59">
        <v>-9.5</v>
      </c>
      <c r="E71" s="59">
        <v>-0.2</v>
      </c>
      <c r="F71" s="172">
        <f t="shared" si="5"/>
        <v>-0.7</v>
      </c>
      <c r="G71" s="172">
        <f t="shared" si="18"/>
        <v>-0.6</v>
      </c>
      <c r="H71" s="172">
        <f t="shared" si="18"/>
        <v>-0.6</v>
      </c>
      <c r="I71" s="172">
        <f t="shared" si="18"/>
        <v>-0.6</v>
      </c>
      <c r="J71" s="172">
        <f t="shared" si="18"/>
        <v>0.1</v>
      </c>
      <c r="K71" s="172">
        <f t="shared" si="18"/>
        <v>0.2</v>
      </c>
      <c r="L71" s="172">
        <f t="shared" si="18"/>
        <v>0.1</v>
      </c>
      <c r="M71" s="172">
        <f t="shared" si="18"/>
        <v>0.1</v>
      </c>
      <c r="N71" s="172">
        <f t="shared" si="18"/>
        <v>0.1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3">
      <c r="A72" s="161" t="s">
        <v>68</v>
      </c>
      <c r="B72" s="161" t="str">
        <f t="shared" si="16"/>
        <v>nat</v>
      </c>
      <c r="C72" s="161" t="str">
        <f t="shared" si="17"/>
        <v>base</v>
      </c>
      <c r="D72" s="59">
        <v>-5</v>
      </c>
      <c r="E72" s="59">
        <v>-0.2</v>
      </c>
      <c r="F72" s="172">
        <f t="shared" si="5"/>
        <v>-0.7</v>
      </c>
      <c r="G72" s="172">
        <f t="shared" si="18"/>
        <v>-0.6</v>
      </c>
      <c r="H72" s="172">
        <f t="shared" si="18"/>
        <v>-0.6</v>
      </c>
      <c r="I72" s="172">
        <f t="shared" si="18"/>
        <v>-0.6</v>
      </c>
      <c r="J72" s="172">
        <f t="shared" si="18"/>
        <v>0.1</v>
      </c>
      <c r="K72" s="172">
        <f t="shared" si="18"/>
        <v>0.2</v>
      </c>
      <c r="L72" s="172">
        <f t="shared" si="18"/>
        <v>0.1</v>
      </c>
      <c r="M72" s="172">
        <f t="shared" si="18"/>
        <v>0.1</v>
      </c>
      <c r="N72" s="172">
        <f t="shared" si="18"/>
        <v>0.1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3">
      <c r="A73" s="161" t="s">
        <v>122</v>
      </c>
      <c r="B73" s="161" t="str">
        <f t="shared" si="16"/>
        <v>nat</v>
      </c>
      <c r="C73" s="161" t="str">
        <f t="shared" si="17"/>
        <v>base</v>
      </c>
      <c r="D73" s="172">
        <v>-5</v>
      </c>
      <c r="E73" s="172">
        <v>-0.2</v>
      </c>
      <c r="F73" s="172">
        <f t="shared" si="5"/>
        <v>-0.7</v>
      </c>
      <c r="G73" s="172">
        <f t="shared" si="18"/>
        <v>-0.6</v>
      </c>
      <c r="H73" s="172">
        <f t="shared" si="18"/>
        <v>-0.6</v>
      </c>
      <c r="I73" s="172">
        <f t="shared" si="18"/>
        <v>-0.6</v>
      </c>
      <c r="J73" s="172">
        <f t="shared" si="18"/>
        <v>0.1</v>
      </c>
      <c r="K73" s="172">
        <f t="shared" si="18"/>
        <v>0.2</v>
      </c>
      <c r="L73" s="172">
        <f t="shared" si="18"/>
        <v>0.1</v>
      </c>
      <c r="M73" s="172">
        <f t="shared" si="18"/>
        <v>0.1</v>
      </c>
      <c r="N73" s="172">
        <f t="shared" si="18"/>
        <v>0.1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3">
      <c r="A74" s="161" t="s">
        <v>321</v>
      </c>
      <c r="B74" s="161" t="str">
        <f t="shared" si="16"/>
        <v>nat</v>
      </c>
      <c r="C74" s="161" t="str">
        <f t="shared" si="17"/>
        <v>base</v>
      </c>
      <c r="D74" s="172">
        <v>-4.5</v>
      </c>
      <c r="E74" s="172">
        <v>-0.2</v>
      </c>
      <c r="F74" s="172">
        <f t="shared" si="5"/>
        <v>-0.7</v>
      </c>
      <c r="G74" s="172">
        <f t="shared" si="18"/>
        <v>-0.6</v>
      </c>
      <c r="H74" s="172">
        <f t="shared" si="18"/>
        <v>-0.6</v>
      </c>
      <c r="I74" s="172">
        <f t="shared" si="18"/>
        <v>-0.6</v>
      </c>
      <c r="J74" s="172">
        <f t="shared" si="18"/>
        <v>0.1</v>
      </c>
      <c r="K74" s="172">
        <f t="shared" si="18"/>
        <v>0.2</v>
      </c>
      <c r="L74" s="172">
        <f t="shared" si="18"/>
        <v>0.1</v>
      </c>
      <c r="M74" s="172">
        <f t="shared" si="18"/>
        <v>0.1</v>
      </c>
      <c r="N74" s="172">
        <f t="shared" si="18"/>
        <v>0.1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3">
      <c r="A75" s="161" t="s">
        <v>322</v>
      </c>
      <c r="B75" s="161" t="str">
        <f t="shared" si="16"/>
        <v>nat</v>
      </c>
      <c r="C75" s="161" t="str">
        <f t="shared" si="17"/>
        <v>base</v>
      </c>
      <c r="D75" s="59">
        <v>-4.5</v>
      </c>
      <c r="E75" s="59">
        <v>-0.2</v>
      </c>
      <c r="F75" s="172">
        <f t="shared" ref="F75:N84" si="19">F$8</f>
        <v>-0.7</v>
      </c>
      <c r="G75" s="172">
        <f t="shared" si="19"/>
        <v>-0.6</v>
      </c>
      <c r="H75" s="172">
        <f t="shared" si="19"/>
        <v>-0.6</v>
      </c>
      <c r="I75" s="172">
        <f t="shared" si="19"/>
        <v>-0.6</v>
      </c>
      <c r="J75" s="172">
        <f t="shared" si="19"/>
        <v>0.1</v>
      </c>
      <c r="K75" s="172">
        <f t="shared" si="19"/>
        <v>0.2</v>
      </c>
      <c r="L75" s="172">
        <f t="shared" si="19"/>
        <v>0.1</v>
      </c>
      <c r="M75" s="172">
        <f t="shared" si="19"/>
        <v>0.1</v>
      </c>
      <c r="N75" s="172">
        <f t="shared" si="19"/>
        <v>0.1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3">
      <c r="A76" s="161" t="s">
        <v>364</v>
      </c>
      <c r="B76" s="161" t="str">
        <f t="shared" si="16"/>
        <v>nat</v>
      </c>
      <c r="C76" s="161" t="str">
        <f t="shared" si="17"/>
        <v>base</v>
      </c>
      <c r="D76" s="172">
        <v>-4.5</v>
      </c>
      <c r="E76" s="172">
        <v>-0.2</v>
      </c>
      <c r="F76" s="172">
        <f t="shared" si="19"/>
        <v>-0.7</v>
      </c>
      <c r="G76" s="172">
        <f t="shared" si="19"/>
        <v>-0.6</v>
      </c>
      <c r="H76" s="172">
        <f t="shared" si="19"/>
        <v>-0.6</v>
      </c>
      <c r="I76" s="172">
        <f t="shared" si="19"/>
        <v>-0.6</v>
      </c>
      <c r="J76" s="172">
        <f t="shared" si="19"/>
        <v>0.1</v>
      </c>
      <c r="K76" s="172">
        <f t="shared" si="19"/>
        <v>0.2</v>
      </c>
      <c r="L76" s="172">
        <f t="shared" si="19"/>
        <v>0.1</v>
      </c>
      <c r="M76" s="172">
        <f t="shared" si="19"/>
        <v>0.1</v>
      </c>
      <c r="N76" s="172">
        <f t="shared" si="19"/>
        <v>0.1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3">
      <c r="A77" s="161" t="s">
        <v>365</v>
      </c>
      <c r="B77" s="161" t="str">
        <f t="shared" si="16"/>
        <v>nat</v>
      </c>
      <c r="C77" s="161" t="str">
        <f t="shared" si="17"/>
        <v>base</v>
      </c>
      <c r="D77" s="172">
        <v>-4.5</v>
      </c>
      <c r="E77" s="172">
        <v>-0.2</v>
      </c>
      <c r="F77" s="172">
        <f t="shared" si="19"/>
        <v>-0.7</v>
      </c>
      <c r="G77" s="172">
        <f t="shared" si="19"/>
        <v>-0.6</v>
      </c>
      <c r="H77" s="172">
        <f t="shared" si="19"/>
        <v>-0.6</v>
      </c>
      <c r="I77" s="172">
        <f t="shared" si="19"/>
        <v>-0.6</v>
      </c>
      <c r="J77" s="172">
        <f t="shared" si="19"/>
        <v>0.1</v>
      </c>
      <c r="K77" s="172">
        <f t="shared" si="19"/>
        <v>0.2</v>
      </c>
      <c r="L77" s="172">
        <f t="shared" si="19"/>
        <v>0.1</v>
      </c>
      <c r="M77" s="172">
        <f t="shared" si="19"/>
        <v>0.1</v>
      </c>
      <c r="N77" s="172">
        <f t="shared" si="19"/>
        <v>0.1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3">
      <c r="A78" s="161" t="s">
        <v>326</v>
      </c>
      <c r="B78" s="161" t="str">
        <f t="shared" si="16"/>
        <v>nat</v>
      </c>
      <c r="C78" s="161" t="str">
        <f t="shared" si="17"/>
        <v>base</v>
      </c>
      <c r="D78" s="172" t="s">
        <v>75</v>
      </c>
      <c r="E78" s="172" t="s">
        <v>75</v>
      </c>
      <c r="F78" s="172" t="s">
        <v>75</v>
      </c>
      <c r="G78" s="172" t="s">
        <v>75</v>
      </c>
      <c r="H78" s="172" t="s">
        <v>75</v>
      </c>
      <c r="I78" s="172" t="s">
        <v>75</v>
      </c>
      <c r="J78" s="172" t="s">
        <v>75</v>
      </c>
      <c r="K78" s="172" t="s">
        <v>75</v>
      </c>
      <c r="L78" s="172" t="s">
        <v>75</v>
      </c>
      <c r="M78" s="172" t="s">
        <v>75</v>
      </c>
      <c r="N78" s="172" t="s">
        <v>75</v>
      </c>
      <c r="Y78" s="158">
        <f t="shared" si="3"/>
        <v>-0.125</v>
      </c>
      <c r="Z78" s="155">
        <f t="shared" ref="Z78" si="20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3">
      <c r="A79" s="161" t="s">
        <v>218</v>
      </c>
      <c r="B79" s="161" t="str">
        <f t="shared" si="16"/>
        <v>nat</v>
      </c>
      <c r="C79" s="161" t="str">
        <f t="shared" si="17"/>
        <v>base</v>
      </c>
      <c r="D79" s="59">
        <v>-4.5</v>
      </c>
      <c r="E79" s="59">
        <v>-0.2</v>
      </c>
      <c r="F79" s="172">
        <f t="shared" si="19"/>
        <v>-0.7</v>
      </c>
      <c r="G79" s="172">
        <f t="shared" si="19"/>
        <v>-0.6</v>
      </c>
      <c r="H79" s="172">
        <f t="shared" si="19"/>
        <v>-0.6</v>
      </c>
      <c r="I79" s="172">
        <f t="shared" si="19"/>
        <v>-0.6</v>
      </c>
      <c r="J79" s="172">
        <f t="shared" si="19"/>
        <v>0.1</v>
      </c>
      <c r="K79" s="172">
        <f t="shared" si="19"/>
        <v>0.2</v>
      </c>
      <c r="L79" s="172">
        <f t="shared" si="19"/>
        <v>0.1</v>
      </c>
      <c r="M79" s="172">
        <f t="shared" si="19"/>
        <v>0.1</v>
      </c>
      <c r="N79" s="172">
        <f t="shared" si="19"/>
        <v>0.1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3">
      <c r="A80" s="161" t="s">
        <v>69</v>
      </c>
      <c r="B80" s="161" t="str">
        <f t="shared" si="16"/>
        <v>nat</v>
      </c>
      <c r="C80" s="161" t="str">
        <f t="shared" si="17"/>
        <v>base</v>
      </c>
      <c r="D80" s="59">
        <v>-0.75</v>
      </c>
      <c r="E80" s="59">
        <v>-0.2</v>
      </c>
      <c r="F80" s="172">
        <f t="shared" si="19"/>
        <v>-0.7</v>
      </c>
      <c r="G80" s="172">
        <f t="shared" si="19"/>
        <v>-0.6</v>
      </c>
      <c r="H80" s="172">
        <f t="shared" si="19"/>
        <v>-0.6</v>
      </c>
      <c r="I80" s="172">
        <f t="shared" si="19"/>
        <v>-0.6</v>
      </c>
      <c r="J80" s="172">
        <f t="shared" si="19"/>
        <v>0.1</v>
      </c>
      <c r="K80" s="172">
        <f t="shared" si="19"/>
        <v>0.2</v>
      </c>
      <c r="L80" s="172">
        <f t="shared" si="19"/>
        <v>0.1</v>
      </c>
      <c r="M80" s="172">
        <f t="shared" si="19"/>
        <v>0.1</v>
      </c>
      <c r="N80" s="172">
        <f t="shared" si="19"/>
        <v>0.1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3">
      <c r="A81" s="161" t="s">
        <v>70</v>
      </c>
      <c r="B81" s="161" t="str">
        <f t="shared" si="16"/>
        <v>nat</v>
      </c>
      <c r="C81" s="161" t="str">
        <f t="shared" si="17"/>
        <v>base</v>
      </c>
      <c r="D81" s="172">
        <v>0.1</v>
      </c>
      <c r="E81" s="172">
        <v>-0.2</v>
      </c>
      <c r="F81" s="172">
        <f t="shared" si="19"/>
        <v>-0.7</v>
      </c>
      <c r="G81" s="172">
        <f t="shared" si="19"/>
        <v>-0.6</v>
      </c>
      <c r="H81" s="172">
        <f t="shared" si="19"/>
        <v>-0.6</v>
      </c>
      <c r="I81" s="172">
        <f t="shared" si="19"/>
        <v>-0.6</v>
      </c>
      <c r="J81" s="172">
        <f t="shared" si="19"/>
        <v>0.1</v>
      </c>
      <c r="K81" s="172">
        <f t="shared" si="19"/>
        <v>0.2</v>
      </c>
      <c r="L81" s="172">
        <f t="shared" si="19"/>
        <v>0.1</v>
      </c>
      <c r="M81" s="172">
        <f t="shared" si="19"/>
        <v>0.1</v>
      </c>
      <c r="N81" s="172">
        <f t="shared" si="19"/>
        <v>0.1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3">
      <c r="A82" s="161" t="s">
        <v>123</v>
      </c>
      <c r="B82" s="161" t="str">
        <f t="shared" si="16"/>
        <v>nat</v>
      </c>
      <c r="C82" s="161" t="str">
        <f t="shared" si="17"/>
        <v>base</v>
      </c>
      <c r="D82" s="59">
        <v>0.1</v>
      </c>
      <c r="E82" s="59">
        <v>-0.2</v>
      </c>
      <c r="F82" s="172">
        <f t="shared" si="19"/>
        <v>-0.7</v>
      </c>
      <c r="G82" s="172">
        <f t="shared" si="19"/>
        <v>-0.6</v>
      </c>
      <c r="H82" s="172">
        <f t="shared" si="19"/>
        <v>-0.6</v>
      </c>
      <c r="I82" s="172">
        <f t="shared" si="19"/>
        <v>-0.6</v>
      </c>
      <c r="J82" s="172">
        <f t="shared" si="19"/>
        <v>0.1</v>
      </c>
      <c r="K82" s="172">
        <f t="shared" si="19"/>
        <v>0.2</v>
      </c>
      <c r="L82" s="172">
        <f t="shared" si="19"/>
        <v>0.1</v>
      </c>
      <c r="M82" s="172">
        <f t="shared" si="19"/>
        <v>0.1</v>
      </c>
      <c r="N82" s="172">
        <f t="shared" si="19"/>
        <v>0.1</v>
      </c>
      <c r="Y82" s="151">
        <f t="shared" ref="Y82:Y133" si="21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3">
      <c r="A83" s="161" t="s">
        <v>71</v>
      </c>
      <c r="B83" s="161" t="str">
        <f t="shared" si="16"/>
        <v>nat</v>
      </c>
      <c r="C83" s="161" t="str">
        <f t="shared" si="17"/>
        <v>base</v>
      </c>
      <c r="D83" s="59">
        <v>1</v>
      </c>
      <c r="E83" s="59">
        <v>-0.2</v>
      </c>
      <c r="F83" s="172">
        <f t="shared" si="19"/>
        <v>-0.7</v>
      </c>
      <c r="G83" s="172">
        <f t="shared" si="19"/>
        <v>-0.6</v>
      </c>
      <c r="H83" s="172">
        <f t="shared" si="19"/>
        <v>-0.6</v>
      </c>
      <c r="I83" s="172">
        <f t="shared" si="19"/>
        <v>-0.6</v>
      </c>
      <c r="J83" s="172">
        <f t="shared" si="19"/>
        <v>0.1</v>
      </c>
      <c r="K83" s="172">
        <f t="shared" si="19"/>
        <v>0.2</v>
      </c>
      <c r="L83" s="172">
        <f t="shared" si="19"/>
        <v>0.1</v>
      </c>
      <c r="M83" s="172">
        <f t="shared" si="19"/>
        <v>0.1</v>
      </c>
      <c r="N83" s="172">
        <f t="shared" si="19"/>
        <v>0.1</v>
      </c>
      <c r="Y83" s="109">
        <f t="shared" si="21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3">
      <c r="A84" s="161" t="s">
        <v>124</v>
      </c>
      <c r="B84" s="161" t="str">
        <f t="shared" si="16"/>
        <v>nat</v>
      </c>
      <c r="C84" s="161" t="str">
        <f t="shared" si="17"/>
        <v>base</v>
      </c>
      <c r="D84" s="59">
        <v>-10</v>
      </c>
      <c r="E84" s="59">
        <v>-0.2</v>
      </c>
      <c r="F84" s="172">
        <f t="shared" si="19"/>
        <v>-0.7</v>
      </c>
      <c r="G84" s="172">
        <f t="shared" si="19"/>
        <v>-0.6</v>
      </c>
      <c r="H84" s="172">
        <f t="shared" si="19"/>
        <v>-0.6</v>
      </c>
      <c r="I84" s="172">
        <f t="shared" si="19"/>
        <v>-0.6</v>
      </c>
      <c r="J84" s="172">
        <f t="shared" si="19"/>
        <v>0.1</v>
      </c>
      <c r="K84" s="172">
        <f t="shared" si="19"/>
        <v>0.2</v>
      </c>
      <c r="L84" s="172">
        <f t="shared" si="19"/>
        <v>0.1</v>
      </c>
      <c r="M84" s="172">
        <f t="shared" si="19"/>
        <v>0.1</v>
      </c>
      <c r="N84" s="172">
        <f t="shared" si="19"/>
        <v>0.1</v>
      </c>
      <c r="Y84" s="109">
        <f t="shared" si="21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3">
      <c r="A85" s="164" t="str">
        <f t="shared" ref="A85:A116" si="22">A8</f>
        <v>aawhe</v>
      </c>
      <c r="B85" s="166" t="s">
        <v>72</v>
      </c>
      <c r="C85" s="166" t="s">
        <v>327</v>
      </c>
      <c r="D85" s="180">
        <v>-0.7</v>
      </c>
      <c r="E85" s="180">
        <v>0.8</v>
      </c>
      <c r="F85" s="180">
        <v>-2.5000000000000001E-2</v>
      </c>
      <c r="G85" s="180">
        <v>5.000000000000001E-3</v>
      </c>
      <c r="H85" s="181">
        <v>1.4999999999999999E-2</v>
      </c>
      <c r="I85" s="181">
        <v>1.35</v>
      </c>
      <c r="J85" s="181">
        <v>1.8000000000000003</v>
      </c>
      <c r="K85" s="181">
        <v>0.90000000000000013</v>
      </c>
      <c r="L85" s="181">
        <v>0.30000000000000004</v>
      </c>
      <c r="M85" s="181">
        <v>0.44999999999999996</v>
      </c>
      <c r="N85" s="181">
        <v>0.60000000000000009</v>
      </c>
      <c r="Y85" s="109" t="str">
        <f t="shared" si="21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3">
      <c r="A86" s="161" t="str">
        <f t="shared" si="22"/>
        <v>aamai</v>
      </c>
      <c r="B86" s="8" t="s">
        <v>72</v>
      </c>
      <c r="C86" s="8" t="str">
        <f t="shared" ref="C86:C128" si="23">C85</f>
        <v>sim1</v>
      </c>
      <c r="D86" s="172">
        <v>-0.7</v>
      </c>
      <c r="E86" s="172">
        <v>0.8</v>
      </c>
      <c r="F86" s="172">
        <v>-2.5000000000000001E-2</v>
      </c>
      <c r="G86" s="173">
        <v>5.000000000000001E-3</v>
      </c>
      <c r="H86" s="174">
        <v>1.4999999999999999E-2</v>
      </c>
      <c r="I86" s="174">
        <v>1.35</v>
      </c>
      <c r="J86" s="174">
        <v>1.8000000000000003</v>
      </c>
      <c r="K86" s="174">
        <v>0.90000000000000013</v>
      </c>
      <c r="L86" s="174">
        <v>0.30000000000000004</v>
      </c>
      <c r="M86" s="174">
        <v>0.44999999999999996</v>
      </c>
      <c r="N86" s="174">
        <v>0.60000000000000009</v>
      </c>
      <c r="Y86" s="109" t="str">
        <f t="shared" si="21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3">
      <c r="A87" s="161" t="str">
        <f t="shared" si="22"/>
        <v>aaoce</v>
      </c>
      <c r="B87" s="8" t="s">
        <v>72</v>
      </c>
      <c r="C87" s="8" t="str">
        <f t="shared" si="23"/>
        <v>sim1</v>
      </c>
      <c r="D87" s="172">
        <v>-0.7</v>
      </c>
      <c r="E87" s="172">
        <v>0.8</v>
      </c>
      <c r="F87" s="172">
        <v>-2.5000000000000001E-2</v>
      </c>
      <c r="G87" s="173">
        <v>5.000000000000001E-3</v>
      </c>
      <c r="H87" s="174">
        <v>1.4999999999999999E-2</v>
      </c>
      <c r="I87" s="174">
        <v>1.35</v>
      </c>
      <c r="J87" s="174">
        <v>1.8000000000000003</v>
      </c>
      <c r="K87" s="174">
        <v>0.90000000000000013</v>
      </c>
      <c r="L87" s="174">
        <v>0.30000000000000004</v>
      </c>
      <c r="M87" s="174">
        <v>0.44999999999999996</v>
      </c>
      <c r="N87" s="174">
        <v>0.60000000000000009</v>
      </c>
      <c r="Y87" s="109">
        <f t="shared" si="21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3">
      <c r="A88" s="161" t="str">
        <f t="shared" si="22"/>
        <v>aaveg</v>
      </c>
      <c r="B88" s="8" t="s">
        <v>72</v>
      </c>
      <c r="C88" s="8" t="str">
        <f t="shared" si="23"/>
        <v>sim1</v>
      </c>
      <c r="D88" s="59">
        <v>-0.7</v>
      </c>
      <c r="E88" s="59">
        <v>0.8</v>
      </c>
      <c r="F88" s="59">
        <v>-2.5000000000000001E-2</v>
      </c>
      <c r="G88" s="168">
        <v>5.000000000000001E-3</v>
      </c>
      <c r="H88" s="169">
        <v>1.4999999999999999E-2</v>
      </c>
      <c r="I88" s="169">
        <v>1.35</v>
      </c>
      <c r="J88" s="169">
        <v>1.8000000000000003</v>
      </c>
      <c r="K88" s="169">
        <v>0.90000000000000013</v>
      </c>
      <c r="L88" s="169">
        <v>0.30000000000000004</v>
      </c>
      <c r="M88" s="169">
        <v>0.44999999999999996</v>
      </c>
      <c r="N88" s="169">
        <v>0.60000000000000009</v>
      </c>
      <c r="Y88" s="109">
        <f t="shared" si="21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3">
      <c r="A89" s="161" t="str">
        <f t="shared" si="22"/>
        <v>aaofr</v>
      </c>
      <c r="B89" s="8" t="s">
        <v>72</v>
      </c>
      <c r="C89" s="8" t="str">
        <f t="shared" si="23"/>
        <v>sim1</v>
      </c>
      <c r="D89" s="59">
        <v>-0.7</v>
      </c>
      <c r="E89" s="59">
        <v>0.8</v>
      </c>
      <c r="F89" s="59">
        <v>-2.5000000000000001E-2</v>
      </c>
      <c r="G89" s="168">
        <v>5.000000000000001E-3</v>
      </c>
      <c r="H89" s="169">
        <v>1.4999999999999999E-2</v>
      </c>
      <c r="I89" s="169">
        <v>1.35</v>
      </c>
      <c r="J89" s="169">
        <v>1.8000000000000003</v>
      </c>
      <c r="K89" s="169">
        <v>0.90000000000000013</v>
      </c>
      <c r="L89" s="169">
        <v>0.30000000000000004</v>
      </c>
      <c r="M89" s="169">
        <v>0.44999999999999996</v>
      </c>
      <c r="N89" s="169">
        <v>0.60000000000000009</v>
      </c>
      <c r="Y89" s="109">
        <f t="shared" si="21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3">
      <c r="A90" s="161" t="str">
        <f t="shared" si="22"/>
        <v>aagra</v>
      </c>
      <c r="B90" s="8" t="s">
        <v>72</v>
      </c>
      <c r="C90" s="8" t="str">
        <f t="shared" si="23"/>
        <v>sim1</v>
      </c>
      <c r="D90" s="59">
        <v>-0.7</v>
      </c>
      <c r="E90" s="59">
        <v>0.8</v>
      </c>
      <c r="F90" s="59">
        <v>-2.5000000000000001E-2</v>
      </c>
      <c r="G90" s="168">
        <v>5.000000000000001E-3</v>
      </c>
      <c r="H90" s="169">
        <v>1.4999999999999999E-2</v>
      </c>
      <c r="I90" s="169">
        <v>1.35</v>
      </c>
      <c r="J90" s="169">
        <v>1.8000000000000003</v>
      </c>
      <c r="K90" s="169">
        <v>0.90000000000000013</v>
      </c>
      <c r="L90" s="169">
        <v>0.30000000000000004</v>
      </c>
      <c r="M90" s="169">
        <v>0.44999999999999996</v>
      </c>
      <c r="N90" s="169">
        <v>0.60000000000000009</v>
      </c>
      <c r="Y90" s="109">
        <f t="shared" si="21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3">
      <c r="A91" s="161" t="str">
        <f t="shared" si="22"/>
        <v>aaoil</v>
      </c>
      <c r="B91" s="8" t="s">
        <v>72</v>
      </c>
      <c r="C91" s="8" t="str">
        <f t="shared" si="23"/>
        <v>sim1</v>
      </c>
      <c r="D91" s="172">
        <v>-0.7</v>
      </c>
      <c r="E91" s="172">
        <v>0.8</v>
      </c>
      <c r="F91" s="172">
        <v>-2.5000000000000001E-2</v>
      </c>
      <c r="G91" s="173">
        <v>5.000000000000001E-3</v>
      </c>
      <c r="H91" s="174">
        <v>1.4999999999999999E-2</v>
      </c>
      <c r="I91" s="174">
        <v>1.35</v>
      </c>
      <c r="J91" s="174">
        <v>1.8000000000000003</v>
      </c>
      <c r="K91" s="174">
        <v>0.90000000000000013</v>
      </c>
      <c r="L91" s="174">
        <v>0.30000000000000004</v>
      </c>
      <c r="M91" s="174">
        <v>0.44999999999999996</v>
      </c>
      <c r="N91" s="174">
        <v>0.60000000000000009</v>
      </c>
      <c r="Y91" s="109">
        <f t="shared" si="21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3">
      <c r="A92" s="161" t="str">
        <f t="shared" si="22"/>
        <v>aatub</v>
      </c>
      <c r="B92" s="8" t="s">
        <v>72</v>
      </c>
      <c r="C92" s="8" t="str">
        <f t="shared" si="23"/>
        <v>sim1</v>
      </c>
      <c r="D92" s="172">
        <v>-0.7</v>
      </c>
      <c r="E92" s="172">
        <v>0.8</v>
      </c>
      <c r="F92" s="172">
        <v>-2.5000000000000001E-2</v>
      </c>
      <c r="G92" s="173">
        <v>5.000000000000001E-3</v>
      </c>
      <c r="H92" s="174">
        <v>1.4999999999999999E-2</v>
      </c>
      <c r="I92" s="174">
        <v>1.35</v>
      </c>
      <c r="J92" s="174">
        <v>1.8000000000000003</v>
      </c>
      <c r="K92" s="174">
        <v>0.90000000000000013</v>
      </c>
      <c r="L92" s="174">
        <v>0.30000000000000004</v>
      </c>
      <c r="M92" s="174">
        <v>0.44999999999999996</v>
      </c>
      <c r="N92" s="174">
        <v>0.60000000000000009</v>
      </c>
      <c r="Y92" s="109">
        <f t="shared" si="21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3">
      <c r="A93" s="161" t="str">
        <f t="shared" si="22"/>
        <v>aapul</v>
      </c>
      <c r="B93" s="8" t="s">
        <v>72</v>
      </c>
      <c r="C93" s="8" t="str">
        <f t="shared" si="23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21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3">
      <c r="A94" s="161" t="str">
        <f t="shared" si="22"/>
        <v>aasug</v>
      </c>
      <c r="B94" s="8" t="s">
        <v>72</v>
      </c>
      <c r="C94" s="8" t="str">
        <f t="shared" si="23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21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3">
      <c r="A95" s="161" t="str">
        <f t="shared" si="22"/>
        <v>aaoth</v>
      </c>
      <c r="B95" s="8" t="s">
        <v>72</v>
      </c>
      <c r="C95" s="8" t="str">
        <f t="shared" si="23"/>
        <v>sim1</v>
      </c>
      <c r="D95" s="59">
        <v>-0.7</v>
      </c>
      <c r="E95" s="59">
        <v>0.8</v>
      </c>
      <c r="F95" s="59">
        <v>-2.5000000000000001E-2</v>
      </c>
      <c r="G95" s="168">
        <v>5.000000000000001E-3</v>
      </c>
      <c r="H95" s="169">
        <v>1.4999999999999999E-2</v>
      </c>
      <c r="I95" s="169">
        <v>1.35</v>
      </c>
      <c r="J95" s="169">
        <v>1.8000000000000003</v>
      </c>
      <c r="K95" s="169">
        <v>0.90000000000000013</v>
      </c>
      <c r="L95" s="169">
        <v>0.30000000000000004</v>
      </c>
      <c r="M95" s="169">
        <v>0.44999999999999996</v>
      </c>
      <c r="N95" s="169">
        <v>0.60000000000000009</v>
      </c>
      <c r="Y95" s="109">
        <f t="shared" si="21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3">
      <c r="A96" s="161" t="str">
        <f t="shared" si="22"/>
        <v>alani</v>
      </c>
      <c r="B96" s="8" t="s">
        <v>72</v>
      </c>
      <c r="C96" s="8" t="str">
        <f t="shared" si="23"/>
        <v>sim1</v>
      </c>
      <c r="D96" s="172">
        <v>-0.7</v>
      </c>
      <c r="E96" s="172">
        <v>0.8</v>
      </c>
      <c r="F96" s="172">
        <v>-2.5000000000000001E-2</v>
      </c>
      <c r="G96" s="173">
        <v>5.000000000000001E-3</v>
      </c>
      <c r="H96" s="174">
        <v>1.4999999999999999E-2</v>
      </c>
      <c r="I96" s="174">
        <v>1.35</v>
      </c>
      <c r="J96" s="174">
        <v>1.8000000000000003</v>
      </c>
      <c r="K96" s="174">
        <v>0.90000000000000013</v>
      </c>
      <c r="L96" s="174">
        <v>0.30000000000000004</v>
      </c>
      <c r="M96" s="174">
        <v>0.44999999999999996</v>
      </c>
      <c r="N96" s="174">
        <v>0.60000000000000009</v>
      </c>
      <c r="Y96" s="109">
        <f t="shared" si="21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3">
      <c r="A97" s="161" t="str">
        <f t="shared" si="22"/>
        <v>afore</v>
      </c>
      <c r="B97" s="8" t="s">
        <v>72</v>
      </c>
      <c r="C97" s="8" t="str">
        <f t="shared" si="23"/>
        <v>sim1</v>
      </c>
      <c r="D97" s="59">
        <v>-0.7</v>
      </c>
      <c r="E97" s="59">
        <v>0.8</v>
      </c>
      <c r="F97" s="59">
        <v>-2.5000000000000001E-2</v>
      </c>
      <c r="G97" s="168">
        <v>5.000000000000001E-3</v>
      </c>
      <c r="H97" s="169">
        <v>1.4999999999999999E-2</v>
      </c>
      <c r="I97" s="169">
        <v>1.35</v>
      </c>
      <c r="J97" s="169">
        <v>1.8000000000000003</v>
      </c>
      <c r="K97" s="169">
        <v>0.90000000000000013</v>
      </c>
      <c r="L97" s="169">
        <v>0.30000000000000004</v>
      </c>
      <c r="M97" s="169">
        <v>0.44999999999999996</v>
      </c>
      <c r="N97" s="169">
        <v>0.60000000000000009</v>
      </c>
      <c r="Y97" s="109">
        <f t="shared" si="21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3">
      <c r="A98" s="161" t="str">
        <f t="shared" si="22"/>
        <v>afish</v>
      </c>
      <c r="B98" s="8" t="s">
        <v>72</v>
      </c>
      <c r="C98" s="8" t="str">
        <f t="shared" si="23"/>
        <v>sim1</v>
      </c>
      <c r="D98" s="172">
        <v>-0.7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1.35</v>
      </c>
      <c r="J98" s="174">
        <v>1.8000000000000003</v>
      </c>
      <c r="K98" s="174">
        <v>0.90000000000000013</v>
      </c>
      <c r="L98" s="174">
        <v>0.30000000000000004</v>
      </c>
      <c r="M98" s="174">
        <v>0.44999999999999996</v>
      </c>
      <c r="N98" s="174">
        <v>0.60000000000000009</v>
      </c>
      <c r="Y98" s="109">
        <f t="shared" si="21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3">
      <c r="A99" s="161" t="str">
        <f t="shared" si="22"/>
        <v>acoal</v>
      </c>
      <c r="B99" s="8" t="s">
        <v>72</v>
      </c>
      <c r="C99" s="8" t="str">
        <f t="shared" si="23"/>
        <v>sim1</v>
      </c>
      <c r="D99" s="172" t="s">
        <v>75</v>
      </c>
      <c r="E99" s="172" t="s">
        <v>75</v>
      </c>
      <c r="F99" s="172" t="s">
        <v>75</v>
      </c>
      <c r="G99" s="173" t="s">
        <v>75</v>
      </c>
      <c r="H99" s="174" t="s">
        <v>75</v>
      </c>
      <c r="I99" s="174" t="s">
        <v>75</v>
      </c>
      <c r="J99" s="174" t="s">
        <v>75</v>
      </c>
      <c r="K99" s="174" t="s">
        <v>75</v>
      </c>
      <c r="L99" s="174" t="s">
        <v>75</v>
      </c>
      <c r="M99" s="174" t="s">
        <v>75</v>
      </c>
      <c r="N99" s="174" t="s">
        <v>75</v>
      </c>
      <c r="Y99" s="109">
        <f t="shared" si="21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3">
      <c r="A100" s="161" t="str">
        <f t="shared" si="22"/>
        <v>agold</v>
      </c>
      <c r="B100" s="8" t="s">
        <v>72</v>
      </c>
      <c r="C100" s="8" t="str">
        <f t="shared" si="23"/>
        <v>sim1</v>
      </c>
      <c r="D100" s="172" t="s">
        <v>75</v>
      </c>
      <c r="E100" s="172" t="s">
        <v>75</v>
      </c>
      <c r="F100" s="172" t="s">
        <v>75</v>
      </c>
      <c r="G100" s="173" t="s">
        <v>75</v>
      </c>
      <c r="H100" s="174" t="s">
        <v>75</v>
      </c>
      <c r="I100" s="174" t="s">
        <v>75</v>
      </c>
      <c r="J100" s="174" t="s">
        <v>75</v>
      </c>
      <c r="K100" s="174" t="s">
        <v>75</v>
      </c>
      <c r="L100" s="174" t="s">
        <v>75</v>
      </c>
      <c r="M100" s="174" t="s">
        <v>75</v>
      </c>
      <c r="N100" s="174" t="s">
        <v>75</v>
      </c>
      <c r="Y100" s="109">
        <f t="shared" si="21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3">
      <c r="A101" s="161" t="str">
        <f t="shared" si="22"/>
        <v>angas</v>
      </c>
      <c r="B101" s="8" t="s">
        <v>72</v>
      </c>
      <c r="C101" s="8" t="str">
        <f t="shared" si="23"/>
        <v>sim1</v>
      </c>
      <c r="D101" s="172">
        <v>-6</v>
      </c>
      <c r="E101" s="172">
        <v>0.8</v>
      </c>
      <c r="F101" s="172">
        <v>-2.5000000000000001E-2</v>
      </c>
      <c r="G101" s="173">
        <v>5.000000000000001E-3</v>
      </c>
      <c r="H101" s="174">
        <v>1.4999999999999999E-2</v>
      </c>
      <c r="I101" s="174">
        <v>0.45</v>
      </c>
      <c r="J101" s="174">
        <v>0.60000000000000009</v>
      </c>
      <c r="K101" s="174">
        <v>0.30000000000000004</v>
      </c>
      <c r="L101" s="174">
        <v>0.15000000000000002</v>
      </c>
      <c r="M101" s="174">
        <v>0.22499999999999998</v>
      </c>
      <c r="N101" s="174">
        <v>0.30000000000000004</v>
      </c>
      <c r="Y101" s="109" t="str">
        <f t="shared" si="21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3">
      <c r="A102" s="161" t="str">
        <f t="shared" si="22"/>
        <v>apgm</v>
      </c>
      <c r="B102" s="8" t="s">
        <v>72</v>
      </c>
      <c r="C102" s="8" t="str">
        <f t="shared" si="23"/>
        <v>sim1</v>
      </c>
      <c r="D102" s="59">
        <v>-6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21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3">
      <c r="A103" s="161" t="str">
        <f t="shared" si="22"/>
        <v>amore</v>
      </c>
      <c r="B103" s="8" t="s">
        <v>72</v>
      </c>
      <c r="C103" s="8" t="str">
        <f t="shared" si="23"/>
        <v>sim1</v>
      </c>
      <c r="D103" s="172">
        <v>-6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21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3">
      <c r="A104" s="161" t="str">
        <f t="shared" si="22"/>
        <v>amine</v>
      </c>
      <c r="B104" s="8" t="s">
        <v>72</v>
      </c>
      <c r="C104" s="8" t="str">
        <f t="shared" si="23"/>
        <v>sim1</v>
      </c>
      <c r="D104" s="59">
        <v>-6</v>
      </c>
      <c r="E104" s="59">
        <v>0.8</v>
      </c>
      <c r="F104" s="59">
        <v>-2.5000000000000001E-2</v>
      </c>
      <c r="G104" s="168">
        <v>5.000000000000001E-3</v>
      </c>
      <c r="H104" s="169">
        <v>1.4999999999999999E-2</v>
      </c>
      <c r="I104" s="169">
        <v>0.45</v>
      </c>
      <c r="J104" s="169">
        <v>0.60000000000000009</v>
      </c>
      <c r="K104" s="169">
        <v>0.30000000000000004</v>
      </c>
      <c r="L104" s="169">
        <v>0.15000000000000002</v>
      </c>
      <c r="M104" s="169">
        <v>0.22499999999999998</v>
      </c>
      <c r="N104" s="169">
        <v>0.30000000000000004</v>
      </c>
      <c r="Y104" s="109">
        <f t="shared" si="21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3">
      <c r="A105" s="161" t="str">
        <f t="shared" si="22"/>
        <v>ameat</v>
      </c>
      <c r="B105" s="8" t="s">
        <v>72</v>
      </c>
      <c r="C105" s="8" t="str">
        <f t="shared" si="23"/>
        <v>sim1</v>
      </c>
      <c r="D105" s="59">
        <v>-1</v>
      </c>
      <c r="E105" s="59">
        <v>0.8</v>
      </c>
      <c r="F105" s="59">
        <v>-2.5000000000000001E-2</v>
      </c>
      <c r="G105" s="168">
        <v>5.000000000000001E-3</v>
      </c>
      <c r="H105" s="169">
        <v>1.4999999999999999E-2</v>
      </c>
      <c r="I105" s="169">
        <v>0.45</v>
      </c>
      <c r="J105" s="169">
        <v>0.60000000000000009</v>
      </c>
      <c r="K105" s="169">
        <v>0.30000000000000004</v>
      </c>
      <c r="L105" s="169">
        <v>0.15000000000000002</v>
      </c>
      <c r="M105" s="169">
        <v>0.22499999999999998</v>
      </c>
      <c r="N105" s="169">
        <v>0.30000000000000004</v>
      </c>
      <c r="Y105" s="109">
        <f t="shared" si="21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3">
      <c r="A106" s="161" t="str">
        <f t="shared" si="22"/>
        <v>apfis</v>
      </c>
      <c r="B106" s="8" t="s">
        <v>72</v>
      </c>
      <c r="C106" s="8" t="str">
        <f t="shared" si="23"/>
        <v>sim1</v>
      </c>
      <c r="D106" s="172">
        <v>-1</v>
      </c>
      <c r="E106" s="172">
        <v>0.8</v>
      </c>
      <c r="F106" s="172">
        <v>-2.5000000000000001E-2</v>
      </c>
      <c r="G106" s="173">
        <v>5.000000000000001E-3</v>
      </c>
      <c r="H106" s="174">
        <v>1.4999999999999999E-2</v>
      </c>
      <c r="I106" s="174">
        <v>0.45</v>
      </c>
      <c r="J106" s="174">
        <v>0.60000000000000009</v>
      </c>
      <c r="K106" s="174">
        <v>0.30000000000000004</v>
      </c>
      <c r="L106" s="174">
        <v>0.15000000000000002</v>
      </c>
      <c r="M106" s="174">
        <v>0.22499999999999998</v>
      </c>
      <c r="N106" s="174">
        <v>0.30000000000000004</v>
      </c>
      <c r="Y106" s="109">
        <f t="shared" si="21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3">
      <c r="A107" s="161" t="str">
        <f t="shared" si="22"/>
        <v>avege</v>
      </c>
      <c r="B107" s="8" t="s">
        <v>72</v>
      </c>
      <c r="C107" s="8" t="str">
        <f t="shared" si="23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21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3">
      <c r="A108" s="161" t="str">
        <f t="shared" si="22"/>
        <v>afats</v>
      </c>
      <c r="B108" s="8" t="s">
        <v>72</v>
      </c>
      <c r="C108" s="8" t="str">
        <f t="shared" si="23"/>
        <v>sim1</v>
      </c>
      <c r="D108" s="172">
        <v>-1</v>
      </c>
      <c r="E108" s="172">
        <v>0.8</v>
      </c>
      <c r="F108" s="172">
        <v>-2.5000000000000001E-2</v>
      </c>
      <c r="G108" s="173">
        <v>5.000000000000001E-3</v>
      </c>
      <c r="H108" s="174">
        <v>1.4999999999999999E-2</v>
      </c>
      <c r="I108" s="174">
        <v>0.45</v>
      </c>
      <c r="J108" s="174">
        <v>0.60000000000000009</v>
      </c>
      <c r="K108" s="174">
        <v>0.30000000000000004</v>
      </c>
      <c r="L108" s="174">
        <v>0.15000000000000002</v>
      </c>
      <c r="M108" s="174">
        <v>0.22499999999999998</v>
      </c>
      <c r="N108" s="174">
        <v>0.30000000000000004</v>
      </c>
      <c r="Y108" s="109">
        <f t="shared" si="21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3">
      <c r="A109" s="161" t="str">
        <f t="shared" si="22"/>
        <v>adair</v>
      </c>
      <c r="B109" s="8" t="s">
        <v>72</v>
      </c>
      <c r="C109" s="8" t="str">
        <f t="shared" si="23"/>
        <v>sim1</v>
      </c>
      <c r="D109" s="59">
        <v>-1</v>
      </c>
      <c r="E109" s="59">
        <v>0.8</v>
      </c>
      <c r="F109" s="59">
        <v>-2.5000000000000001E-2</v>
      </c>
      <c r="G109" s="168">
        <v>5.000000000000001E-3</v>
      </c>
      <c r="H109" s="169">
        <v>1.4999999999999999E-2</v>
      </c>
      <c r="I109" s="169">
        <v>0.45</v>
      </c>
      <c r="J109" s="169">
        <v>0.60000000000000009</v>
      </c>
      <c r="K109" s="169">
        <v>0.30000000000000004</v>
      </c>
      <c r="L109" s="169">
        <v>0.15000000000000002</v>
      </c>
      <c r="M109" s="169">
        <v>0.22499999999999998</v>
      </c>
      <c r="N109" s="169">
        <v>0.30000000000000004</v>
      </c>
      <c r="Y109" s="109">
        <f t="shared" si="21"/>
        <v>-10</v>
      </c>
      <c r="Z109" s="128">
        <f t="shared" ref="Z109:Z117" si="24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3">
      <c r="A110" s="161" t="str">
        <f t="shared" si="22"/>
        <v>agrai</v>
      </c>
      <c r="B110" s="8" t="s">
        <v>72</v>
      </c>
      <c r="C110" s="8" t="str">
        <f t="shared" si="23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21"/>
        <v>-10</v>
      </c>
      <c r="Z110" s="128">
        <f t="shared" si="24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3">
      <c r="A111" s="161" t="str">
        <f t="shared" si="22"/>
        <v>astar</v>
      </c>
      <c r="B111" s="8" t="s">
        <v>72</v>
      </c>
      <c r="C111" s="8" t="str">
        <f t="shared" si="23"/>
        <v>sim1</v>
      </c>
      <c r="D111" s="172">
        <v>-1</v>
      </c>
      <c r="E111" s="59">
        <v>0.8</v>
      </c>
      <c r="F111" s="59">
        <v>-2.5000000000000001E-2</v>
      </c>
      <c r="G111" s="168">
        <v>5.000000000000001E-3</v>
      </c>
      <c r="H111" s="169">
        <v>1.4999999999999999E-2</v>
      </c>
      <c r="I111" s="169">
        <v>0.45</v>
      </c>
      <c r="J111" s="169">
        <v>0.60000000000000009</v>
      </c>
      <c r="K111" s="169">
        <v>0.30000000000000004</v>
      </c>
      <c r="L111" s="169">
        <v>0.15000000000000002</v>
      </c>
      <c r="M111" s="169">
        <v>0.22499999999999998</v>
      </c>
      <c r="N111" s="169">
        <v>0.30000000000000004</v>
      </c>
      <c r="Y111" s="109">
        <f t="shared" si="21"/>
        <v>-10</v>
      </c>
      <c r="Z111" s="128">
        <f t="shared" si="24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3">
      <c r="A112" s="161" t="str">
        <f t="shared" si="22"/>
        <v>afeed</v>
      </c>
      <c r="B112" s="8" t="s">
        <v>72</v>
      </c>
      <c r="C112" s="8" t="str">
        <f t="shared" si="23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21"/>
        <v>-10</v>
      </c>
      <c r="Z112" s="128">
        <f t="shared" si="24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3">
      <c r="A113" s="161" t="str">
        <f t="shared" si="22"/>
        <v>abake</v>
      </c>
      <c r="B113" s="8" t="s">
        <v>72</v>
      </c>
      <c r="C113" s="8" t="str">
        <f t="shared" si="23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21"/>
        <v>-10</v>
      </c>
      <c r="Z113" s="128">
        <f t="shared" si="24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3">
      <c r="A114" s="161" t="str">
        <f t="shared" si="22"/>
        <v>asuga</v>
      </c>
      <c r="B114" s="8" t="s">
        <v>72</v>
      </c>
      <c r="C114" s="8" t="str">
        <f t="shared" si="23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si="21"/>
        <v>-10</v>
      </c>
      <c r="Z114" s="128">
        <f t="shared" si="24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3">
      <c r="A115" s="161" t="str">
        <f t="shared" si="22"/>
        <v>aconf</v>
      </c>
      <c r="B115" s="8" t="s">
        <v>72</v>
      </c>
      <c r="C115" s="8" t="str">
        <f t="shared" si="23"/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21"/>
        <v>-10</v>
      </c>
      <c r="Z115" s="128">
        <f t="shared" si="24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3">
      <c r="A116" s="161" t="str">
        <f t="shared" si="22"/>
        <v>apast</v>
      </c>
      <c r="B116" s="8" t="s">
        <v>72</v>
      </c>
      <c r="C116" s="8" t="str">
        <f t="shared" si="23"/>
        <v>sim1</v>
      </c>
      <c r="D116" s="172">
        <v>-1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21"/>
        <v>-10</v>
      </c>
      <c r="Z116" s="128">
        <f t="shared" si="24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3">
      <c r="A117" s="161" t="str">
        <f t="shared" ref="A117:A137" si="25">A40</f>
        <v>aofoo</v>
      </c>
      <c r="B117" s="8" t="s">
        <v>72</v>
      </c>
      <c r="C117" s="8" t="str">
        <f t="shared" si="23"/>
        <v>sim1</v>
      </c>
      <c r="D117" s="172">
        <v>-1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21"/>
        <v>-10</v>
      </c>
      <c r="Z117" s="128">
        <f t="shared" si="24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3">
      <c r="A118" s="161" t="str">
        <f t="shared" si="25"/>
        <v>abevt</v>
      </c>
      <c r="B118" s="8" t="s">
        <v>72</v>
      </c>
      <c r="C118" s="8" t="str">
        <f t="shared" si="23"/>
        <v>sim1</v>
      </c>
      <c r="D118" s="172">
        <v>-1</v>
      </c>
      <c r="E118" s="172">
        <v>0.8</v>
      </c>
      <c r="F118" s="172">
        <v>-2.5000000000000001E-2</v>
      </c>
      <c r="G118" s="173">
        <v>5.000000000000001E-3</v>
      </c>
      <c r="H118" s="174">
        <v>1.4999999999999999E-2</v>
      </c>
      <c r="I118" s="174">
        <v>0.45</v>
      </c>
      <c r="J118" s="174">
        <v>0.60000000000000009</v>
      </c>
      <c r="K118" s="174">
        <v>0.30000000000000004</v>
      </c>
      <c r="L118" s="174">
        <v>0.15000000000000002</v>
      </c>
      <c r="M118" s="174">
        <v>0.22499999999999998</v>
      </c>
      <c r="N118" s="174">
        <v>0.30000000000000004</v>
      </c>
      <c r="Y118" s="109" t="str">
        <f t="shared" si="21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3">
      <c r="A119" s="161" t="str">
        <f t="shared" si="25"/>
        <v>atext</v>
      </c>
      <c r="B119" s="8" t="s">
        <v>72</v>
      </c>
      <c r="C119" s="8" t="str">
        <f t="shared" si="23"/>
        <v>sim1</v>
      </c>
      <c r="D119" s="172">
        <v>-4</v>
      </c>
      <c r="E119" s="172">
        <v>0.8</v>
      </c>
      <c r="F119" s="172">
        <v>-2.5000000000000001E-2</v>
      </c>
      <c r="G119" s="173">
        <v>5.000000000000001E-3</v>
      </c>
      <c r="H119" s="174">
        <v>1.4999999999999999E-2</v>
      </c>
      <c r="I119" s="174">
        <v>0.45</v>
      </c>
      <c r="J119" s="174">
        <v>0.60000000000000009</v>
      </c>
      <c r="K119" s="174">
        <v>0.30000000000000004</v>
      </c>
      <c r="L119" s="174">
        <v>0.15000000000000002</v>
      </c>
      <c r="M119" s="174">
        <v>0.22499999999999998</v>
      </c>
      <c r="N119" s="174">
        <v>0.30000000000000004</v>
      </c>
      <c r="Y119" s="109" t="str">
        <f t="shared" si="21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3">
      <c r="A120" s="161" t="str">
        <f t="shared" si="25"/>
        <v>aclth</v>
      </c>
      <c r="B120" s="8" t="s">
        <v>72</v>
      </c>
      <c r="C120" s="8" t="str">
        <f t="shared" si="23"/>
        <v>sim1</v>
      </c>
      <c r="D120" s="172">
        <v>-4</v>
      </c>
      <c r="E120" s="172">
        <v>0.8</v>
      </c>
      <c r="F120" s="172">
        <v>-2.5000000000000001E-2</v>
      </c>
      <c r="G120" s="173">
        <v>5.000000000000001E-3</v>
      </c>
      <c r="H120" s="174">
        <v>1.4999999999999999E-2</v>
      </c>
      <c r="I120" s="174">
        <v>0.45</v>
      </c>
      <c r="J120" s="174">
        <v>0.60000000000000009</v>
      </c>
      <c r="K120" s="174">
        <v>0.30000000000000004</v>
      </c>
      <c r="L120" s="174">
        <v>0.15000000000000002</v>
      </c>
      <c r="M120" s="174">
        <v>0.22499999999999998</v>
      </c>
      <c r="N120" s="174">
        <v>0.30000000000000004</v>
      </c>
      <c r="Y120" s="109">
        <f t="shared" si="21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3">
      <c r="A121" s="161" t="str">
        <f t="shared" si="25"/>
        <v>aleat</v>
      </c>
      <c r="B121" s="8" t="s">
        <v>72</v>
      </c>
      <c r="C121" s="8" t="str">
        <f t="shared" si="23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21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3">
      <c r="A122" s="161" t="str">
        <f t="shared" si="25"/>
        <v>afoot</v>
      </c>
      <c r="B122" s="8" t="s">
        <v>72</v>
      </c>
      <c r="C122" s="8" t="str">
        <f t="shared" si="23"/>
        <v>sim1</v>
      </c>
      <c r="D122" s="59">
        <v>-4</v>
      </c>
      <c r="E122" s="59">
        <v>0.8</v>
      </c>
      <c r="F122" s="59">
        <v>-2.5000000000000001E-2</v>
      </c>
      <c r="G122" s="168">
        <v>5.000000000000001E-3</v>
      </c>
      <c r="H122" s="169">
        <v>1.4999999999999999E-2</v>
      </c>
      <c r="I122" s="169">
        <v>0.45</v>
      </c>
      <c r="J122" s="169">
        <v>0.60000000000000009</v>
      </c>
      <c r="K122" s="169">
        <v>0.30000000000000004</v>
      </c>
      <c r="L122" s="169">
        <v>0.15000000000000002</v>
      </c>
      <c r="M122" s="169">
        <v>0.22499999999999998</v>
      </c>
      <c r="N122" s="169">
        <v>0.30000000000000004</v>
      </c>
      <c r="Y122" s="109">
        <f t="shared" si="21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3">
      <c r="A123" s="161" t="str">
        <f t="shared" si="25"/>
        <v>awood</v>
      </c>
      <c r="B123" s="8" t="s">
        <v>72</v>
      </c>
      <c r="C123" s="8" t="str">
        <f t="shared" si="23"/>
        <v>sim1</v>
      </c>
      <c r="D123" s="59">
        <v>-4</v>
      </c>
      <c r="E123" s="59">
        <v>0.8</v>
      </c>
      <c r="F123" s="59">
        <v>-2.5000000000000001E-2</v>
      </c>
      <c r="G123" s="168">
        <v>5.000000000000001E-3</v>
      </c>
      <c r="H123" s="169">
        <v>1.4999999999999999E-2</v>
      </c>
      <c r="I123" s="169">
        <v>0.45</v>
      </c>
      <c r="J123" s="169">
        <v>0.60000000000000009</v>
      </c>
      <c r="K123" s="169">
        <v>0.30000000000000004</v>
      </c>
      <c r="L123" s="169">
        <v>0.15000000000000002</v>
      </c>
      <c r="M123" s="169">
        <v>0.22499999999999998</v>
      </c>
      <c r="N123" s="169">
        <v>0.30000000000000004</v>
      </c>
      <c r="Y123" s="109">
        <f t="shared" si="21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3">
      <c r="A124" s="161" t="str">
        <f t="shared" si="25"/>
        <v>apapr</v>
      </c>
      <c r="B124" s="8" t="s">
        <v>72</v>
      </c>
      <c r="C124" s="8" t="str">
        <f t="shared" si="23"/>
        <v>sim1</v>
      </c>
      <c r="D124" s="59">
        <v>-4</v>
      </c>
      <c r="E124" s="59">
        <v>0.8</v>
      </c>
      <c r="F124" s="59">
        <v>-2.5000000000000001E-2</v>
      </c>
      <c r="G124" s="168">
        <v>5.000000000000001E-3</v>
      </c>
      <c r="H124" s="169">
        <v>1.4999999999999999E-2</v>
      </c>
      <c r="I124" s="169">
        <v>0.45</v>
      </c>
      <c r="J124" s="169">
        <v>0.60000000000000009</v>
      </c>
      <c r="K124" s="169">
        <v>0.30000000000000004</v>
      </c>
      <c r="L124" s="169">
        <v>0.15000000000000002</v>
      </c>
      <c r="M124" s="169">
        <v>0.22499999999999998</v>
      </c>
      <c r="N124" s="169">
        <v>0.30000000000000004</v>
      </c>
      <c r="Y124" s="109">
        <f t="shared" si="21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3">
      <c r="A125" s="161" t="str">
        <f t="shared" si="25"/>
        <v>aprnt</v>
      </c>
      <c r="B125" s="8" t="s">
        <v>72</v>
      </c>
      <c r="C125" s="8" t="str">
        <f t="shared" si="23"/>
        <v>sim1</v>
      </c>
      <c r="D125" s="172">
        <v>-4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21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3">
      <c r="A126" s="161" t="str">
        <f t="shared" si="25"/>
        <v>apetr</v>
      </c>
      <c r="B126" s="8" t="s">
        <v>72</v>
      </c>
      <c r="C126" s="8" t="str">
        <f t="shared" si="23"/>
        <v>sim1</v>
      </c>
      <c r="D126" s="172" t="s">
        <v>75</v>
      </c>
      <c r="E126" s="172" t="s">
        <v>75</v>
      </c>
      <c r="F126" s="172" t="s">
        <v>75</v>
      </c>
      <c r="G126" s="173" t="s">
        <v>75</v>
      </c>
      <c r="H126" s="174" t="s">
        <v>75</v>
      </c>
      <c r="I126" s="174" t="s">
        <v>75</v>
      </c>
      <c r="J126" s="174" t="s">
        <v>75</v>
      </c>
      <c r="K126" s="174" t="s">
        <v>75</v>
      </c>
      <c r="L126" s="174" t="s">
        <v>75</v>
      </c>
      <c r="M126" s="174" t="s">
        <v>75</v>
      </c>
      <c r="N126" s="174" t="s">
        <v>75</v>
      </c>
      <c r="Y126" s="109">
        <f t="shared" si="21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3">
      <c r="A127" s="161" t="str">
        <f t="shared" si="25"/>
        <v>ahydr</v>
      </c>
      <c r="B127" s="8" t="s">
        <v>72</v>
      </c>
      <c r="C127" s="8" t="str">
        <f t="shared" si="23"/>
        <v>sim1</v>
      </c>
      <c r="D127" s="59" t="s">
        <v>75</v>
      </c>
      <c r="E127" s="59" t="s">
        <v>75</v>
      </c>
      <c r="F127" s="59" t="s">
        <v>75</v>
      </c>
      <c r="G127" s="168" t="s">
        <v>75</v>
      </c>
      <c r="H127" s="169" t="s">
        <v>75</v>
      </c>
      <c r="I127" s="169" t="s">
        <v>75</v>
      </c>
      <c r="J127" s="169" t="s">
        <v>75</v>
      </c>
      <c r="K127" s="169" t="s">
        <v>75</v>
      </c>
      <c r="L127" s="169" t="s">
        <v>75</v>
      </c>
      <c r="M127" s="169" t="s">
        <v>75</v>
      </c>
      <c r="N127" s="169" t="s">
        <v>75</v>
      </c>
      <c r="Y127" s="109">
        <f t="shared" si="21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3">
      <c r="A128" s="161" t="str">
        <f t="shared" si="25"/>
        <v>aammo</v>
      </c>
      <c r="B128" s="8" t="s">
        <v>72</v>
      </c>
      <c r="C128" s="8" t="str">
        <f t="shared" si="23"/>
        <v>sim1</v>
      </c>
      <c r="D128" s="172">
        <v>-1.25</v>
      </c>
      <c r="E128" s="172">
        <v>0.8</v>
      </c>
      <c r="F128" s="172">
        <v>-2.5000000000000001E-2</v>
      </c>
      <c r="G128" s="173">
        <v>5.000000000000001E-3</v>
      </c>
      <c r="H128" s="174">
        <v>1.4999999999999999E-2</v>
      </c>
      <c r="I128" s="174">
        <v>0.45</v>
      </c>
      <c r="J128" s="174">
        <v>0.60000000000000009</v>
      </c>
      <c r="K128" s="174">
        <v>0.30000000000000004</v>
      </c>
      <c r="L128" s="174">
        <v>0.15000000000000002</v>
      </c>
      <c r="M128" s="174">
        <v>0.22499999999999998</v>
      </c>
      <c r="N128" s="174">
        <v>0.30000000000000004</v>
      </c>
      <c r="Y128" s="109">
        <f t="shared" si="21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3">
      <c r="A129" s="161" t="str">
        <f t="shared" si="25"/>
        <v>abchm</v>
      </c>
      <c r="B129" s="8" t="s">
        <v>72</v>
      </c>
      <c r="C129" s="8" t="str">
        <f>C127</f>
        <v>sim1</v>
      </c>
      <c r="D129" s="172">
        <v>-1.25</v>
      </c>
      <c r="E129" s="172">
        <v>0.8</v>
      </c>
      <c r="F129" s="172">
        <v>-2.5000000000000001E-2</v>
      </c>
      <c r="G129" s="173">
        <v>5.000000000000001E-3</v>
      </c>
      <c r="H129" s="174">
        <v>1.4999999999999999E-2</v>
      </c>
      <c r="I129" s="174">
        <v>0.45</v>
      </c>
      <c r="J129" s="174">
        <v>0.60000000000000009</v>
      </c>
      <c r="K129" s="174">
        <v>0.30000000000000004</v>
      </c>
      <c r="L129" s="174">
        <v>0.15000000000000002</v>
      </c>
      <c r="M129" s="174">
        <v>0.22499999999999998</v>
      </c>
      <c r="N129" s="174">
        <v>0.30000000000000004</v>
      </c>
      <c r="Q129" s="153"/>
      <c r="Y129" s="109">
        <f t="shared" si="21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3">
      <c r="A130" s="161" t="str">
        <f t="shared" si="25"/>
        <v>aochm</v>
      </c>
      <c r="B130" s="8" t="s">
        <v>72</v>
      </c>
      <c r="C130" s="8" t="str">
        <f t="shared" ref="C130:C137" si="26">C129</f>
        <v>sim1</v>
      </c>
      <c r="D130" s="172">
        <v>-1.25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21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3">
      <c r="A131" s="161" t="str">
        <f t="shared" si="25"/>
        <v>arubb</v>
      </c>
      <c r="B131" s="8" t="s">
        <v>72</v>
      </c>
      <c r="C131" s="8" t="str">
        <f t="shared" si="26"/>
        <v>sim1</v>
      </c>
      <c r="D131" s="172">
        <v>-1.25</v>
      </c>
      <c r="E131" s="172">
        <v>0.8</v>
      </c>
      <c r="F131" s="172">
        <v>-2.5000000000000001E-2</v>
      </c>
      <c r="G131" s="173">
        <v>5.000000000000001E-3</v>
      </c>
      <c r="H131" s="174">
        <v>1.4999999999999999E-2</v>
      </c>
      <c r="I131" s="174">
        <v>0.45</v>
      </c>
      <c r="J131" s="174">
        <v>0.60000000000000009</v>
      </c>
      <c r="K131" s="174">
        <v>0.30000000000000004</v>
      </c>
      <c r="L131" s="174">
        <v>0.15000000000000002</v>
      </c>
      <c r="M131" s="174">
        <v>0.22499999999999998</v>
      </c>
      <c r="N131" s="174">
        <v>0.30000000000000004</v>
      </c>
      <c r="Y131" s="109">
        <f t="shared" si="21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3">
      <c r="A132" s="161" t="str">
        <f t="shared" si="25"/>
        <v>aplas</v>
      </c>
      <c r="B132" s="8" t="s">
        <v>72</v>
      </c>
      <c r="C132" s="8" t="str">
        <f t="shared" si="26"/>
        <v>sim1</v>
      </c>
      <c r="D132" s="59">
        <v>-1.25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21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3">
      <c r="A133" s="161" t="str">
        <f t="shared" si="25"/>
        <v>anmet</v>
      </c>
      <c r="B133" s="8" t="s">
        <v>72</v>
      </c>
      <c r="C133" s="8" t="str">
        <f t="shared" si="26"/>
        <v>sim1</v>
      </c>
      <c r="D133" s="59">
        <v>-5.5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21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3">
      <c r="A134" s="161" t="str">
        <f t="shared" si="25"/>
        <v>airon</v>
      </c>
      <c r="B134" s="8" t="s">
        <v>72</v>
      </c>
      <c r="C134" s="8" t="str">
        <f t="shared" si="26"/>
        <v>sim1</v>
      </c>
      <c r="D134" s="172">
        <v>-10</v>
      </c>
      <c r="E134" s="172">
        <v>0.8</v>
      </c>
      <c r="F134" s="172">
        <v>-2.5000000000000001E-2</v>
      </c>
      <c r="G134" s="173">
        <v>5.000000000000001E-3</v>
      </c>
      <c r="H134" s="174">
        <v>1.4999999999999999E-2</v>
      </c>
      <c r="I134" s="174">
        <v>0.45</v>
      </c>
      <c r="J134" s="174">
        <v>0.60000000000000009</v>
      </c>
      <c r="K134" s="174">
        <v>0.30000000000000004</v>
      </c>
      <c r="L134" s="174">
        <v>0.15000000000000002</v>
      </c>
      <c r="M134" s="174">
        <v>0.22499999999999998</v>
      </c>
      <c r="N134" s="174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3">
      <c r="A135" s="161" t="str">
        <f t="shared" si="25"/>
        <v>anfrm</v>
      </c>
      <c r="B135" s="8" t="s">
        <v>72</v>
      </c>
      <c r="C135" s="8" t="str">
        <f t="shared" si="26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3">
      <c r="A136" s="161" t="str">
        <f t="shared" si="25"/>
        <v>ametp</v>
      </c>
      <c r="B136" s="8" t="s">
        <v>72</v>
      </c>
      <c r="C136" s="8" t="str">
        <f t="shared" si="26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3">
      <c r="A137" s="161" t="str">
        <f t="shared" si="25"/>
        <v>amach</v>
      </c>
      <c r="B137" s="8" t="s">
        <v>72</v>
      </c>
      <c r="C137" s="8" t="str">
        <f t="shared" si="26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3">
      <c r="A138" s="161" t="str">
        <f t="shared" ref="A138:A139" si="27">A61</f>
        <v>afcel</v>
      </c>
      <c r="B138" s="8" t="s">
        <v>72</v>
      </c>
      <c r="C138" s="8" t="str">
        <f t="shared" ref="C138:C139" si="28">C137</f>
        <v>sim1</v>
      </c>
      <c r="D138" s="59">
        <v>-10</v>
      </c>
      <c r="E138" s="59">
        <v>0.8</v>
      </c>
      <c r="F138" s="59">
        <v>-2.5000000000000001E-2</v>
      </c>
      <c r="G138" s="59">
        <v>5.000000000000001E-3</v>
      </c>
      <c r="H138" s="170">
        <v>1.4999999999999999E-2</v>
      </c>
      <c r="I138" s="170">
        <v>0.45</v>
      </c>
      <c r="J138" s="170">
        <v>0.60000000000000009</v>
      </c>
      <c r="K138" s="170">
        <v>0.30000000000000004</v>
      </c>
      <c r="L138" s="170">
        <v>0.15000000000000002</v>
      </c>
      <c r="M138" s="170">
        <v>0.22499999999999998</v>
      </c>
      <c r="N138" s="170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3">
      <c r="A139" s="161" t="str">
        <f t="shared" si="27"/>
        <v>aelct</v>
      </c>
      <c r="B139" s="8" t="s">
        <v>72</v>
      </c>
      <c r="C139" s="8" t="str">
        <f t="shared" si="28"/>
        <v>sim1</v>
      </c>
      <c r="D139" s="59">
        <v>-10</v>
      </c>
      <c r="E139" s="59">
        <v>0.8</v>
      </c>
      <c r="F139" s="59">
        <v>-2.5000000000000001E-2</v>
      </c>
      <c r="G139" s="59">
        <v>5.000000000000001E-3</v>
      </c>
      <c r="H139" s="170">
        <v>1.4999999999999999E-2</v>
      </c>
      <c r="I139" s="170">
        <v>0.45</v>
      </c>
      <c r="J139" s="170">
        <v>0.60000000000000009</v>
      </c>
      <c r="K139" s="170">
        <v>0.30000000000000004</v>
      </c>
      <c r="L139" s="170">
        <v>0.15000000000000002</v>
      </c>
      <c r="M139" s="170">
        <v>0.22499999999999998</v>
      </c>
      <c r="N139" s="170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3">
      <c r="A140" s="161" t="str">
        <f t="shared" ref="A140:A171" si="29">A63</f>
        <v>aemch</v>
      </c>
      <c r="B140" s="8" t="str">
        <f>B137</f>
        <v>nat</v>
      </c>
      <c r="C140" s="8" t="str">
        <f>C137</f>
        <v>sim1</v>
      </c>
      <c r="D140" s="59">
        <v>-10</v>
      </c>
      <c r="E140" s="59">
        <v>0.8</v>
      </c>
      <c r="F140" s="59">
        <v>-2.5000000000000001E-2</v>
      </c>
      <c r="G140" s="59">
        <v>5.000000000000001E-3</v>
      </c>
      <c r="H140" s="170">
        <v>1.4999999999999999E-2</v>
      </c>
      <c r="I140" s="170">
        <v>0.45</v>
      </c>
      <c r="J140" s="170">
        <v>0.60000000000000009</v>
      </c>
      <c r="K140" s="170">
        <v>0.30000000000000004</v>
      </c>
      <c r="L140" s="170">
        <v>0.15000000000000002</v>
      </c>
      <c r="M140" s="170">
        <v>0.22499999999999998</v>
      </c>
      <c r="N140" s="170">
        <v>0.30000000000000004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3">
      <c r="A141" s="161" t="str">
        <f t="shared" si="29"/>
        <v>asequ</v>
      </c>
      <c r="B141" s="8" t="str">
        <f t="shared" ref="B141:B161" si="30">B140</f>
        <v>nat</v>
      </c>
      <c r="C141" s="8" t="str">
        <f t="shared" ref="C141:C161" si="31">C140</f>
        <v>sim1</v>
      </c>
      <c r="D141" s="59">
        <v>-10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3">
      <c r="A142" s="161" t="str">
        <f t="shared" si="29"/>
        <v>avehi</v>
      </c>
      <c r="B142" s="8" t="str">
        <f t="shared" si="30"/>
        <v>nat</v>
      </c>
      <c r="C142" s="8" t="str">
        <f t="shared" si="31"/>
        <v>sim1</v>
      </c>
      <c r="D142" s="59">
        <v>-10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3">
      <c r="A143" s="161" t="str">
        <f t="shared" si="29"/>
        <v>atequ</v>
      </c>
      <c r="B143" s="8" t="str">
        <f t="shared" si="30"/>
        <v>nat</v>
      </c>
      <c r="C143" s="8" t="str">
        <f t="shared" si="31"/>
        <v>sim1</v>
      </c>
      <c r="D143" s="59">
        <v>-10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0.45</v>
      </c>
      <c r="J143" s="169">
        <v>0.60000000000000009</v>
      </c>
      <c r="K143" s="169">
        <v>0.30000000000000004</v>
      </c>
      <c r="L143" s="169">
        <v>0.15000000000000002</v>
      </c>
      <c r="M143" s="169">
        <v>0.22499999999999998</v>
      </c>
      <c r="N143" s="169">
        <v>0.30000000000000004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3">
      <c r="A144" s="161" t="str">
        <f t="shared" si="29"/>
        <v>afurn</v>
      </c>
      <c r="B144" s="8" t="str">
        <f t="shared" si="30"/>
        <v>nat</v>
      </c>
      <c r="C144" s="8" t="str">
        <f t="shared" si="31"/>
        <v>sim1</v>
      </c>
      <c r="D144" s="59">
        <v>-10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0.45</v>
      </c>
      <c r="J144" s="169">
        <v>0.60000000000000009</v>
      </c>
      <c r="K144" s="169">
        <v>0.30000000000000004</v>
      </c>
      <c r="L144" s="169">
        <v>0.15000000000000002</v>
      </c>
      <c r="M144" s="169">
        <v>0.22499999999999998</v>
      </c>
      <c r="N144" s="169">
        <v>0.30000000000000004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3">
      <c r="A145" s="161" t="str">
        <f t="shared" si="29"/>
        <v>aoman</v>
      </c>
      <c r="B145" s="8" t="str">
        <f t="shared" si="30"/>
        <v>nat</v>
      </c>
      <c r="C145" s="8" t="str">
        <f t="shared" si="31"/>
        <v>sim1</v>
      </c>
      <c r="D145" s="59">
        <v>-10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0.45</v>
      </c>
      <c r="J145" s="169">
        <v>0.60000000000000009</v>
      </c>
      <c r="K145" s="169">
        <v>0.30000000000000004</v>
      </c>
      <c r="L145" s="169">
        <v>0.15000000000000002</v>
      </c>
      <c r="M145" s="169">
        <v>0.22499999999999998</v>
      </c>
      <c r="N145" s="169">
        <v>0.30000000000000004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3">
      <c r="A146" s="161" t="str">
        <f t="shared" si="29"/>
        <v>aelec</v>
      </c>
      <c r="B146" s="8" t="str">
        <f t="shared" si="30"/>
        <v>nat</v>
      </c>
      <c r="C146" s="8" t="str">
        <f t="shared" si="31"/>
        <v>sim1</v>
      </c>
      <c r="D146" s="59" t="s">
        <v>75</v>
      </c>
      <c r="E146" s="59" t="s">
        <v>75</v>
      </c>
      <c r="F146" s="59" t="s">
        <v>75</v>
      </c>
      <c r="G146" s="168" t="s">
        <v>75</v>
      </c>
      <c r="H146" s="169" t="s">
        <v>75</v>
      </c>
      <c r="I146" s="169" t="s">
        <v>75</v>
      </c>
      <c r="J146" s="169" t="s">
        <v>75</v>
      </c>
      <c r="K146" s="169" t="s">
        <v>75</v>
      </c>
      <c r="L146" s="169" t="s">
        <v>75</v>
      </c>
      <c r="M146" s="169" t="s">
        <v>75</v>
      </c>
      <c r="N146" s="169" t="s">
        <v>75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3">
      <c r="A147" s="161" t="str">
        <f t="shared" si="29"/>
        <v>awatr</v>
      </c>
      <c r="B147" s="8" t="str">
        <f t="shared" si="30"/>
        <v>nat</v>
      </c>
      <c r="C147" s="8" t="str">
        <f t="shared" si="31"/>
        <v>sim1</v>
      </c>
      <c r="D147" s="59">
        <v>0.1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0.45</v>
      </c>
      <c r="J147" s="169">
        <v>0.60000000000000009</v>
      </c>
      <c r="K147" s="169">
        <v>0.30000000000000004</v>
      </c>
      <c r="L147" s="169">
        <v>0.15000000000000002</v>
      </c>
      <c r="M147" s="169">
        <v>0.22499999999999998</v>
      </c>
      <c r="N147" s="169">
        <v>0.30000000000000004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3">
      <c r="A148" s="161" t="str">
        <f t="shared" si="29"/>
        <v>acons</v>
      </c>
      <c r="B148" s="8" t="str">
        <f t="shared" si="30"/>
        <v>nat</v>
      </c>
      <c r="C148" s="8" t="str">
        <f t="shared" si="31"/>
        <v>sim1</v>
      </c>
      <c r="D148" s="59">
        <v>-9.5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0.45</v>
      </c>
      <c r="J148" s="169">
        <v>0.60000000000000009</v>
      </c>
      <c r="K148" s="169">
        <v>0.30000000000000004</v>
      </c>
      <c r="L148" s="169">
        <v>0.15000000000000002</v>
      </c>
      <c r="M148" s="169">
        <v>0.22499999999999998</v>
      </c>
      <c r="N148" s="169">
        <v>0.30000000000000004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3">
      <c r="A149" s="161" t="str">
        <f t="shared" si="29"/>
        <v>atrad</v>
      </c>
      <c r="B149" s="8" t="str">
        <f t="shared" si="30"/>
        <v>nat</v>
      </c>
      <c r="C149" s="8" t="str">
        <f t="shared" si="31"/>
        <v>sim1</v>
      </c>
      <c r="D149" s="59">
        <v>-5</v>
      </c>
      <c r="E149" s="59">
        <v>0.8</v>
      </c>
      <c r="F149" s="59">
        <v>-2.5000000000000001E-2</v>
      </c>
      <c r="G149" s="168">
        <v>5.000000000000001E-3</v>
      </c>
      <c r="H149" s="169">
        <v>1.4999999999999999E-2</v>
      </c>
      <c r="I149" s="169">
        <v>1.35</v>
      </c>
      <c r="J149" s="169">
        <v>1.8000000000000003</v>
      </c>
      <c r="K149" s="169">
        <v>0.90000000000000013</v>
      </c>
      <c r="L149" s="169">
        <v>0.30000000000000004</v>
      </c>
      <c r="M149" s="169">
        <v>0.44999999999999996</v>
      </c>
      <c r="N149" s="169">
        <v>0.60000000000000009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3">
      <c r="A150" s="161" t="str">
        <f t="shared" si="29"/>
        <v>ahotl</v>
      </c>
      <c r="B150" s="8" t="str">
        <f t="shared" si="30"/>
        <v>nat</v>
      </c>
      <c r="C150" s="8" t="str">
        <f t="shared" si="31"/>
        <v>sim1</v>
      </c>
      <c r="D150" s="59">
        <v>-5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3">
      <c r="A151" s="161" t="str">
        <f t="shared" si="29"/>
        <v>altrp-p</v>
      </c>
      <c r="B151" s="8" t="str">
        <f t="shared" si="30"/>
        <v>nat</v>
      </c>
      <c r="C151" s="8" t="str">
        <f t="shared" si="31"/>
        <v>sim1</v>
      </c>
      <c r="D151" s="59">
        <v>-4.5</v>
      </c>
      <c r="E151" s="59">
        <v>0.8</v>
      </c>
      <c r="F151" s="59">
        <v>-2.5000000000000001E-2</v>
      </c>
      <c r="G151" s="168">
        <v>5.000000000000001E-3</v>
      </c>
      <c r="H151" s="169">
        <v>1.4999999999999999E-2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3">
      <c r="A152" s="161" t="str">
        <f t="shared" si="29"/>
        <v>altrp-f</v>
      </c>
      <c r="B152" s="8" t="str">
        <f t="shared" si="30"/>
        <v>nat</v>
      </c>
      <c r="C152" s="8" t="str">
        <f t="shared" si="31"/>
        <v>sim1</v>
      </c>
      <c r="D152" s="59">
        <v>-4.5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3">
      <c r="A153" s="161" t="str">
        <f t="shared" si="29"/>
        <v>aotrp-p</v>
      </c>
      <c r="B153" s="8" t="str">
        <f t="shared" si="30"/>
        <v>nat</v>
      </c>
      <c r="C153" s="8" t="str">
        <f t="shared" si="31"/>
        <v>sim1</v>
      </c>
      <c r="D153" s="59">
        <v>-4.5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3">
      <c r="A154" s="161" t="str">
        <f t="shared" si="29"/>
        <v>aotrp-f</v>
      </c>
      <c r="B154" s="8" t="str">
        <f t="shared" si="30"/>
        <v>nat</v>
      </c>
      <c r="C154" s="8" t="str">
        <f t="shared" si="31"/>
        <v>sim1</v>
      </c>
      <c r="D154" s="59">
        <v>-4.5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1.35</v>
      </c>
      <c r="J154" s="169">
        <v>1.8000000000000003</v>
      </c>
      <c r="K154" s="169">
        <v>0.90000000000000013</v>
      </c>
      <c r="L154" s="169">
        <v>0.30000000000000004</v>
      </c>
      <c r="M154" s="169">
        <v>0.44999999999999996</v>
      </c>
      <c r="N154" s="169">
        <v>0.60000000000000009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3">
      <c r="A155" s="161" t="str">
        <f t="shared" si="29"/>
        <v>aprtr</v>
      </c>
      <c r="B155" s="8" t="str">
        <f t="shared" si="30"/>
        <v>nat</v>
      </c>
      <c r="C155" s="8" t="str">
        <f t="shared" si="31"/>
        <v>sim1</v>
      </c>
      <c r="D155" s="59" t="s">
        <v>75</v>
      </c>
      <c r="E155" s="59" t="s">
        <v>75</v>
      </c>
      <c r="F155" s="59" t="s">
        <v>75</v>
      </c>
      <c r="G155" s="168" t="s">
        <v>75</v>
      </c>
      <c r="H155" s="169" t="s">
        <v>75</v>
      </c>
      <c r="I155" s="169" t="s">
        <v>75</v>
      </c>
      <c r="J155" s="169" t="s">
        <v>75</v>
      </c>
      <c r="K155" s="169" t="s">
        <v>75</v>
      </c>
      <c r="L155" s="169" t="s">
        <v>75</v>
      </c>
      <c r="M155" s="169" t="s">
        <v>75</v>
      </c>
      <c r="N155" s="169" t="s">
        <v>75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3">
      <c r="A156" s="161" t="str">
        <f t="shared" si="29"/>
        <v>atrps</v>
      </c>
      <c r="B156" s="8" t="str">
        <f t="shared" si="30"/>
        <v>nat</v>
      </c>
      <c r="C156" s="8" t="str">
        <f t="shared" si="31"/>
        <v>sim1</v>
      </c>
      <c r="D156" s="59">
        <v>-4.5</v>
      </c>
      <c r="E156" s="59">
        <v>0.8</v>
      </c>
      <c r="F156" s="59">
        <v>-2.5000000000000001E-2</v>
      </c>
      <c r="G156" s="168">
        <v>5.000000000000001E-3</v>
      </c>
      <c r="H156" s="169">
        <v>1.4999999999999999E-2</v>
      </c>
      <c r="I156" s="169">
        <v>1.35</v>
      </c>
      <c r="J156" s="169">
        <v>1.8000000000000003</v>
      </c>
      <c r="K156" s="169">
        <v>0.90000000000000013</v>
      </c>
      <c r="L156" s="169">
        <v>0.30000000000000004</v>
      </c>
      <c r="M156" s="169">
        <v>0.44999999999999996</v>
      </c>
      <c r="N156" s="169">
        <v>0.60000000000000009</v>
      </c>
      <c r="Y156" s="151">
        <f t="shared" ref="Y156:Y207" si="32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3">
      <c r="A157" s="161" t="str">
        <f t="shared" si="29"/>
        <v>acomm</v>
      </c>
      <c r="B157" s="8" t="str">
        <f t="shared" si="30"/>
        <v>nat</v>
      </c>
      <c r="C157" s="8" t="str">
        <f t="shared" si="31"/>
        <v>sim1</v>
      </c>
      <c r="D157" s="59">
        <v>-0.75</v>
      </c>
      <c r="E157" s="59">
        <v>1.36</v>
      </c>
      <c r="F157" s="59">
        <v>-2.5000000000000001E-2</v>
      </c>
      <c r="G157" s="168">
        <v>6.000000000000001E-3</v>
      </c>
      <c r="H157" s="169">
        <v>1.7999999999999999E-2</v>
      </c>
      <c r="I157" s="169">
        <v>1.35</v>
      </c>
      <c r="J157" s="169">
        <v>1.8000000000000003</v>
      </c>
      <c r="K157" s="169">
        <v>0.90000000000000013</v>
      </c>
      <c r="L157" s="169">
        <v>0.30000000000000004</v>
      </c>
      <c r="M157" s="169">
        <v>0.44999999999999996</v>
      </c>
      <c r="N157" s="169">
        <v>0.60000000000000009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32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3">
      <c r="A158" s="161" t="str">
        <f t="shared" si="29"/>
        <v>afsrv</v>
      </c>
      <c r="B158" s="8" t="str">
        <f t="shared" si="30"/>
        <v>nat</v>
      </c>
      <c r="C158" s="8" t="str">
        <f t="shared" si="31"/>
        <v>sim1</v>
      </c>
      <c r="D158" s="59">
        <v>0.05</v>
      </c>
      <c r="E158" s="59">
        <v>0.8</v>
      </c>
      <c r="F158" s="59">
        <v>-2.5000000000000001E-2</v>
      </c>
      <c r="G158" s="168">
        <v>5.000000000000001E-3</v>
      </c>
      <c r="H158" s="169">
        <v>1.4999999999999999E-2</v>
      </c>
      <c r="I158" s="169">
        <v>1.35</v>
      </c>
      <c r="J158" s="169">
        <v>1.8000000000000003</v>
      </c>
      <c r="K158" s="169">
        <v>0.90000000000000013</v>
      </c>
      <c r="L158" s="169">
        <v>0.30000000000000004</v>
      </c>
      <c r="M158" s="169">
        <v>0.44999999999999996</v>
      </c>
      <c r="N158" s="169">
        <v>0.60000000000000009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32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3">
      <c r="A159" s="161" t="str">
        <f t="shared" si="29"/>
        <v>absrv</v>
      </c>
      <c r="B159" s="8" t="str">
        <f t="shared" si="30"/>
        <v>nat</v>
      </c>
      <c r="C159" s="8" t="str">
        <f t="shared" si="31"/>
        <v>sim1</v>
      </c>
      <c r="D159" s="59">
        <v>0.05</v>
      </c>
      <c r="E159" s="59">
        <v>0.8</v>
      </c>
      <c r="F159" s="59">
        <v>-2.5000000000000001E-2</v>
      </c>
      <c r="G159" s="168">
        <v>5.000000000000001E-3</v>
      </c>
      <c r="H159" s="169">
        <v>1.4999999999999999E-2</v>
      </c>
      <c r="I159" s="169">
        <v>1.35</v>
      </c>
      <c r="J159" s="169">
        <v>1.8000000000000003</v>
      </c>
      <c r="K159" s="169">
        <v>0.90000000000000013</v>
      </c>
      <c r="L159" s="169">
        <v>0.30000000000000004</v>
      </c>
      <c r="M159" s="169">
        <v>0.44999999999999996</v>
      </c>
      <c r="N159" s="169">
        <v>0.60000000000000009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32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3">
      <c r="A160" s="161" t="str">
        <f t="shared" si="29"/>
        <v>agsrv</v>
      </c>
      <c r="B160" s="8" t="str">
        <f t="shared" si="30"/>
        <v>nat</v>
      </c>
      <c r="C160" s="8" t="str">
        <f t="shared" si="31"/>
        <v>sim1</v>
      </c>
      <c r="D160" s="59">
        <v>0.9</v>
      </c>
      <c r="E160" s="59">
        <v>0.8</v>
      </c>
      <c r="F160" s="59">
        <v>-2.5000000000000001E-2</v>
      </c>
      <c r="G160" s="168">
        <v>5.000000000000001E-3</v>
      </c>
      <c r="H160" s="169">
        <v>1.4999999999999999E-2</v>
      </c>
      <c r="I160" s="169">
        <v>0.45</v>
      </c>
      <c r="J160" s="169">
        <v>0.60000000000000009</v>
      </c>
      <c r="K160" s="169">
        <v>0.30000000000000004</v>
      </c>
      <c r="L160" s="169">
        <v>0.15000000000000002</v>
      </c>
      <c r="M160" s="169">
        <v>0.22499999999999998</v>
      </c>
      <c r="N160" s="169">
        <v>0.30000000000000004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32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3">
      <c r="A161" s="165" t="str">
        <f t="shared" si="29"/>
        <v>aosrv</v>
      </c>
      <c r="B161" s="8" t="str">
        <f t="shared" si="30"/>
        <v>nat</v>
      </c>
      <c r="C161" s="8" t="str">
        <f t="shared" si="31"/>
        <v>sim1</v>
      </c>
      <c r="D161" s="59">
        <v>-10</v>
      </c>
      <c r="E161" s="59">
        <v>0.8</v>
      </c>
      <c r="F161" s="59">
        <v>-2.5000000000000001E-2</v>
      </c>
      <c r="G161" s="168">
        <v>5.000000000000001E-3</v>
      </c>
      <c r="H161" s="169">
        <v>1.4999999999999999E-2</v>
      </c>
      <c r="I161" s="169">
        <v>0.45</v>
      </c>
      <c r="J161" s="169">
        <v>0.60000000000000009</v>
      </c>
      <c r="K161" s="169">
        <v>0.30000000000000004</v>
      </c>
      <c r="L161" s="169">
        <v>0.15000000000000002</v>
      </c>
      <c r="M161" s="169">
        <v>0.22499999999999998</v>
      </c>
      <c r="N161" s="169">
        <v>0.30000000000000004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32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3">
      <c r="A162" s="166" t="str">
        <f t="shared" si="29"/>
        <v>aawhe</v>
      </c>
      <c r="B162" s="166" t="s">
        <v>72</v>
      </c>
      <c r="C162" s="166" t="s">
        <v>328</v>
      </c>
      <c r="D162" s="180">
        <v>-0.7</v>
      </c>
      <c r="E162" s="180">
        <v>1.2000000000000002</v>
      </c>
      <c r="F162" s="180">
        <v>0.15000000000000002</v>
      </c>
      <c r="G162" s="180">
        <v>0.30000000000000004</v>
      </c>
      <c r="H162" s="181">
        <v>0.60000000000000009</v>
      </c>
      <c r="I162" s="181">
        <v>0.75</v>
      </c>
      <c r="J162" s="181">
        <v>1.05</v>
      </c>
      <c r="K162" s="181">
        <v>0.45000000000000007</v>
      </c>
      <c r="L162" s="181">
        <v>-0.15000000000000002</v>
      </c>
      <c r="M162" s="181">
        <v>-0.15</v>
      </c>
      <c r="N162" s="181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32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3">
      <c r="A163" s="8" t="str">
        <f t="shared" si="29"/>
        <v>aamai</v>
      </c>
      <c r="B163" s="5" t="s">
        <v>72</v>
      </c>
      <c r="C163" s="5" t="str">
        <f t="shared" ref="C163:C196" si="33">C162</f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32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3">
      <c r="A164" s="8" t="str">
        <f t="shared" si="29"/>
        <v>aaoce</v>
      </c>
      <c r="B164" s="5" t="s">
        <v>72</v>
      </c>
      <c r="C164" s="5" t="str">
        <f t="shared" si="33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32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3">
      <c r="A165" s="8" t="str">
        <f t="shared" si="29"/>
        <v>aaveg</v>
      </c>
      <c r="B165" s="5" t="s">
        <v>72</v>
      </c>
      <c r="C165" s="5" t="str">
        <f t="shared" si="33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32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3">
      <c r="A166" s="8" t="str">
        <f t="shared" si="29"/>
        <v>aaofr</v>
      </c>
      <c r="B166" s="5" t="s">
        <v>72</v>
      </c>
      <c r="C166" s="5" t="str">
        <f t="shared" si="33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32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3">
      <c r="A167" s="8" t="str">
        <f t="shared" si="29"/>
        <v>aagra</v>
      </c>
      <c r="B167" s="5" t="s">
        <v>72</v>
      </c>
      <c r="C167" s="5" t="str">
        <f t="shared" si="33"/>
        <v>sim2</v>
      </c>
      <c r="D167" s="59">
        <v>-0.7</v>
      </c>
      <c r="E167" s="59">
        <v>1.2000000000000002</v>
      </c>
      <c r="F167" s="59">
        <v>0.15000000000000002</v>
      </c>
      <c r="G167" s="168">
        <v>0.30000000000000004</v>
      </c>
      <c r="H167" s="169">
        <v>0.60000000000000009</v>
      </c>
      <c r="I167" s="169">
        <v>0.75</v>
      </c>
      <c r="J167" s="169">
        <v>1.05</v>
      </c>
      <c r="K167" s="169">
        <v>0.45000000000000007</v>
      </c>
      <c r="L167" s="169">
        <v>-0.15000000000000002</v>
      </c>
      <c r="M167" s="169">
        <v>-0.15</v>
      </c>
      <c r="N167" s="169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32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3">
      <c r="A168" s="8" t="str">
        <f t="shared" si="29"/>
        <v>aaoil</v>
      </c>
      <c r="B168" s="5" t="s">
        <v>72</v>
      </c>
      <c r="C168" s="5" t="str">
        <f t="shared" si="33"/>
        <v>sim2</v>
      </c>
      <c r="D168" s="172">
        <v>-0.7</v>
      </c>
      <c r="E168" s="172">
        <v>1.2000000000000002</v>
      </c>
      <c r="F168" s="172">
        <v>0.15000000000000002</v>
      </c>
      <c r="G168" s="173">
        <v>0.30000000000000004</v>
      </c>
      <c r="H168" s="174">
        <v>0.60000000000000009</v>
      </c>
      <c r="I168" s="174">
        <v>0.75</v>
      </c>
      <c r="J168" s="174">
        <v>1.05</v>
      </c>
      <c r="K168" s="174">
        <v>0.45000000000000007</v>
      </c>
      <c r="L168" s="174">
        <v>-0.15000000000000002</v>
      </c>
      <c r="M168" s="174">
        <v>-0.15</v>
      </c>
      <c r="N168" s="174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32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3">
      <c r="A169" s="8" t="str">
        <f t="shared" si="29"/>
        <v>aatub</v>
      </c>
      <c r="B169" s="5" t="s">
        <v>72</v>
      </c>
      <c r="C169" s="5" t="str">
        <f t="shared" si="33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32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3">
      <c r="A170" s="8" t="str">
        <f t="shared" si="29"/>
        <v>aapul</v>
      </c>
      <c r="B170" s="5" t="s">
        <v>72</v>
      </c>
      <c r="C170" s="5" t="str">
        <f t="shared" si="33"/>
        <v>sim2</v>
      </c>
      <c r="D170" s="172">
        <v>-0.7</v>
      </c>
      <c r="E170" s="172">
        <v>1.2000000000000002</v>
      </c>
      <c r="F170" s="172">
        <v>0.15000000000000002</v>
      </c>
      <c r="G170" s="173">
        <v>0.30000000000000004</v>
      </c>
      <c r="H170" s="174">
        <v>0.60000000000000009</v>
      </c>
      <c r="I170" s="174">
        <v>0.75</v>
      </c>
      <c r="J170" s="174">
        <v>1.05</v>
      </c>
      <c r="K170" s="174">
        <v>0.45000000000000007</v>
      </c>
      <c r="L170" s="174">
        <v>-0.15000000000000002</v>
      </c>
      <c r="M170" s="174">
        <v>-0.15</v>
      </c>
      <c r="N170" s="174">
        <v>-0.2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32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3">
      <c r="A171" s="8" t="str">
        <f t="shared" si="29"/>
        <v>aasug</v>
      </c>
      <c r="B171" s="5" t="s">
        <v>72</v>
      </c>
      <c r="C171" s="5" t="str">
        <f t="shared" si="33"/>
        <v>sim2</v>
      </c>
      <c r="D171" s="59">
        <v>-0.7</v>
      </c>
      <c r="E171" s="59">
        <v>1.2000000000000002</v>
      </c>
      <c r="F171" s="59">
        <v>0.15000000000000002</v>
      </c>
      <c r="G171" s="168">
        <v>0.30000000000000004</v>
      </c>
      <c r="H171" s="169">
        <v>0.60000000000000009</v>
      </c>
      <c r="I171" s="169">
        <v>0.75</v>
      </c>
      <c r="J171" s="169">
        <v>1.05</v>
      </c>
      <c r="K171" s="169">
        <v>0.45000000000000007</v>
      </c>
      <c r="L171" s="169">
        <v>-0.15000000000000002</v>
      </c>
      <c r="M171" s="169">
        <v>-0.15</v>
      </c>
      <c r="N171" s="169">
        <v>-0.2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32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3">
      <c r="A172" s="8" t="str">
        <f t="shared" ref="A172:A203" si="34">A95</f>
        <v>aaoth</v>
      </c>
      <c r="B172" s="5" t="s">
        <v>72</v>
      </c>
      <c r="C172" s="5" t="str">
        <f t="shared" si="33"/>
        <v>sim2</v>
      </c>
      <c r="D172" s="59">
        <v>-0.7</v>
      </c>
      <c r="E172" s="59">
        <v>1.2000000000000002</v>
      </c>
      <c r="F172" s="59">
        <v>0.15000000000000002</v>
      </c>
      <c r="G172" s="168">
        <v>0.30000000000000004</v>
      </c>
      <c r="H172" s="169">
        <v>0.60000000000000009</v>
      </c>
      <c r="I172" s="169">
        <v>0.75</v>
      </c>
      <c r="J172" s="169">
        <v>1.05</v>
      </c>
      <c r="K172" s="169">
        <v>0.45000000000000007</v>
      </c>
      <c r="L172" s="169">
        <v>-0.15000000000000002</v>
      </c>
      <c r="M172" s="169">
        <v>-0.15</v>
      </c>
      <c r="N172" s="169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32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3">
      <c r="A173" s="8" t="str">
        <f t="shared" si="34"/>
        <v>alani</v>
      </c>
      <c r="B173" s="5" t="s">
        <v>72</v>
      </c>
      <c r="C173" s="5" t="str">
        <f t="shared" si="33"/>
        <v>sim2</v>
      </c>
      <c r="D173" s="172">
        <v>-0.7</v>
      </c>
      <c r="E173" s="172">
        <v>1.2000000000000002</v>
      </c>
      <c r="F173" s="172">
        <v>0.15000000000000002</v>
      </c>
      <c r="G173" s="173">
        <v>0.30000000000000004</v>
      </c>
      <c r="H173" s="174">
        <v>0.60000000000000009</v>
      </c>
      <c r="I173" s="174">
        <v>0.75</v>
      </c>
      <c r="J173" s="174">
        <v>1.05</v>
      </c>
      <c r="K173" s="174">
        <v>0.45000000000000007</v>
      </c>
      <c r="L173" s="174">
        <v>-0.15000000000000002</v>
      </c>
      <c r="M173" s="174">
        <v>-0.15</v>
      </c>
      <c r="N173" s="174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32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3">
      <c r="A174" s="8" t="str">
        <f t="shared" si="34"/>
        <v>afore</v>
      </c>
      <c r="B174" s="5" t="s">
        <v>72</v>
      </c>
      <c r="C174" s="5" t="str">
        <f t="shared" si="33"/>
        <v>sim2</v>
      </c>
      <c r="D174" s="59">
        <v>-0.7</v>
      </c>
      <c r="E174" s="59">
        <v>1.2000000000000002</v>
      </c>
      <c r="F174" s="59">
        <v>0.15000000000000002</v>
      </c>
      <c r="G174" s="168">
        <v>0.30000000000000004</v>
      </c>
      <c r="H174" s="169">
        <v>0.60000000000000009</v>
      </c>
      <c r="I174" s="169">
        <v>0.75</v>
      </c>
      <c r="J174" s="169">
        <v>1.05</v>
      </c>
      <c r="K174" s="169">
        <v>0.45000000000000007</v>
      </c>
      <c r="L174" s="169">
        <v>-0.15000000000000002</v>
      </c>
      <c r="M174" s="169">
        <v>-0.15</v>
      </c>
      <c r="N174" s="169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32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3">
      <c r="A175" s="8" t="str">
        <f t="shared" si="34"/>
        <v>afish</v>
      </c>
      <c r="B175" s="5" t="s">
        <v>72</v>
      </c>
      <c r="C175" s="5" t="str">
        <f t="shared" si="33"/>
        <v>sim2</v>
      </c>
      <c r="D175" s="172">
        <v>-0.7</v>
      </c>
      <c r="E175" s="172">
        <v>1.2000000000000002</v>
      </c>
      <c r="F175" s="172">
        <v>0.15000000000000002</v>
      </c>
      <c r="G175" s="173">
        <v>0.30000000000000004</v>
      </c>
      <c r="H175" s="174">
        <v>0.60000000000000009</v>
      </c>
      <c r="I175" s="174">
        <v>0.75</v>
      </c>
      <c r="J175" s="174">
        <v>1.05</v>
      </c>
      <c r="K175" s="174">
        <v>0.45000000000000007</v>
      </c>
      <c r="L175" s="174">
        <v>-0.15000000000000002</v>
      </c>
      <c r="M175" s="174">
        <v>-0.15</v>
      </c>
      <c r="N175" s="174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32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3">
      <c r="A176" s="8" t="str">
        <f t="shared" si="34"/>
        <v>acoal</v>
      </c>
      <c r="B176" s="5" t="s">
        <v>72</v>
      </c>
      <c r="C176" s="5" t="str">
        <f t="shared" si="33"/>
        <v>sim2</v>
      </c>
      <c r="D176" s="172" t="s">
        <v>75</v>
      </c>
      <c r="E176" s="172" t="s">
        <v>75</v>
      </c>
      <c r="F176" s="172" t="s">
        <v>75</v>
      </c>
      <c r="G176" s="173" t="s">
        <v>75</v>
      </c>
      <c r="H176" s="174" t="s">
        <v>75</v>
      </c>
      <c r="I176" s="174" t="s">
        <v>75</v>
      </c>
      <c r="J176" s="174" t="s">
        <v>75</v>
      </c>
      <c r="K176" s="174" t="s">
        <v>75</v>
      </c>
      <c r="L176" s="174" t="s">
        <v>75</v>
      </c>
      <c r="M176" s="174" t="s">
        <v>75</v>
      </c>
      <c r="N176" s="174" t="s">
        <v>75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32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3">
      <c r="A177" s="8" t="str">
        <f t="shared" si="34"/>
        <v>agold</v>
      </c>
      <c r="B177" s="5" t="s">
        <v>72</v>
      </c>
      <c r="C177" s="5" t="str">
        <f t="shared" si="33"/>
        <v>sim2</v>
      </c>
      <c r="D177" s="172" t="s">
        <v>75</v>
      </c>
      <c r="E177" s="172" t="s">
        <v>75</v>
      </c>
      <c r="F177" s="172" t="s">
        <v>75</v>
      </c>
      <c r="G177" s="173" t="s">
        <v>75</v>
      </c>
      <c r="H177" s="174" t="s">
        <v>75</v>
      </c>
      <c r="I177" s="174" t="s">
        <v>75</v>
      </c>
      <c r="J177" s="174" t="s">
        <v>75</v>
      </c>
      <c r="K177" s="174" t="s">
        <v>75</v>
      </c>
      <c r="L177" s="174" t="s">
        <v>75</v>
      </c>
      <c r="M177" s="174" t="s">
        <v>75</v>
      </c>
      <c r="N177" s="174" t="s">
        <v>75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32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3">
      <c r="A178" s="8" t="str">
        <f t="shared" si="34"/>
        <v>angas</v>
      </c>
      <c r="B178" s="5" t="s">
        <v>72</v>
      </c>
      <c r="C178" s="5" t="str">
        <f t="shared" si="33"/>
        <v>sim2</v>
      </c>
      <c r="D178" s="172">
        <v>-6</v>
      </c>
      <c r="E178" s="172">
        <v>0.8</v>
      </c>
      <c r="F178" s="172">
        <v>0.1</v>
      </c>
      <c r="G178" s="173">
        <v>0.2</v>
      </c>
      <c r="H178" s="174">
        <v>0.4</v>
      </c>
      <c r="I178" s="174">
        <v>0.5</v>
      </c>
      <c r="J178" s="174">
        <v>0.70000000000000007</v>
      </c>
      <c r="K178" s="174">
        <v>0.30000000000000004</v>
      </c>
      <c r="L178" s="174">
        <v>-0.1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32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3">
      <c r="A179" s="8" t="str">
        <f t="shared" si="34"/>
        <v>apgm</v>
      </c>
      <c r="B179" s="5" t="s">
        <v>72</v>
      </c>
      <c r="C179" s="5" t="str">
        <f t="shared" si="33"/>
        <v>sim2</v>
      </c>
      <c r="D179" s="59">
        <v>-6</v>
      </c>
      <c r="E179" s="59">
        <v>0.8</v>
      </c>
      <c r="F179" s="59">
        <v>0.1</v>
      </c>
      <c r="G179" s="168">
        <v>0.2</v>
      </c>
      <c r="H179" s="169">
        <v>0.4</v>
      </c>
      <c r="I179" s="169">
        <v>0.5</v>
      </c>
      <c r="J179" s="169">
        <v>0.70000000000000007</v>
      </c>
      <c r="K179" s="169">
        <v>0.30000000000000004</v>
      </c>
      <c r="L179" s="169">
        <v>-0.1</v>
      </c>
      <c r="M179" s="169">
        <v>-0.15</v>
      </c>
      <c r="N179" s="169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32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3">
      <c r="A180" s="8" t="str">
        <f t="shared" si="34"/>
        <v>amore</v>
      </c>
      <c r="B180" s="5" t="s">
        <v>72</v>
      </c>
      <c r="C180" s="5" t="str">
        <f t="shared" si="33"/>
        <v>sim2</v>
      </c>
      <c r="D180" s="172">
        <v>-6</v>
      </c>
      <c r="E180" s="172">
        <v>0.8</v>
      </c>
      <c r="F180" s="172">
        <v>0.1</v>
      </c>
      <c r="G180" s="173">
        <v>0.2</v>
      </c>
      <c r="H180" s="174">
        <v>0.4</v>
      </c>
      <c r="I180" s="174">
        <v>0.5</v>
      </c>
      <c r="J180" s="174">
        <v>0.70000000000000007</v>
      </c>
      <c r="K180" s="174">
        <v>0.30000000000000004</v>
      </c>
      <c r="L180" s="174">
        <v>-0.1</v>
      </c>
      <c r="M180" s="174">
        <v>-0.15</v>
      </c>
      <c r="N180" s="174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32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3">
      <c r="A181" s="8" t="str">
        <f t="shared" si="34"/>
        <v>amine</v>
      </c>
      <c r="B181" s="5" t="s">
        <v>72</v>
      </c>
      <c r="C181" s="5" t="str">
        <f t="shared" si="33"/>
        <v>sim2</v>
      </c>
      <c r="D181" s="59">
        <v>-6</v>
      </c>
      <c r="E181" s="59">
        <v>0.8</v>
      </c>
      <c r="F181" s="59">
        <v>0.1</v>
      </c>
      <c r="G181" s="168">
        <v>0.2</v>
      </c>
      <c r="H181" s="169">
        <v>0.4</v>
      </c>
      <c r="I181" s="169">
        <v>0.5</v>
      </c>
      <c r="J181" s="169">
        <v>0.70000000000000007</v>
      </c>
      <c r="K181" s="169">
        <v>0.30000000000000004</v>
      </c>
      <c r="L181" s="169">
        <v>-0.1</v>
      </c>
      <c r="M181" s="169">
        <v>-0.15</v>
      </c>
      <c r="N181" s="169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32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3">
      <c r="A182" s="8" t="str">
        <f t="shared" si="34"/>
        <v>ameat</v>
      </c>
      <c r="B182" s="5" t="s">
        <v>72</v>
      </c>
      <c r="C182" s="5" t="str">
        <f t="shared" si="33"/>
        <v>sim2</v>
      </c>
      <c r="D182" s="59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32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3">
      <c r="A183" s="8" t="str">
        <f t="shared" si="34"/>
        <v>apfis</v>
      </c>
      <c r="B183" s="5" t="s">
        <v>72</v>
      </c>
      <c r="C183" s="5" t="str">
        <f t="shared" si="33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32"/>
        <v>-10</v>
      </c>
      <c r="Z183" s="128">
        <f t="shared" ref="Z183:Z191" si="35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3">
      <c r="A184" s="8" t="str">
        <f t="shared" si="34"/>
        <v>avege</v>
      </c>
      <c r="B184" s="5" t="s">
        <v>72</v>
      </c>
      <c r="C184" s="5" t="str">
        <f t="shared" si="33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32"/>
        <v>-10</v>
      </c>
      <c r="Z184" s="128">
        <f t="shared" si="35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3">
      <c r="A185" s="8" t="str">
        <f t="shared" si="34"/>
        <v>afats</v>
      </c>
      <c r="B185" s="5" t="s">
        <v>72</v>
      </c>
      <c r="C185" s="5" t="str">
        <f t="shared" si="33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32"/>
        <v>-10</v>
      </c>
      <c r="Z185" s="128">
        <f t="shared" si="35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3">
      <c r="A186" s="8" t="str">
        <f t="shared" si="34"/>
        <v>adair</v>
      </c>
      <c r="B186" s="5" t="s">
        <v>72</v>
      </c>
      <c r="C186" s="5" t="str">
        <f t="shared" si="33"/>
        <v>sim2</v>
      </c>
      <c r="D186" s="59">
        <v>-1</v>
      </c>
      <c r="E186" s="59">
        <v>1.2000000000000002</v>
      </c>
      <c r="F186" s="59">
        <v>0.15000000000000002</v>
      </c>
      <c r="G186" s="168">
        <v>0.30000000000000004</v>
      </c>
      <c r="H186" s="169">
        <v>0.60000000000000009</v>
      </c>
      <c r="I186" s="169">
        <v>0.75</v>
      </c>
      <c r="J186" s="169">
        <v>1.05</v>
      </c>
      <c r="K186" s="169">
        <v>0.45000000000000007</v>
      </c>
      <c r="L186" s="169">
        <v>-0.15000000000000002</v>
      </c>
      <c r="M186" s="169">
        <v>-0.15</v>
      </c>
      <c r="N186" s="169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32"/>
        <v>-10</v>
      </c>
      <c r="Z186" s="128">
        <f t="shared" si="35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3">
      <c r="A187" s="8" t="str">
        <f t="shared" si="34"/>
        <v>agrai</v>
      </c>
      <c r="B187" s="5" t="s">
        <v>72</v>
      </c>
      <c r="C187" s="5" t="str">
        <f t="shared" si="33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32"/>
        <v>-10</v>
      </c>
      <c r="Z187" s="128">
        <f t="shared" si="35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3">
      <c r="A188" s="8" t="str">
        <f t="shared" si="34"/>
        <v>astar</v>
      </c>
      <c r="B188" s="5" t="s">
        <v>72</v>
      </c>
      <c r="C188" s="5" t="str">
        <f t="shared" si="33"/>
        <v>sim2</v>
      </c>
      <c r="D188" s="172">
        <v>-1</v>
      </c>
      <c r="E188" s="59">
        <v>1.2000000000000002</v>
      </c>
      <c r="F188" s="59">
        <v>0.15000000000000002</v>
      </c>
      <c r="G188" s="168">
        <v>0.30000000000000004</v>
      </c>
      <c r="H188" s="169">
        <v>0.60000000000000009</v>
      </c>
      <c r="I188" s="169">
        <v>0.75</v>
      </c>
      <c r="J188" s="169">
        <v>1.05</v>
      </c>
      <c r="K188" s="169">
        <v>0.45000000000000007</v>
      </c>
      <c r="L188" s="169">
        <v>-0.15000000000000002</v>
      </c>
      <c r="M188" s="169">
        <v>-0.15</v>
      </c>
      <c r="N188" s="169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si="32"/>
        <v>-10</v>
      </c>
      <c r="Z188" s="128">
        <f t="shared" si="35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3">
      <c r="A189" s="8" t="str">
        <f t="shared" si="34"/>
        <v>afeed</v>
      </c>
      <c r="B189" s="5" t="s">
        <v>72</v>
      </c>
      <c r="C189" s="5" t="str">
        <f t="shared" si="33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32"/>
        <v>-10</v>
      </c>
      <c r="Z189" s="128">
        <f t="shared" si="35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3">
      <c r="A190" s="8" t="str">
        <f t="shared" si="34"/>
        <v>abake</v>
      </c>
      <c r="B190" s="5" t="s">
        <v>72</v>
      </c>
      <c r="C190" s="5" t="str">
        <f t="shared" si="33"/>
        <v>sim2</v>
      </c>
      <c r="D190" s="172">
        <v>-1</v>
      </c>
      <c r="E190" s="172">
        <v>1.2000000000000002</v>
      </c>
      <c r="F190" s="172">
        <v>0.15000000000000002</v>
      </c>
      <c r="G190" s="173">
        <v>0.30000000000000004</v>
      </c>
      <c r="H190" s="174">
        <v>0.60000000000000009</v>
      </c>
      <c r="I190" s="174">
        <v>0.75</v>
      </c>
      <c r="J190" s="174">
        <v>1.05</v>
      </c>
      <c r="K190" s="174">
        <v>0.45000000000000007</v>
      </c>
      <c r="L190" s="174">
        <v>-0.15000000000000002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32"/>
        <v>-10</v>
      </c>
      <c r="Z190" s="128">
        <f t="shared" si="35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3">
      <c r="A191" s="8" t="str">
        <f t="shared" si="34"/>
        <v>asuga</v>
      </c>
      <c r="B191" s="5" t="s">
        <v>72</v>
      </c>
      <c r="C191" s="5" t="str">
        <f t="shared" si="33"/>
        <v>sim2</v>
      </c>
      <c r="D191" s="172">
        <v>-1</v>
      </c>
      <c r="E191" s="172">
        <v>1.2000000000000002</v>
      </c>
      <c r="F191" s="172">
        <v>0.15000000000000002</v>
      </c>
      <c r="G191" s="173">
        <v>0.30000000000000004</v>
      </c>
      <c r="H191" s="174">
        <v>0.60000000000000009</v>
      </c>
      <c r="I191" s="174">
        <v>0.75</v>
      </c>
      <c r="J191" s="174">
        <v>1.05</v>
      </c>
      <c r="K191" s="174">
        <v>0.45000000000000007</v>
      </c>
      <c r="L191" s="174">
        <v>-0.15000000000000002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32"/>
        <v>-10</v>
      </c>
      <c r="Z191" s="128">
        <f t="shared" si="35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3">
      <c r="A192" s="8" t="str">
        <f t="shared" si="34"/>
        <v>aconf</v>
      </c>
      <c r="B192" s="5" t="s">
        <v>72</v>
      </c>
      <c r="C192" s="5" t="str">
        <f t="shared" si="33"/>
        <v>sim2</v>
      </c>
      <c r="D192" s="172">
        <v>-1</v>
      </c>
      <c r="E192" s="172">
        <v>1.2000000000000002</v>
      </c>
      <c r="F192" s="172">
        <v>0.15000000000000002</v>
      </c>
      <c r="G192" s="173">
        <v>0.30000000000000004</v>
      </c>
      <c r="H192" s="174">
        <v>0.60000000000000009</v>
      </c>
      <c r="I192" s="174">
        <v>0.75</v>
      </c>
      <c r="J192" s="174">
        <v>1.05</v>
      </c>
      <c r="K192" s="174">
        <v>0.45000000000000007</v>
      </c>
      <c r="L192" s="174">
        <v>-0.15000000000000002</v>
      </c>
      <c r="M192" s="174">
        <v>-0.15</v>
      </c>
      <c r="N192" s="174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32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3">
      <c r="A193" s="8" t="str">
        <f t="shared" si="34"/>
        <v>apast</v>
      </c>
      <c r="B193" s="5" t="s">
        <v>72</v>
      </c>
      <c r="C193" s="5" t="str">
        <f t="shared" si="33"/>
        <v>sim2</v>
      </c>
      <c r="D193" s="172">
        <v>-1</v>
      </c>
      <c r="E193" s="172">
        <v>1.2000000000000002</v>
      </c>
      <c r="F193" s="172">
        <v>0.15000000000000002</v>
      </c>
      <c r="G193" s="173">
        <v>0.30000000000000004</v>
      </c>
      <c r="H193" s="174">
        <v>0.60000000000000009</v>
      </c>
      <c r="I193" s="174">
        <v>0.75</v>
      </c>
      <c r="J193" s="174">
        <v>1.05</v>
      </c>
      <c r="K193" s="174">
        <v>0.45000000000000007</v>
      </c>
      <c r="L193" s="174">
        <v>-0.15000000000000002</v>
      </c>
      <c r="M193" s="174">
        <v>-0.15</v>
      </c>
      <c r="N193" s="174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32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3">
      <c r="A194" s="8" t="str">
        <f t="shared" si="34"/>
        <v>aofoo</v>
      </c>
      <c r="B194" s="5" t="s">
        <v>72</v>
      </c>
      <c r="C194" s="5" t="str">
        <f t="shared" si="33"/>
        <v>sim2</v>
      </c>
      <c r="D194" s="172">
        <v>-1</v>
      </c>
      <c r="E194" s="172">
        <v>1.2000000000000002</v>
      </c>
      <c r="F194" s="172">
        <v>0.15000000000000002</v>
      </c>
      <c r="G194" s="173">
        <v>0.30000000000000004</v>
      </c>
      <c r="H194" s="174">
        <v>0.60000000000000009</v>
      </c>
      <c r="I194" s="174">
        <v>0.75</v>
      </c>
      <c r="J194" s="174">
        <v>1.05</v>
      </c>
      <c r="K194" s="174">
        <v>0.45000000000000007</v>
      </c>
      <c r="L194" s="174">
        <v>-0.15000000000000002</v>
      </c>
      <c r="M194" s="174">
        <v>-0.15</v>
      </c>
      <c r="N194" s="174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32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3">
      <c r="A195" s="8" t="str">
        <f t="shared" si="34"/>
        <v>abevt</v>
      </c>
      <c r="B195" s="5" t="s">
        <v>72</v>
      </c>
      <c r="C195" s="5" t="str">
        <f t="shared" si="33"/>
        <v>sim2</v>
      </c>
      <c r="D195" s="172">
        <v>-1</v>
      </c>
      <c r="E195" s="172">
        <v>1.2000000000000002</v>
      </c>
      <c r="F195" s="172">
        <v>0.15000000000000002</v>
      </c>
      <c r="G195" s="173">
        <v>0.30000000000000004</v>
      </c>
      <c r="H195" s="174">
        <v>0.60000000000000009</v>
      </c>
      <c r="I195" s="174">
        <v>0.75</v>
      </c>
      <c r="J195" s="174">
        <v>1.05</v>
      </c>
      <c r="K195" s="174">
        <v>0.45000000000000007</v>
      </c>
      <c r="L195" s="174">
        <v>-0.15000000000000002</v>
      </c>
      <c r="M195" s="174">
        <v>-0.15</v>
      </c>
      <c r="N195" s="174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32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3">
      <c r="A196" s="8" t="str">
        <f t="shared" si="34"/>
        <v>atext</v>
      </c>
      <c r="B196" s="5" t="s">
        <v>72</v>
      </c>
      <c r="C196" s="5" t="str">
        <f t="shared" si="33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32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3">
      <c r="A197" s="8" t="str">
        <f t="shared" si="34"/>
        <v>aclth</v>
      </c>
      <c r="B197" s="5" t="s">
        <v>72</v>
      </c>
      <c r="C197" s="5" t="str">
        <f t="shared" ref="C197:C205" si="36">C196</f>
        <v>sim2</v>
      </c>
      <c r="D197" s="172">
        <v>-4</v>
      </c>
      <c r="E197" s="172">
        <v>0.8</v>
      </c>
      <c r="F197" s="172">
        <v>0.1</v>
      </c>
      <c r="G197" s="173">
        <v>0.2</v>
      </c>
      <c r="H197" s="174">
        <v>0.4</v>
      </c>
      <c r="I197" s="174">
        <v>0.5</v>
      </c>
      <c r="J197" s="174">
        <v>0.70000000000000007</v>
      </c>
      <c r="K197" s="174">
        <v>0.30000000000000004</v>
      </c>
      <c r="L197" s="174">
        <v>-0.1</v>
      </c>
      <c r="M197" s="174">
        <v>-0.15</v>
      </c>
      <c r="N197" s="174">
        <v>-0.2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32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3">
      <c r="A198" s="8" t="str">
        <f t="shared" si="34"/>
        <v>aleat</v>
      </c>
      <c r="B198" s="5" t="s">
        <v>72</v>
      </c>
      <c r="C198" s="5" t="str">
        <f t="shared" si="36"/>
        <v>sim2</v>
      </c>
      <c r="D198" s="59">
        <v>-4</v>
      </c>
      <c r="E198" s="59">
        <v>0.8</v>
      </c>
      <c r="F198" s="59">
        <v>0.1</v>
      </c>
      <c r="G198" s="168">
        <v>0.2</v>
      </c>
      <c r="H198" s="169">
        <v>0.4</v>
      </c>
      <c r="I198" s="169">
        <v>0.5</v>
      </c>
      <c r="J198" s="169">
        <v>0.70000000000000007</v>
      </c>
      <c r="K198" s="169">
        <v>0.30000000000000004</v>
      </c>
      <c r="L198" s="169">
        <v>-0.1</v>
      </c>
      <c r="M198" s="169">
        <v>-0.15</v>
      </c>
      <c r="N198" s="169">
        <v>-0.2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32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3">
      <c r="A199" s="8" t="str">
        <f t="shared" si="34"/>
        <v>afoot</v>
      </c>
      <c r="B199" s="5" t="s">
        <v>72</v>
      </c>
      <c r="C199" s="5" t="str">
        <f t="shared" si="36"/>
        <v>sim2</v>
      </c>
      <c r="D199" s="59">
        <v>-4</v>
      </c>
      <c r="E199" s="59">
        <v>0.8</v>
      </c>
      <c r="F199" s="59">
        <v>0.1</v>
      </c>
      <c r="G199" s="168">
        <v>0.2</v>
      </c>
      <c r="H199" s="169">
        <v>0.4</v>
      </c>
      <c r="I199" s="169">
        <v>0.5</v>
      </c>
      <c r="J199" s="169">
        <v>0.70000000000000007</v>
      </c>
      <c r="K199" s="169">
        <v>0.30000000000000004</v>
      </c>
      <c r="L199" s="169">
        <v>-0.1</v>
      </c>
      <c r="M199" s="169">
        <v>-0.15</v>
      </c>
      <c r="N199" s="169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32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3">
      <c r="A200" s="8" t="str">
        <f t="shared" si="34"/>
        <v>awood</v>
      </c>
      <c r="B200" s="5" t="s">
        <v>72</v>
      </c>
      <c r="C200" s="5" t="str">
        <f t="shared" si="36"/>
        <v>sim2</v>
      </c>
      <c r="D200" s="59">
        <v>-4</v>
      </c>
      <c r="E200" s="59">
        <v>0.8</v>
      </c>
      <c r="F200" s="59">
        <v>0.1</v>
      </c>
      <c r="G200" s="168">
        <v>0.2</v>
      </c>
      <c r="H200" s="169">
        <v>0.4</v>
      </c>
      <c r="I200" s="169">
        <v>0.5</v>
      </c>
      <c r="J200" s="169">
        <v>0.70000000000000007</v>
      </c>
      <c r="K200" s="169">
        <v>0.30000000000000004</v>
      </c>
      <c r="L200" s="169">
        <v>-0.1</v>
      </c>
      <c r="M200" s="169">
        <v>-0.15</v>
      </c>
      <c r="N200" s="169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32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3">
      <c r="A201" s="8" t="str">
        <f t="shared" si="34"/>
        <v>apapr</v>
      </c>
      <c r="B201" s="5" t="s">
        <v>72</v>
      </c>
      <c r="C201" s="5" t="str">
        <f t="shared" si="36"/>
        <v>sim2</v>
      </c>
      <c r="D201" s="59">
        <v>-4</v>
      </c>
      <c r="E201" s="59">
        <v>0.8</v>
      </c>
      <c r="F201" s="59">
        <v>0.1</v>
      </c>
      <c r="G201" s="168">
        <v>0.2</v>
      </c>
      <c r="H201" s="169">
        <v>0.4</v>
      </c>
      <c r="I201" s="169">
        <v>0.5</v>
      </c>
      <c r="J201" s="169">
        <v>0.70000000000000007</v>
      </c>
      <c r="K201" s="169">
        <v>0.30000000000000004</v>
      </c>
      <c r="L201" s="169">
        <v>-0.1</v>
      </c>
      <c r="M201" s="169">
        <v>-0.15</v>
      </c>
      <c r="N201" s="169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32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3">
      <c r="A202" s="8" t="str">
        <f t="shared" si="34"/>
        <v>aprnt</v>
      </c>
      <c r="B202" s="5" t="s">
        <v>72</v>
      </c>
      <c r="C202" s="5" t="str">
        <f t="shared" si="36"/>
        <v>sim2</v>
      </c>
      <c r="D202" s="172">
        <v>-4</v>
      </c>
      <c r="E202" s="172">
        <v>0.8</v>
      </c>
      <c r="F202" s="172">
        <v>0.1</v>
      </c>
      <c r="G202" s="173">
        <v>0.2</v>
      </c>
      <c r="H202" s="174">
        <v>0.4</v>
      </c>
      <c r="I202" s="174">
        <v>0.5</v>
      </c>
      <c r="J202" s="174">
        <v>0.70000000000000007</v>
      </c>
      <c r="K202" s="174">
        <v>0.30000000000000004</v>
      </c>
      <c r="L202" s="174">
        <v>-0.1</v>
      </c>
      <c r="M202" s="174">
        <v>-0.15</v>
      </c>
      <c r="N202" s="174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32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3">
      <c r="A203" s="8" t="str">
        <f t="shared" si="34"/>
        <v>apetr</v>
      </c>
      <c r="B203" s="5" t="s">
        <v>72</v>
      </c>
      <c r="C203" s="5" t="str">
        <f t="shared" si="36"/>
        <v>sim2</v>
      </c>
      <c r="D203" s="172" t="s">
        <v>75</v>
      </c>
      <c r="E203" s="172" t="s">
        <v>75</v>
      </c>
      <c r="F203" s="172" t="s">
        <v>75</v>
      </c>
      <c r="G203" s="173" t="s">
        <v>75</v>
      </c>
      <c r="H203" s="174" t="s">
        <v>75</v>
      </c>
      <c r="I203" s="174" t="s">
        <v>75</v>
      </c>
      <c r="J203" s="174" t="s">
        <v>75</v>
      </c>
      <c r="K203" s="174" t="s">
        <v>75</v>
      </c>
      <c r="L203" s="174" t="s">
        <v>75</v>
      </c>
      <c r="M203" s="174" t="s">
        <v>75</v>
      </c>
      <c r="N203" s="174" t="s">
        <v>75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32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3">
      <c r="A204" s="8" t="str">
        <f t="shared" ref="A204:A214" si="37">A127</f>
        <v>ahydr</v>
      </c>
      <c r="B204" s="5" t="s">
        <v>72</v>
      </c>
      <c r="C204" s="5" t="str">
        <f t="shared" si="36"/>
        <v>sim2</v>
      </c>
      <c r="D204" s="59" t="s">
        <v>75</v>
      </c>
      <c r="E204" s="59" t="s">
        <v>75</v>
      </c>
      <c r="F204" s="59" t="s">
        <v>75</v>
      </c>
      <c r="G204" s="168" t="s">
        <v>75</v>
      </c>
      <c r="H204" s="169" t="s">
        <v>75</v>
      </c>
      <c r="I204" s="169" t="s">
        <v>75</v>
      </c>
      <c r="J204" s="169" t="s">
        <v>75</v>
      </c>
      <c r="K204" s="169" t="s">
        <v>75</v>
      </c>
      <c r="L204" s="169" t="s">
        <v>75</v>
      </c>
      <c r="M204" s="169" t="s">
        <v>75</v>
      </c>
      <c r="N204" s="169" t="s">
        <v>75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32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3">
      <c r="A205" s="8" t="str">
        <f t="shared" si="37"/>
        <v>aammo</v>
      </c>
      <c r="B205" s="5" t="s">
        <v>72</v>
      </c>
      <c r="C205" s="5" t="str">
        <f t="shared" si="36"/>
        <v>sim2</v>
      </c>
      <c r="D205" s="172">
        <v>-1.25</v>
      </c>
      <c r="E205" s="172">
        <v>0.8</v>
      </c>
      <c r="F205" s="172">
        <v>0.1</v>
      </c>
      <c r="G205" s="173">
        <v>0.2</v>
      </c>
      <c r="H205" s="174">
        <v>0.4</v>
      </c>
      <c r="I205" s="174">
        <v>0.5</v>
      </c>
      <c r="J205" s="174">
        <v>0.70000000000000007</v>
      </c>
      <c r="K205" s="174">
        <v>0.30000000000000004</v>
      </c>
      <c r="L205" s="174">
        <v>-0.1</v>
      </c>
      <c r="M205" s="174">
        <v>-0.15</v>
      </c>
      <c r="N205" s="174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32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3">
      <c r="A206" s="8" t="str">
        <f t="shared" si="37"/>
        <v>abchm</v>
      </c>
      <c r="B206" s="5" t="s">
        <v>72</v>
      </c>
      <c r="C206" s="5" t="str">
        <f>C204</f>
        <v>sim2</v>
      </c>
      <c r="D206" s="172">
        <v>-1.25</v>
      </c>
      <c r="E206" s="172">
        <v>0.8</v>
      </c>
      <c r="F206" s="172">
        <v>0.1</v>
      </c>
      <c r="G206" s="173">
        <v>0.2</v>
      </c>
      <c r="H206" s="174">
        <v>0.4</v>
      </c>
      <c r="I206" s="174">
        <v>0.5</v>
      </c>
      <c r="J206" s="174">
        <v>0.70000000000000007</v>
      </c>
      <c r="K206" s="174">
        <v>0.30000000000000004</v>
      </c>
      <c r="L206" s="174">
        <v>-0.1</v>
      </c>
      <c r="M206" s="174">
        <v>-0.15</v>
      </c>
      <c r="N206" s="174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32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3">
      <c r="A207" s="8" t="str">
        <f t="shared" si="37"/>
        <v>aochm</v>
      </c>
      <c r="B207" s="5" t="s">
        <v>72</v>
      </c>
      <c r="C207" s="5" t="str">
        <f t="shared" ref="C207:C214" si="38">C206</f>
        <v>sim2</v>
      </c>
      <c r="D207" s="172">
        <v>-1.25</v>
      </c>
      <c r="E207" s="172">
        <v>0.8</v>
      </c>
      <c r="F207" s="172">
        <v>0.1</v>
      </c>
      <c r="G207" s="173">
        <v>0.2</v>
      </c>
      <c r="H207" s="174">
        <v>0.4</v>
      </c>
      <c r="I207" s="174">
        <v>0.5</v>
      </c>
      <c r="J207" s="174">
        <v>0.70000000000000007</v>
      </c>
      <c r="K207" s="174">
        <v>0.30000000000000004</v>
      </c>
      <c r="L207" s="174">
        <v>-0.1</v>
      </c>
      <c r="M207" s="174">
        <v>-0.15</v>
      </c>
      <c r="N207" s="174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32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3">
      <c r="A208" s="8" t="str">
        <f t="shared" si="37"/>
        <v>arubb</v>
      </c>
      <c r="B208" s="5" t="s">
        <v>72</v>
      </c>
      <c r="C208" s="5" t="str">
        <f t="shared" si="38"/>
        <v>sim2</v>
      </c>
      <c r="D208" s="172">
        <v>-1.25</v>
      </c>
      <c r="E208" s="172">
        <v>0.8</v>
      </c>
      <c r="F208" s="172">
        <v>0.1</v>
      </c>
      <c r="G208" s="173">
        <v>0.2</v>
      </c>
      <c r="H208" s="174">
        <v>0.4</v>
      </c>
      <c r="I208" s="174">
        <v>0.5</v>
      </c>
      <c r="J208" s="174">
        <v>0.70000000000000007</v>
      </c>
      <c r="K208" s="174">
        <v>0.30000000000000004</v>
      </c>
      <c r="L208" s="174">
        <v>-0.1</v>
      </c>
      <c r="M208" s="174">
        <v>-0.15</v>
      </c>
      <c r="N208" s="174">
        <v>-0.2</v>
      </c>
    </row>
    <row r="209" spans="1:14" x14ac:dyDescent="0.3">
      <c r="A209" s="8" t="str">
        <f t="shared" si="37"/>
        <v>aplas</v>
      </c>
      <c r="B209" s="5" t="s">
        <v>72</v>
      </c>
      <c r="C209" s="5" t="str">
        <f t="shared" si="38"/>
        <v>sim2</v>
      </c>
      <c r="D209" s="59">
        <v>-1.25</v>
      </c>
      <c r="E209" s="59">
        <v>0.8</v>
      </c>
      <c r="F209" s="59">
        <v>0.1</v>
      </c>
      <c r="G209" s="168">
        <v>0.2</v>
      </c>
      <c r="H209" s="169">
        <v>0.4</v>
      </c>
      <c r="I209" s="169">
        <v>0.5</v>
      </c>
      <c r="J209" s="169">
        <v>0.70000000000000007</v>
      </c>
      <c r="K209" s="169">
        <v>0.30000000000000004</v>
      </c>
      <c r="L209" s="169">
        <v>-0.1</v>
      </c>
      <c r="M209" s="169">
        <v>-0.15</v>
      </c>
      <c r="N209" s="169">
        <v>-0.2</v>
      </c>
    </row>
    <row r="210" spans="1:14" x14ac:dyDescent="0.3">
      <c r="A210" s="8" t="str">
        <f t="shared" si="37"/>
        <v>anmet</v>
      </c>
      <c r="B210" s="5" t="s">
        <v>72</v>
      </c>
      <c r="C210" s="5" t="str">
        <f t="shared" si="38"/>
        <v>sim2</v>
      </c>
      <c r="D210" s="59">
        <v>-5.5</v>
      </c>
      <c r="E210" s="59">
        <v>0.8</v>
      </c>
      <c r="F210" s="59">
        <v>0.1</v>
      </c>
      <c r="G210" s="168">
        <v>0.2</v>
      </c>
      <c r="H210" s="169">
        <v>0.4</v>
      </c>
      <c r="I210" s="169">
        <v>0.5</v>
      </c>
      <c r="J210" s="169">
        <v>0.70000000000000007</v>
      </c>
      <c r="K210" s="169">
        <v>0.30000000000000004</v>
      </c>
      <c r="L210" s="169">
        <v>-0.1</v>
      </c>
      <c r="M210" s="169">
        <v>-0.15</v>
      </c>
      <c r="N210" s="169">
        <v>-0.2</v>
      </c>
    </row>
    <row r="211" spans="1:14" x14ac:dyDescent="0.3">
      <c r="A211" s="8" t="str">
        <f t="shared" si="37"/>
        <v>airon</v>
      </c>
      <c r="B211" s="5" t="s">
        <v>72</v>
      </c>
      <c r="C211" s="5" t="str">
        <f t="shared" si="38"/>
        <v>sim2</v>
      </c>
      <c r="D211" s="172">
        <v>-10</v>
      </c>
      <c r="E211" s="172">
        <v>0.8</v>
      </c>
      <c r="F211" s="172">
        <v>0.1</v>
      </c>
      <c r="G211" s="173">
        <v>0.2</v>
      </c>
      <c r="H211" s="174">
        <v>0.4</v>
      </c>
      <c r="I211" s="174">
        <v>0.5</v>
      </c>
      <c r="J211" s="174">
        <v>0.70000000000000007</v>
      </c>
      <c r="K211" s="174">
        <v>0.30000000000000004</v>
      </c>
      <c r="L211" s="174">
        <v>-0.1</v>
      </c>
      <c r="M211" s="174">
        <v>-0.15</v>
      </c>
      <c r="N211" s="174">
        <v>-0.2</v>
      </c>
    </row>
    <row r="212" spans="1:14" x14ac:dyDescent="0.3">
      <c r="A212" s="8" t="str">
        <f t="shared" si="37"/>
        <v>anfrm</v>
      </c>
      <c r="B212" s="5" t="s">
        <v>72</v>
      </c>
      <c r="C212" s="5" t="str">
        <f t="shared" si="38"/>
        <v>sim2</v>
      </c>
      <c r="D212" s="59">
        <v>-10</v>
      </c>
      <c r="E212" s="59">
        <v>0.8</v>
      </c>
      <c r="F212" s="59">
        <v>0.1</v>
      </c>
      <c r="G212" s="168">
        <v>0.2</v>
      </c>
      <c r="H212" s="169">
        <v>0.4</v>
      </c>
      <c r="I212" s="169">
        <v>0.5</v>
      </c>
      <c r="J212" s="169">
        <v>0.70000000000000007</v>
      </c>
      <c r="K212" s="169">
        <v>0.30000000000000004</v>
      </c>
      <c r="L212" s="169">
        <v>-0.1</v>
      </c>
      <c r="M212" s="169">
        <v>-0.15</v>
      </c>
      <c r="N212" s="169">
        <v>-0.2</v>
      </c>
    </row>
    <row r="213" spans="1:14" x14ac:dyDescent="0.3">
      <c r="A213" s="8" t="str">
        <f t="shared" si="37"/>
        <v>ametp</v>
      </c>
      <c r="B213" s="5" t="s">
        <v>72</v>
      </c>
      <c r="C213" s="5" t="str">
        <f t="shared" si="38"/>
        <v>sim2</v>
      </c>
      <c r="D213" s="59">
        <v>-10</v>
      </c>
      <c r="E213" s="59">
        <v>0.8</v>
      </c>
      <c r="F213" s="59">
        <v>0.1</v>
      </c>
      <c r="G213" s="168">
        <v>0.2</v>
      </c>
      <c r="H213" s="169">
        <v>0.4</v>
      </c>
      <c r="I213" s="169">
        <v>0.5</v>
      </c>
      <c r="J213" s="169">
        <v>0.70000000000000007</v>
      </c>
      <c r="K213" s="169">
        <v>0.30000000000000004</v>
      </c>
      <c r="L213" s="169">
        <v>-0.1</v>
      </c>
      <c r="M213" s="169">
        <v>-0.15</v>
      </c>
      <c r="N213" s="169">
        <v>-0.2</v>
      </c>
    </row>
    <row r="214" spans="1:14" x14ac:dyDescent="0.3">
      <c r="A214" s="8" t="str">
        <f t="shared" si="37"/>
        <v>amach</v>
      </c>
      <c r="B214" s="5" t="str">
        <f>B213</f>
        <v>nat</v>
      </c>
      <c r="C214" s="5" t="str">
        <f t="shared" si="38"/>
        <v>sim2</v>
      </c>
      <c r="D214" s="59">
        <v>-10</v>
      </c>
      <c r="E214" s="59">
        <v>0.8</v>
      </c>
      <c r="F214" s="59">
        <v>0.1</v>
      </c>
      <c r="G214" s="168">
        <v>0.2</v>
      </c>
      <c r="H214" s="169">
        <v>0.4</v>
      </c>
      <c r="I214" s="169">
        <v>0.5</v>
      </c>
      <c r="J214" s="169">
        <v>0.70000000000000007</v>
      </c>
      <c r="K214" s="169">
        <v>0.30000000000000004</v>
      </c>
      <c r="L214" s="169">
        <v>-0.1</v>
      </c>
      <c r="M214" s="169">
        <v>-0.15</v>
      </c>
      <c r="N214" s="169">
        <v>-0.2</v>
      </c>
    </row>
    <row r="215" spans="1:14" x14ac:dyDescent="0.3">
      <c r="A215" s="8" t="str">
        <f t="shared" ref="A215:A216" si="39">A138</f>
        <v>afcel</v>
      </c>
      <c r="B215" s="5" t="str">
        <f t="shared" ref="B215:B216" si="40">B214</f>
        <v>nat</v>
      </c>
      <c r="C215" s="5" t="str">
        <f t="shared" ref="C215:C216" si="41">C214</f>
        <v>sim2</v>
      </c>
      <c r="D215" s="175">
        <v>-10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3">
      <c r="A216" s="8" t="str">
        <f t="shared" si="39"/>
        <v>aelct</v>
      </c>
      <c r="B216" s="5" t="str">
        <f t="shared" si="40"/>
        <v>nat</v>
      </c>
      <c r="C216" s="5" t="str">
        <f t="shared" si="41"/>
        <v>sim2</v>
      </c>
      <c r="D216" s="175">
        <v>-10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3">
      <c r="A217" s="8" t="str">
        <f t="shared" ref="A217:A238" si="42">A140</f>
        <v>aemch</v>
      </c>
      <c r="B217" s="5" t="str">
        <f>B214</f>
        <v>nat</v>
      </c>
      <c r="C217" s="5" t="str">
        <f>C214</f>
        <v>sim2</v>
      </c>
      <c r="D217" s="175">
        <v>-10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3">
      <c r="A218" s="8" t="str">
        <f t="shared" si="42"/>
        <v>asequ</v>
      </c>
      <c r="B218" s="5" t="str">
        <f t="shared" ref="B218:B232" si="43">B217</f>
        <v>nat</v>
      </c>
      <c r="C218" s="5" t="str">
        <f t="shared" ref="C218:C232" si="44">C217</f>
        <v>sim2</v>
      </c>
      <c r="D218" s="175">
        <v>-10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3">
      <c r="A219" s="8" t="str">
        <f t="shared" si="42"/>
        <v>avehi</v>
      </c>
      <c r="B219" s="5" t="str">
        <f t="shared" si="43"/>
        <v>nat</v>
      </c>
      <c r="C219" s="5" t="str">
        <f t="shared" si="44"/>
        <v>sim2</v>
      </c>
      <c r="D219" s="175">
        <v>-10</v>
      </c>
      <c r="E219" s="175">
        <v>0.8</v>
      </c>
      <c r="F219" s="175">
        <v>0.1</v>
      </c>
      <c r="G219" s="175">
        <v>0.2</v>
      </c>
      <c r="H219" s="176">
        <v>0.4</v>
      </c>
      <c r="I219" s="176">
        <v>0.5</v>
      </c>
      <c r="J219" s="176">
        <v>0.70000000000000007</v>
      </c>
      <c r="K219" s="176">
        <v>0.30000000000000004</v>
      </c>
      <c r="L219" s="176">
        <v>-0.1</v>
      </c>
      <c r="M219" s="176">
        <v>-0.15</v>
      </c>
      <c r="N219" s="176">
        <v>-0.2</v>
      </c>
    </row>
    <row r="220" spans="1:14" x14ac:dyDescent="0.3">
      <c r="A220" s="8" t="str">
        <f t="shared" si="42"/>
        <v>atequ</v>
      </c>
      <c r="B220" s="5" t="str">
        <f t="shared" si="43"/>
        <v>nat</v>
      </c>
      <c r="C220" s="5" t="str">
        <f t="shared" si="44"/>
        <v>sim2</v>
      </c>
      <c r="D220" s="175">
        <v>-10</v>
      </c>
      <c r="E220" s="175">
        <v>0.8</v>
      </c>
      <c r="F220" s="175">
        <v>0.1</v>
      </c>
      <c r="G220" s="175">
        <v>0.2</v>
      </c>
      <c r="H220" s="176">
        <v>0.4</v>
      </c>
      <c r="I220" s="176">
        <v>0.5</v>
      </c>
      <c r="J220" s="176">
        <v>0.70000000000000007</v>
      </c>
      <c r="K220" s="176">
        <v>0.30000000000000004</v>
      </c>
      <c r="L220" s="176">
        <v>-0.1</v>
      </c>
      <c r="M220" s="176">
        <v>-0.15</v>
      </c>
      <c r="N220" s="176">
        <v>-0.2</v>
      </c>
    </row>
    <row r="221" spans="1:14" x14ac:dyDescent="0.3">
      <c r="A221" s="8" t="str">
        <f t="shared" si="42"/>
        <v>afurn</v>
      </c>
      <c r="B221" s="5" t="str">
        <f t="shared" si="43"/>
        <v>nat</v>
      </c>
      <c r="C221" s="5" t="str">
        <f t="shared" si="44"/>
        <v>sim2</v>
      </c>
      <c r="D221" s="175">
        <v>-10</v>
      </c>
      <c r="E221" s="175">
        <v>0.8</v>
      </c>
      <c r="F221" s="175">
        <v>0.1</v>
      </c>
      <c r="G221" s="175">
        <v>0.2</v>
      </c>
      <c r="H221" s="176">
        <v>0.4</v>
      </c>
      <c r="I221" s="176">
        <v>0.5</v>
      </c>
      <c r="J221" s="176">
        <v>0.70000000000000007</v>
      </c>
      <c r="K221" s="176">
        <v>0.30000000000000004</v>
      </c>
      <c r="L221" s="176">
        <v>-0.1</v>
      </c>
      <c r="M221" s="176">
        <v>-0.15</v>
      </c>
      <c r="N221" s="176">
        <v>-0.2</v>
      </c>
    </row>
    <row r="222" spans="1:14" x14ac:dyDescent="0.3">
      <c r="A222" s="8" t="str">
        <f t="shared" si="42"/>
        <v>aoman</v>
      </c>
      <c r="B222" s="5" t="str">
        <f t="shared" si="43"/>
        <v>nat</v>
      </c>
      <c r="C222" s="5" t="str">
        <f t="shared" si="44"/>
        <v>sim2</v>
      </c>
      <c r="D222" s="175">
        <v>-10</v>
      </c>
      <c r="E222" s="175">
        <v>0.8</v>
      </c>
      <c r="F222" s="175">
        <v>0.1</v>
      </c>
      <c r="G222" s="175">
        <v>0.2</v>
      </c>
      <c r="H222" s="176">
        <v>0.4</v>
      </c>
      <c r="I222" s="176">
        <v>0.5</v>
      </c>
      <c r="J222" s="176">
        <v>0.70000000000000007</v>
      </c>
      <c r="K222" s="176">
        <v>0.30000000000000004</v>
      </c>
      <c r="L222" s="176">
        <v>-0.1</v>
      </c>
      <c r="M222" s="176">
        <v>-0.15</v>
      </c>
      <c r="N222" s="176">
        <v>-0.2</v>
      </c>
    </row>
    <row r="223" spans="1:14" x14ac:dyDescent="0.3">
      <c r="A223" s="8" t="str">
        <f t="shared" si="42"/>
        <v>aelec</v>
      </c>
      <c r="B223" s="5" t="str">
        <f t="shared" si="43"/>
        <v>nat</v>
      </c>
      <c r="C223" s="5" t="str">
        <f t="shared" si="44"/>
        <v>sim2</v>
      </c>
      <c r="D223" s="172" t="s">
        <v>75</v>
      </c>
      <c r="E223" s="172" t="s">
        <v>75</v>
      </c>
      <c r="F223" s="172" t="s">
        <v>75</v>
      </c>
      <c r="G223" s="173" t="s">
        <v>75</v>
      </c>
      <c r="H223" s="174" t="s">
        <v>75</v>
      </c>
      <c r="I223" s="174" t="s">
        <v>75</v>
      </c>
      <c r="J223" s="174" t="s">
        <v>75</v>
      </c>
      <c r="K223" s="174" t="s">
        <v>75</v>
      </c>
      <c r="L223" s="174" t="s">
        <v>75</v>
      </c>
      <c r="M223" s="174" t="s">
        <v>75</v>
      </c>
      <c r="N223" s="174" t="s">
        <v>75</v>
      </c>
    </row>
    <row r="224" spans="1:14" x14ac:dyDescent="0.3">
      <c r="A224" s="8" t="str">
        <f t="shared" si="42"/>
        <v>awatr</v>
      </c>
      <c r="B224" s="5" t="str">
        <f t="shared" si="43"/>
        <v>nat</v>
      </c>
      <c r="C224" s="5" t="str">
        <f t="shared" si="44"/>
        <v>sim2</v>
      </c>
      <c r="D224" s="175">
        <v>0.1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3">
      <c r="A225" s="8" t="str">
        <f t="shared" si="42"/>
        <v>acons</v>
      </c>
      <c r="B225" s="5" t="str">
        <f t="shared" si="43"/>
        <v>nat</v>
      </c>
      <c r="C225" s="5" t="str">
        <f t="shared" si="44"/>
        <v>sim2</v>
      </c>
      <c r="D225" s="175">
        <v>-9.5</v>
      </c>
      <c r="E225" s="175">
        <v>0.8</v>
      </c>
      <c r="F225" s="175">
        <v>0.1</v>
      </c>
      <c r="G225" s="175">
        <v>0.2</v>
      </c>
      <c r="H225" s="176">
        <v>0.4</v>
      </c>
      <c r="I225" s="176">
        <v>0.5</v>
      </c>
      <c r="J225" s="176">
        <v>0.70000000000000007</v>
      </c>
      <c r="K225" s="176">
        <v>0.30000000000000004</v>
      </c>
      <c r="L225" s="176">
        <v>-0.1</v>
      </c>
      <c r="M225" s="176">
        <v>-0.15</v>
      </c>
      <c r="N225" s="176">
        <v>-0.2</v>
      </c>
    </row>
    <row r="226" spans="1:14" x14ac:dyDescent="0.3">
      <c r="A226" s="8" t="str">
        <f t="shared" si="42"/>
        <v>atrad</v>
      </c>
      <c r="B226" s="5" t="str">
        <f t="shared" si="43"/>
        <v>nat</v>
      </c>
      <c r="C226" s="5" t="str">
        <f t="shared" si="44"/>
        <v>sim2</v>
      </c>
      <c r="D226" s="175">
        <v>-5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3">
      <c r="A227" s="8" t="str">
        <f t="shared" si="42"/>
        <v>ahotl</v>
      </c>
      <c r="B227" s="5" t="str">
        <f t="shared" si="43"/>
        <v>nat</v>
      </c>
      <c r="C227" s="5" t="str">
        <f t="shared" si="44"/>
        <v>sim2</v>
      </c>
      <c r="D227" s="175">
        <v>-5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3">
      <c r="A228" s="8" t="str">
        <f t="shared" si="42"/>
        <v>altrp-p</v>
      </c>
      <c r="B228" s="5" t="str">
        <f t="shared" si="43"/>
        <v>nat</v>
      </c>
      <c r="C228" s="5" t="str">
        <f t="shared" si="44"/>
        <v>sim2</v>
      </c>
      <c r="D228" s="175">
        <v>-4.5</v>
      </c>
      <c r="E228" s="175">
        <v>1.2000000000000002</v>
      </c>
      <c r="F228" s="175">
        <v>0.15000000000000002</v>
      </c>
      <c r="G228" s="175">
        <v>0.30000000000000004</v>
      </c>
      <c r="H228" s="176">
        <v>0.60000000000000009</v>
      </c>
      <c r="I228" s="176">
        <v>0.75</v>
      </c>
      <c r="J228" s="176">
        <v>1.05</v>
      </c>
      <c r="K228" s="176">
        <v>0.45000000000000007</v>
      </c>
      <c r="L228" s="176">
        <v>-0.15000000000000002</v>
      </c>
      <c r="M228" s="176">
        <v>-0.15</v>
      </c>
      <c r="N228" s="176">
        <v>-0.2</v>
      </c>
    </row>
    <row r="229" spans="1:14" x14ac:dyDescent="0.3">
      <c r="A229" s="8" t="str">
        <f t="shared" si="42"/>
        <v>altrp-f</v>
      </c>
      <c r="B229" s="5" t="str">
        <f t="shared" si="43"/>
        <v>nat</v>
      </c>
      <c r="C229" s="5" t="str">
        <f t="shared" si="44"/>
        <v>sim2</v>
      </c>
      <c r="D229" s="175">
        <v>-4.5</v>
      </c>
      <c r="E229" s="175">
        <v>1.2000000000000002</v>
      </c>
      <c r="F229" s="175">
        <v>0.15000000000000002</v>
      </c>
      <c r="G229" s="175">
        <v>0.30000000000000004</v>
      </c>
      <c r="H229" s="176">
        <v>0.60000000000000009</v>
      </c>
      <c r="I229" s="176">
        <v>0.75</v>
      </c>
      <c r="J229" s="176">
        <v>1.05</v>
      </c>
      <c r="K229" s="176">
        <v>0.45000000000000007</v>
      </c>
      <c r="L229" s="176">
        <v>-0.15000000000000002</v>
      </c>
      <c r="M229" s="176">
        <v>-0.15</v>
      </c>
      <c r="N229" s="176">
        <v>-0.2</v>
      </c>
    </row>
    <row r="230" spans="1:14" x14ac:dyDescent="0.3">
      <c r="A230" s="8" t="str">
        <f t="shared" si="42"/>
        <v>aotrp-p</v>
      </c>
      <c r="B230" s="5" t="str">
        <f t="shared" si="43"/>
        <v>nat</v>
      </c>
      <c r="C230" s="5" t="str">
        <f t="shared" si="44"/>
        <v>sim2</v>
      </c>
      <c r="D230" s="175">
        <v>-4.5</v>
      </c>
      <c r="E230" s="175">
        <v>1.2000000000000002</v>
      </c>
      <c r="F230" s="175">
        <v>0.15000000000000002</v>
      </c>
      <c r="G230" s="175">
        <v>0.30000000000000004</v>
      </c>
      <c r="H230" s="176">
        <v>0.60000000000000009</v>
      </c>
      <c r="I230" s="176">
        <v>0.75</v>
      </c>
      <c r="J230" s="176">
        <v>1.05</v>
      </c>
      <c r="K230" s="176">
        <v>0.45000000000000007</v>
      </c>
      <c r="L230" s="176">
        <v>-0.15000000000000002</v>
      </c>
      <c r="M230" s="176">
        <v>-0.15</v>
      </c>
      <c r="N230" s="176">
        <v>-0.2</v>
      </c>
    </row>
    <row r="231" spans="1:14" x14ac:dyDescent="0.3">
      <c r="A231" s="8" t="str">
        <f t="shared" si="42"/>
        <v>aotrp-f</v>
      </c>
      <c r="B231" s="5" t="str">
        <f t="shared" si="43"/>
        <v>nat</v>
      </c>
      <c r="C231" s="5" t="str">
        <f t="shared" si="44"/>
        <v>sim2</v>
      </c>
      <c r="D231" s="175">
        <v>-4.5</v>
      </c>
      <c r="E231" s="175">
        <v>1.2000000000000002</v>
      </c>
      <c r="F231" s="175">
        <v>0.15000000000000002</v>
      </c>
      <c r="G231" s="175">
        <v>0.30000000000000004</v>
      </c>
      <c r="H231" s="176">
        <v>0.60000000000000009</v>
      </c>
      <c r="I231" s="176">
        <v>0.75</v>
      </c>
      <c r="J231" s="176">
        <v>1.05</v>
      </c>
      <c r="K231" s="176">
        <v>0.45000000000000007</v>
      </c>
      <c r="L231" s="176">
        <v>-0.15000000000000002</v>
      </c>
      <c r="M231" s="176">
        <v>-0.15</v>
      </c>
      <c r="N231" s="176">
        <v>-0.2</v>
      </c>
    </row>
    <row r="232" spans="1:14" x14ac:dyDescent="0.3">
      <c r="A232" s="8" t="str">
        <f t="shared" si="42"/>
        <v>aprtr</v>
      </c>
      <c r="B232" s="5" t="str">
        <f t="shared" si="43"/>
        <v>nat</v>
      </c>
      <c r="C232" s="5" t="str">
        <f t="shared" si="44"/>
        <v>sim2</v>
      </c>
      <c r="D232" s="172" t="s">
        <v>75</v>
      </c>
      <c r="E232" s="172" t="s">
        <v>75</v>
      </c>
      <c r="F232" s="172" t="s">
        <v>75</v>
      </c>
      <c r="G232" s="173" t="s">
        <v>75</v>
      </c>
      <c r="H232" s="174" t="s">
        <v>75</v>
      </c>
      <c r="I232" s="174" t="s">
        <v>75</v>
      </c>
      <c r="J232" s="174" t="s">
        <v>75</v>
      </c>
      <c r="K232" s="174" t="s">
        <v>75</v>
      </c>
      <c r="L232" s="174" t="s">
        <v>75</v>
      </c>
      <c r="M232" s="174" t="s">
        <v>75</v>
      </c>
      <c r="N232" s="174" t="s">
        <v>75</v>
      </c>
    </row>
    <row r="233" spans="1:14" x14ac:dyDescent="0.3">
      <c r="A233" s="8" t="str">
        <f t="shared" si="42"/>
        <v>atrps</v>
      </c>
      <c r="B233" s="5" t="str">
        <f t="shared" ref="B233:C238" si="45">B232</f>
        <v>nat</v>
      </c>
      <c r="C233" s="5" t="str">
        <f t="shared" si="45"/>
        <v>sim2</v>
      </c>
      <c r="D233" s="175">
        <v>-4.5</v>
      </c>
      <c r="E233" s="175">
        <v>0.8</v>
      </c>
      <c r="F233" s="175">
        <v>0.1</v>
      </c>
      <c r="G233" s="175">
        <v>0.2</v>
      </c>
      <c r="H233" s="176">
        <v>0.4</v>
      </c>
      <c r="I233" s="176">
        <v>0.5</v>
      </c>
      <c r="J233" s="176">
        <v>0.70000000000000007</v>
      </c>
      <c r="K233" s="176">
        <v>0.30000000000000004</v>
      </c>
      <c r="L233" s="176">
        <v>-0.1</v>
      </c>
      <c r="M233" s="176">
        <v>-0.15</v>
      </c>
      <c r="N233" s="176">
        <v>-0.2</v>
      </c>
    </row>
    <row r="234" spans="1:14" x14ac:dyDescent="0.3">
      <c r="A234" s="8" t="str">
        <f t="shared" si="42"/>
        <v>acomm</v>
      </c>
      <c r="B234" s="5" t="str">
        <f t="shared" si="45"/>
        <v>nat</v>
      </c>
      <c r="C234" s="5" t="str">
        <f t="shared" si="45"/>
        <v>sim2</v>
      </c>
      <c r="D234" s="175">
        <v>-0.75</v>
      </c>
      <c r="E234" s="175">
        <v>1.2000000000000002</v>
      </c>
      <c r="F234" s="175">
        <v>0.15000000000000002</v>
      </c>
      <c r="G234" s="175">
        <v>0.30000000000000004</v>
      </c>
      <c r="H234" s="176">
        <v>0.60000000000000009</v>
      </c>
      <c r="I234" s="176">
        <v>0.75</v>
      </c>
      <c r="J234" s="176">
        <v>1.05</v>
      </c>
      <c r="K234" s="176">
        <v>0.45000000000000007</v>
      </c>
      <c r="L234" s="176">
        <v>-0.15000000000000002</v>
      </c>
      <c r="M234" s="176">
        <v>-0.15</v>
      </c>
      <c r="N234" s="176">
        <v>-0.2</v>
      </c>
    </row>
    <row r="235" spans="1:14" x14ac:dyDescent="0.3">
      <c r="A235" s="8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75">
        <v>0.05</v>
      </c>
      <c r="E235" s="175">
        <v>0.8</v>
      </c>
      <c r="F235" s="175">
        <v>0.1</v>
      </c>
      <c r="G235" s="175">
        <v>0.2</v>
      </c>
      <c r="H235" s="176">
        <v>0.4</v>
      </c>
      <c r="I235" s="176">
        <v>0.5</v>
      </c>
      <c r="J235" s="176">
        <v>0.70000000000000007</v>
      </c>
      <c r="K235" s="176">
        <v>0.30000000000000004</v>
      </c>
      <c r="L235" s="176">
        <v>-0.1</v>
      </c>
      <c r="M235" s="176">
        <v>-0.15</v>
      </c>
      <c r="N235" s="176">
        <v>-0.2</v>
      </c>
    </row>
    <row r="236" spans="1:14" x14ac:dyDescent="0.3">
      <c r="A236" s="8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75">
        <v>0.05</v>
      </c>
      <c r="E236" s="175">
        <v>0.8</v>
      </c>
      <c r="F236" s="175">
        <v>0.1</v>
      </c>
      <c r="G236" s="175">
        <v>0.2</v>
      </c>
      <c r="H236" s="176">
        <v>0.4</v>
      </c>
      <c r="I236" s="176">
        <v>0.5</v>
      </c>
      <c r="J236" s="176">
        <v>0.70000000000000007</v>
      </c>
      <c r="K236" s="176">
        <v>0.30000000000000004</v>
      </c>
      <c r="L236" s="176">
        <v>-0.1</v>
      </c>
      <c r="M236" s="176">
        <v>-0.15</v>
      </c>
      <c r="N236" s="176">
        <v>-0.2</v>
      </c>
    </row>
    <row r="237" spans="1:14" x14ac:dyDescent="0.3">
      <c r="A237" s="8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75">
        <v>0.9</v>
      </c>
      <c r="E237" s="175">
        <v>0.8</v>
      </c>
      <c r="F237" s="175">
        <v>0.1</v>
      </c>
      <c r="G237" s="175">
        <v>0.2</v>
      </c>
      <c r="H237" s="176">
        <v>0.4</v>
      </c>
      <c r="I237" s="176">
        <v>0.5</v>
      </c>
      <c r="J237" s="176">
        <v>0.70000000000000007</v>
      </c>
      <c r="K237" s="176">
        <v>0.30000000000000004</v>
      </c>
      <c r="L237" s="176">
        <v>-0.1</v>
      </c>
      <c r="M237" s="176">
        <v>-0.15</v>
      </c>
      <c r="N237" s="176">
        <v>-0.2</v>
      </c>
    </row>
    <row r="238" spans="1:14" x14ac:dyDescent="0.3">
      <c r="A238" s="8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75">
        <v>-10</v>
      </c>
      <c r="E238" s="175">
        <v>0.8</v>
      </c>
      <c r="F238" s="175">
        <v>0.1</v>
      </c>
      <c r="G238" s="175">
        <v>0.2</v>
      </c>
      <c r="H238" s="176">
        <v>0.4</v>
      </c>
      <c r="I238" s="176">
        <v>0.5</v>
      </c>
      <c r="J238" s="176">
        <v>0.70000000000000007</v>
      </c>
      <c r="K238" s="176">
        <v>0.30000000000000004</v>
      </c>
      <c r="L238" s="176">
        <v>-0.1</v>
      </c>
      <c r="M238" s="176">
        <v>-0.15</v>
      </c>
      <c r="N238" s="176">
        <v>-0.2</v>
      </c>
    </row>
  </sheetData>
  <mergeCells count="2">
    <mergeCell ref="D6:G6"/>
    <mergeCell ref="H6:N6"/>
  </mergeCells>
  <conditionalFormatting sqref="D7:F7 Y8:Y81 D63:E68 D36:D50 D52:E60 D124:D127 D129:D131 D140:N161 D137:N137 D201:D204 D206:D208 E35:E50 F49:N50">
    <cfRule type="cellIs" dxfId="2097" priority="1029" operator="equal">
      <formula>"eps"</formula>
    </cfRule>
  </conditionalFormatting>
  <conditionalFormatting sqref="Y8:Y81">
    <cfRule type="cellIs" dxfId="2096" priority="1028" operator="equal">
      <formula>"eps"</formula>
    </cfRule>
  </conditionalFormatting>
  <conditionalFormatting sqref="D13">
    <cfRule type="cellIs" dxfId="2095" priority="993" operator="equal">
      <formula>"eps"</formula>
    </cfRule>
  </conditionalFormatting>
  <conditionalFormatting sqref="D25:D26">
    <cfRule type="cellIs" dxfId="2094" priority="988" operator="equal">
      <formula>"eps"</formula>
    </cfRule>
  </conditionalFormatting>
  <conditionalFormatting sqref="Y72">
    <cfRule type="cellIs" dxfId="2093" priority="1027" operator="equal">
      <formula>"eps"</formula>
    </cfRule>
  </conditionalFormatting>
  <conditionalFormatting sqref="Y72">
    <cfRule type="cellIs" dxfId="2092" priority="1026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091" priority="1025" operator="equal">
      <formula>"eps"</formula>
    </cfRule>
  </conditionalFormatting>
  <conditionalFormatting sqref="Z81:AB81 AM81:BY81">
    <cfRule type="cellIs" dxfId="2090" priority="1024" operator="equal">
      <formula>"eps"</formula>
    </cfRule>
  </conditionalFormatting>
  <conditionalFormatting sqref="Z18:AB18 AM18:BY18">
    <cfRule type="cellIs" dxfId="2089" priority="1023" operator="equal">
      <formula>"eps"</formula>
    </cfRule>
  </conditionalFormatting>
  <conditionalFormatting sqref="Z66:AB66 AM66:BY66">
    <cfRule type="cellIs" dxfId="2088" priority="1022" operator="equal">
      <formula>"eps"</formula>
    </cfRule>
  </conditionalFormatting>
  <conditionalFormatting sqref="Z67:AB67 AM67:BY67">
    <cfRule type="cellIs" dxfId="2087" priority="1021" operator="equal">
      <formula>"eps"</formula>
    </cfRule>
  </conditionalFormatting>
  <conditionalFormatting sqref="Z72:AB72 AM72:BY72">
    <cfRule type="cellIs" dxfId="2086" priority="1020" operator="equal">
      <formula>"eps"</formula>
    </cfRule>
  </conditionalFormatting>
  <conditionalFormatting sqref="Z11:AB11 AM11:BY11">
    <cfRule type="cellIs" dxfId="2085" priority="1019" operator="equal">
      <formula>"eps"</formula>
    </cfRule>
  </conditionalFormatting>
  <conditionalFormatting sqref="Z27:AB27 AM27:BY27">
    <cfRule type="cellIs" dxfId="2084" priority="1018" operator="equal">
      <formula>"eps"</formula>
    </cfRule>
  </conditionalFormatting>
  <conditionalFormatting sqref="Z13:AB13 AM13:BY13">
    <cfRule type="cellIs" dxfId="2083" priority="1017" operator="equal">
      <formula>"eps"</formula>
    </cfRule>
  </conditionalFormatting>
  <conditionalFormatting sqref="Z13:AB13 AM13:BY13">
    <cfRule type="cellIs" dxfId="2082" priority="1016" operator="equal">
      <formula>"eps"</formula>
    </cfRule>
  </conditionalFormatting>
  <conditionalFormatting sqref="Z69:AB75 AM69:BY75">
    <cfRule type="cellIs" dxfId="2081" priority="1015" operator="equal">
      <formula>"eps"</formula>
    </cfRule>
  </conditionalFormatting>
  <conditionalFormatting sqref="Z74:AB74 AM74:BY74">
    <cfRule type="cellIs" dxfId="2080" priority="1014" operator="equal">
      <formula>"eps"</formula>
    </cfRule>
  </conditionalFormatting>
  <conditionalFormatting sqref="Z75:AB75 AM75:BY75">
    <cfRule type="cellIs" dxfId="2079" priority="1013" operator="equal">
      <formula>"eps"</formula>
    </cfRule>
  </conditionalFormatting>
  <conditionalFormatting sqref="Z25:AB26 AM25:BY26">
    <cfRule type="cellIs" dxfId="2078" priority="1012" operator="equal">
      <formula>"eps"</formula>
    </cfRule>
  </conditionalFormatting>
  <conditionalFormatting sqref="Z28:AB29 AM28:BY29">
    <cfRule type="cellIs" dxfId="2077" priority="1011" operator="equal">
      <formula>"eps"</formula>
    </cfRule>
  </conditionalFormatting>
  <conditionalFormatting sqref="Z30:AB31 AM30:BY31">
    <cfRule type="cellIs" dxfId="2076" priority="1010" operator="equal">
      <formula>"eps"</formula>
    </cfRule>
  </conditionalFormatting>
  <conditionalFormatting sqref="Z32:AB33 AM32:BY33">
    <cfRule type="cellIs" dxfId="2075" priority="1009" operator="equal">
      <formula>"eps"</formula>
    </cfRule>
  </conditionalFormatting>
  <conditionalFormatting sqref="Z34:AB35 AM34:BY35">
    <cfRule type="cellIs" dxfId="2074" priority="1008" operator="equal">
      <formula>"eps"</formula>
    </cfRule>
  </conditionalFormatting>
  <conditionalFormatting sqref="Z36:AB65 AM36:BY65">
    <cfRule type="cellIs" dxfId="2073" priority="1007" operator="equal">
      <formula>"eps"</formula>
    </cfRule>
  </conditionalFormatting>
  <conditionalFormatting sqref="Z76:AB76 AM76:BY76">
    <cfRule type="cellIs" dxfId="2072" priority="1006" operator="equal">
      <formula>"eps"</formula>
    </cfRule>
  </conditionalFormatting>
  <conditionalFormatting sqref="Z76:AB76 AM76:BY76">
    <cfRule type="cellIs" dxfId="2071" priority="1005" operator="equal">
      <formula>"eps"</formula>
    </cfRule>
  </conditionalFormatting>
  <conditionalFormatting sqref="Z75:AB75 AM75:BY75">
    <cfRule type="cellIs" dxfId="2070" priority="1004" operator="equal">
      <formula>"eps"</formula>
    </cfRule>
  </conditionalFormatting>
  <conditionalFormatting sqref="Z78:AB80 AM78:BY80">
    <cfRule type="cellIs" dxfId="2069" priority="1003" operator="equal">
      <formula>"eps"</formula>
    </cfRule>
  </conditionalFormatting>
  <conditionalFormatting sqref="Z12:AB12 AM12:BY12">
    <cfRule type="cellIs" dxfId="2068" priority="1002" operator="equal">
      <formula>"eps"</formula>
    </cfRule>
  </conditionalFormatting>
  <conditionalFormatting sqref="D71 D76 D80 D73:D74 D8:D10 D14:D17 D19:D24">
    <cfRule type="cellIs" dxfId="2067" priority="1001" operator="equal">
      <formula>"eps"</formula>
    </cfRule>
  </conditionalFormatting>
  <conditionalFormatting sqref="D84">
    <cfRule type="cellIs" dxfId="2066" priority="1000" operator="equal">
      <formula>"eps"</formula>
    </cfRule>
  </conditionalFormatting>
  <conditionalFormatting sqref="D18">
    <cfRule type="cellIs" dxfId="2065" priority="999" operator="equal">
      <formula>"eps"</formula>
    </cfRule>
  </conditionalFormatting>
  <conditionalFormatting sqref="D69">
    <cfRule type="cellIs" dxfId="2064" priority="998" operator="equal">
      <formula>"eps"</formula>
    </cfRule>
  </conditionalFormatting>
  <conditionalFormatting sqref="D70">
    <cfRule type="cellIs" dxfId="2063" priority="997" operator="equal">
      <formula>"eps"</formula>
    </cfRule>
  </conditionalFormatting>
  <conditionalFormatting sqref="D75">
    <cfRule type="cellIs" dxfId="2062" priority="996" operator="equal">
      <formula>"eps"</formula>
    </cfRule>
  </conditionalFormatting>
  <conditionalFormatting sqref="D11">
    <cfRule type="cellIs" dxfId="2061" priority="995" operator="equal">
      <formula>"eps"</formula>
    </cfRule>
  </conditionalFormatting>
  <conditionalFormatting sqref="D27">
    <cfRule type="cellIs" dxfId="2060" priority="994" operator="equal">
      <formula>"eps"</formula>
    </cfRule>
  </conditionalFormatting>
  <conditionalFormatting sqref="D13">
    <cfRule type="cellIs" dxfId="2059" priority="992" operator="equal">
      <formula>"eps"</formula>
    </cfRule>
  </conditionalFormatting>
  <conditionalFormatting sqref="D72:D78">
    <cfRule type="cellIs" dxfId="2058" priority="991" operator="equal">
      <formula>"eps"</formula>
    </cfRule>
  </conditionalFormatting>
  <conditionalFormatting sqref="D77">
    <cfRule type="cellIs" dxfId="2057" priority="990" operator="equal">
      <formula>"eps"</formula>
    </cfRule>
  </conditionalFormatting>
  <conditionalFormatting sqref="D78">
    <cfRule type="cellIs" dxfId="2056" priority="989" operator="equal">
      <formula>"eps"</formula>
    </cfRule>
  </conditionalFormatting>
  <conditionalFormatting sqref="D28:D29">
    <cfRule type="cellIs" dxfId="2055" priority="987" operator="equal">
      <formula>"eps"</formula>
    </cfRule>
  </conditionalFormatting>
  <conditionalFormatting sqref="D30:D31">
    <cfRule type="cellIs" dxfId="2054" priority="986" operator="equal">
      <formula>"eps"</formula>
    </cfRule>
  </conditionalFormatting>
  <conditionalFormatting sqref="D32:D33">
    <cfRule type="cellIs" dxfId="2053" priority="985" operator="equal">
      <formula>"eps"</formula>
    </cfRule>
  </conditionalFormatting>
  <conditionalFormatting sqref="D34:D35">
    <cfRule type="cellIs" dxfId="2052" priority="984" operator="equal">
      <formula>"eps"</formula>
    </cfRule>
  </conditionalFormatting>
  <conditionalFormatting sqref="D79">
    <cfRule type="cellIs" dxfId="2051" priority="982" operator="equal">
      <formula>"eps"</formula>
    </cfRule>
  </conditionalFormatting>
  <conditionalFormatting sqref="D79">
    <cfRule type="cellIs" dxfId="2050" priority="981" operator="equal">
      <formula>"eps"</formula>
    </cfRule>
  </conditionalFormatting>
  <conditionalFormatting sqref="D78">
    <cfRule type="cellIs" dxfId="2049" priority="980" operator="equal">
      <formula>"eps"</formula>
    </cfRule>
  </conditionalFormatting>
  <conditionalFormatting sqref="D81:D83">
    <cfRule type="cellIs" dxfId="2048" priority="979" operator="equal">
      <formula>"eps"</formula>
    </cfRule>
  </conditionalFormatting>
  <conditionalFormatting sqref="D12">
    <cfRule type="cellIs" dxfId="2047" priority="978" operator="equal">
      <formula>"eps"</formula>
    </cfRule>
  </conditionalFormatting>
  <conditionalFormatting sqref="D95">
    <cfRule type="cellIs" dxfId="2046" priority="968" operator="equal">
      <formula>"eps"</formula>
    </cfRule>
  </conditionalFormatting>
  <conditionalFormatting sqref="D90">
    <cfRule type="cellIs" dxfId="2045" priority="962" operator="equal">
      <formula>"eps"</formula>
    </cfRule>
  </conditionalFormatting>
  <conditionalFormatting sqref="D130">
    <cfRule type="cellIs" dxfId="2044" priority="959" operator="equal">
      <formula>"eps"</formula>
    </cfRule>
  </conditionalFormatting>
  <conditionalFormatting sqref="D131">
    <cfRule type="cellIs" dxfId="2043" priority="958" operator="equal">
      <formula>"eps"</formula>
    </cfRule>
  </conditionalFormatting>
  <conditionalFormatting sqref="D102:D103">
    <cfRule type="cellIs" dxfId="2042" priority="957" operator="equal">
      <formula>"eps"</formula>
    </cfRule>
  </conditionalFormatting>
  <conditionalFormatting sqref="D105:D106">
    <cfRule type="cellIs" dxfId="2041" priority="956" operator="equal">
      <formula>"eps"</formula>
    </cfRule>
  </conditionalFormatting>
  <conditionalFormatting sqref="D107:D108">
    <cfRule type="cellIs" dxfId="2040" priority="955" operator="equal">
      <formula>"eps"</formula>
    </cfRule>
  </conditionalFormatting>
  <conditionalFormatting sqref="D109:D110">
    <cfRule type="cellIs" dxfId="2039" priority="954" operator="equal">
      <formula>"eps"</formula>
    </cfRule>
  </conditionalFormatting>
  <conditionalFormatting sqref="D111:D112">
    <cfRule type="cellIs" dxfId="2038" priority="953" operator="equal">
      <formula>"eps"</formula>
    </cfRule>
  </conditionalFormatting>
  <conditionalFormatting sqref="D113:D120">
    <cfRule type="cellIs" dxfId="2037" priority="952" operator="equal">
      <formula>"eps"</formula>
    </cfRule>
  </conditionalFormatting>
  <conditionalFormatting sqref="E130:E131">
    <cfRule type="cellIs" dxfId="2036" priority="946" operator="equal">
      <formula>"eps"</formula>
    </cfRule>
  </conditionalFormatting>
  <conditionalFormatting sqref="E90">
    <cfRule type="cellIs" dxfId="2035" priority="945" operator="equal">
      <formula>"eps"</formula>
    </cfRule>
  </conditionalFormatting>
  <conditionalFormatting sqref="E124">
    <cfRule type="cellIs" dxfId="2034" priority="944" operator="equal">
      <formula>"eps"</formula>
    </cfRule>
  </conditionalFormatting>
  <conditionalFormatting sqref="E127">
    <cfRule type="cellIs" dxfId="2033" priority="943" operator="equal">
      <formula>"eps"</formula>
    </cfRule>
  </conditionalFormatting>
  <conditionalFormatting sqref="E133">
    <cfRule type="cellIs" dxfId="2032" priority="942" operator="equal">
      <formula>"eps"</formula>
    </cfRule>
  </conditionalFormatting>
  <conditionalFormatting sqref="E135:E136">
    <cfRule type="cellIs" dxfId="2031" priority="941" operator="equal">
      <formula>"eps"</formula>
    </cfRule>
  </conditionalFormatting>
  <conditionalFormatting sqref="E132">
    <cfRule type="cellIs" dxfId="2030" priority="940" operator="equal">
      <formula>"eps"</formula>
    </cfRule>
  </conditionalFormatting>
  <conditionalFormatting sqref="E85">
    <cfRule type="cellIs" dxfId="2029" priority="939" operator="equal">
      <formula>"eps"</formula>
    </cfRule>
  </conditionalFormatting>
  <conditionalFormatting sqref="E89 E96 E134 E103 E86:E87 E91:E94 E98:E101 E106:E108 E110 E113:E120 E125:E126 E129">
    <cfRule type="cellIs" dxfId="2028" priority="977" operator="equal">
      <formula>"eps"</formula>
    </cfRule>
  </conditionalFormatting>
  <conditionalFormatting sqref="E89">
    <cfRule type="cellIs" dxfId="2027" priority="975" operator="equal">
      <formula>"eps"</formula>
    </cfRule>
  </conditionalFormatting>
  <conditionalFormatting sqref="E112:E120">
    <cfRule type="cellIs" dxfId="2026" priority="974" operator="equal">
      <formula>"eps"</formula>
    </cfRule>
  </conditionalFormatting>
  <conditionalFormatting sqref="E121">
    <cfRule type="cellIs" dxfId="2025" priority="973" operator="equal">
      <formula>"eps"</formula>
    </cfRule>
  </conditionalFormatting>
  <conditionalFormatting sqref="E88">
    <cfRule type="cellIs" dxfId="2024" priority="972" operator="equal">
      <formula>"eps"</formula>
    </cfRule>
  </conditionalFormatting>
  <conditionalFormatting sqref="E104">
    <cfRule type="cellIs" dxfId="2023" priority="971" operator="equal">
      <formula>"eps"</formula>
    </cfRule>
  </conditionalFormatting>
  <conditionalFormatting sqref="D123 D129 D133 D125:D126 D85:D87 D91:D94 D96:D101">
    <cfRule type="cellIs" dxfId="2022" priority="970" operator="equal">
      <formula>"eps"</formula>
    </cfRule>
  </conditionalFormatting>
  <conditionalFormatting sqref="D121">
    <cfRule type="cellIs" dxfId="2021" priority="967" operator="equal">
      <formula>"eps"</formula>
    </cfRule>
  </conditionalFormatting>
  <conditionalFormatting sqref="D122">
    <cfRule type="cellIs" dxfId="2020" priority="966" operator="equal">
      <formula>"eps"</formula>
    </cfRule>
  </conditionalFormatting>
  <conditionalFormatting sqref="D127">
    <cfRule type="cellIs" dxfId="2019" priority="965" operator="equal">
      <formula>"eps"</formula>
    </cfRule>
  </conditionalFormatting>
  <conditionalFormatting sqref="D88">
    <cfRule type="cellIs" dxfId="2018" priority="964" operator="equal">
      <formula>"eps"</formula>
    </cfRule>
  </conditionalFormatting>
  <conditionalFormatting sqref="D104">
    <cfRule type="cellIs" dxfId="2017" priority="963" operator="equal">
      <formula>"eps"</formula>
    </cfRule>
  </conditionalFormatting>
  <conditionalFormatting sqref="D90">
    <cfRule type="cellIs" dxfId="2016" priority="961" operator="equal">
      <formula>"eps"</formula>
    </cfRule>
  </conditionalFormatting>
  <conditionalFormatting sqref="D132">
    <cfRule type="cellIs" dxfId="2015" priority="951" operator="equal">
      <formula>"eps"</formula>
    </cfRule>
  </conditionalFormatting>
  <conditionalFormatting sqref="D132">
    <cfRule type="cellIs" dxfId="2014" priority="950" operator="equal">
      <formula>"eps"</formula>
    </cfRule>
  </conditionalFormatting>
  <conditionalFormatting sqref="D131">
    <cfRule type="cellIs" dxfId="2013" priority="949" operator="equal">
      <formula>"eps"</formula>
    </cfRule>
  </conditionalFormatting>
  <conditionalFormatting sqref="D134:D136">
    <cfRule type="cellIs" dxfId="2012" priority="948" operator="equal">
      <formula>"eps"</formula>
    </cfRule>
  </conditionalFormatting>
  <conditionalFormatting sqref="D89">
    <cfRule type="cellIs" dxfId="2011" priority="94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010" priority="938" operator="equal">
      <formula>"eps"</formula>
    </cfRule>
  </conditionalFormatting>
  <conditionalFormatting sqref="AC133:AC155 AE133:AE155">
    <cfRule type="cellIs" dxfId="2009" priority="937" operator="equal">
      <formula>"eps"</formula>
    </cfRule>
  </conditionalFormatting>
  <conditionalFormatting sqref="AC86 AE86">
    <cfRule type="cellIs" dxfId="2008" priority="936" operator="equal">
      <formula>"eps"</formula>
    </cfRule>
  </conditionalFormatting>
  <conditionalFormatting sqref="AC109:AL117">
    <cfRule type="cellIs" dxfId="2007" priority="935" operator="equal">
      <formula>"eps"</formula>
    </cfRule>
  </conditionalFormatting>
  <conditionalFormatting sqref="AC118 AE118">
    <cfRule type="cellIs" dxfId="2006" priority="934" operator="equal">
      <formula>"eps"</formula>
    </cfRule>
  </conditionalFormatting>
  <conditionalFormatting sqref="AC85 AE85">
    <cfRule type="cellIs" dxfId="2005" priority="933" operator="equal">
      <formula>"eps"</formula>
    </cfRule>
  </conditionalFormatting>
  <conditionalFormatting sqref="AC101 AE101">
    <cfRule type="cellIs" dxfId="2004" priority="932" operator="equal">
      <formula>"eps"</formula>
    </cfRule>
  </conditionalFormatting>
  <conditionalFormatting sqref="AE126">
    <cfRule type="cellIs" dxfId="2003" priority="931" operator="equal">
      <formula>"eps"</formula>
    </cfRule>
  </conditionalFormatting>
  <conditionalFormatting sqref="AE127">
    <cfRule type="cellIs" dxfId="2002" priority="930" operator="equal">
      <formula>"eps"</formula>
    </cfRule>
  </conditionalFormatting>
  <conditionalFormatting sqref="AF107:AJ107 AF110:AJ117 AF125:AJ125 AF86:AJ86 AF122:AJ123 AF91:AJ91 AF103:AJ105 AF95:AJ98">
    <cfRule type="cellIs" dxfId="2001" priority="929" operator="equal">
      <formula>"eps"</formula>
    </cfRule>
  </conditionalFormatting>
  <conditionalFormatting sqref="AF133:AJ155">
    <cfRule type="cellIs" dxfId="2000" priority="928" operator="equal">
      <formula>"eps"</formula>
    </cfRule>
  </conditionalFormatting>
  <conditionalFormatting sqref="AF86:AJ86">
    <cfRule type="cellIs" dxfId="1999" priority="927" operator="equal">
      <formula>"eps"</formula>
    </cfRule>
  </conditionalFormatting>
  <conditionalFormatting sqref="AF109:AJ109">
    <cfRule type="cellIs" dxfId="1998" priority="926" operator="equal">
      <formula>"eps"</formula>
    </cfRule>
  </conditionalFormatting>
  <conditionalFormatting sqref="AF118:AJ118">
    <cfRule type="cellIs" dxfId="1997" priority="925" operator="equal">
      <formula>"eps"</formula>
    </cfRule>
  </conditionalFormatting>
  <conditionalFormatting sqref="AF85:AJ85">
    <cfRule type="cellIs" dxfId="1996" priority="924" operator="equal">
      <formula>"eps"</formula>
    </cfRule>
  </conditionalFormatting>
  <conditionalFormatting sqref="AF101:AJ101">
    <cfRule type="cellIs" dxfId="1995" priority="923" operator="equal">
      <formula>"eps"</formula>
    </cfRule>
  </conditionalFormatting>
  <conditionalFormatting sqref="AF126:AJ126">
    <cfRule type="cellIs" dxfId="1994" priority="922" operator="equal">
      <formula>"eps"</formula>
    </cfRule>
  </conditionalFormatting>
  <conditionalFormatting sqref="AF127:AJ127">
    <cfRule type="cellIs" dxfId="1993" priority="921" operator="equal">
      <formula>"eps"</formula>
    </cfRule>
  </conditionalFormatting>
  <conditionalFormatting sqref="AD107 AD110:AD117 AD125 AD86 AD122:AD123 AD91 AD103:AD105 AD95:AD98">
    <cfRule type="cellIs" dxfId="1992" priority="920" operator="equal">
      <formula>"eps"</formula>
    </cfRule>
  </conditionalFormatting>
  <conditionalFormatting sqref="AD133:AD155">
    <cfRule type="cellIs" dxfId="1991" priority="919" operator="equal">
      <formula>"eps"</formula>
    </cfRule>
  </conditionalFormatting>
  <conditionalFormatting sqref="AD86">
    <cfRule type="cellIs" dxfId="1990" priority="918" operator="equal">
      <formula>"eps"</formula>
    </cfRule>
  </conditionalFormatting>
  <conditionalFormatting sqref="AD109">
    <cfRule type="cellIs" dxfId="1989" priority="917" operator="equal">
      <formula>"eps"</formula>
    </cfRule>
  </conditionalFormatting>
  <conditionalFormatting sqref="AD118">
    <cfRule type="cellIs" dxfId="1988" priority="916" operator="equal">
      <formula>"eps"</formula>
    </cfRule>
  </conditionalFormatting>
  <conditionalFormatting sqref="AD85">
    <cfRule type="cellIs" dxfId="1987" priority="915" operator="equal">
      <formula>"eps"</formula>
    </cfRule>
  </conditionalFormatting>
  <conditionalFormatting sqref="AD101">
    <cfRule type="cellIs" dxfId="1986" priority="914" operator="equal">
      <formula>"eps"</formula>
    </cfRule>
  </conditionalFormatting>
  <conditionalFormatting sqref="AD126">
    <cfRule type="cellIs" dxfId="1985" priority="913" operator="equal">
      <formula>"eps"</formula>
    </cfRule>
  </conditionalFormatting>
  <conditionalFormatting sqref="AD127">
    <cfRule type="cellIs" dxfId="1984" priority="912" operator="equal">
      <formula>"eps"</formula>
    </cfRule>
  </conditionalFormatting>
  <conditionalFormatting sqref="AD92">
    <cfRule type="cellIs" dxfId="1983" priority="875" operator="equal">
      <formula>"eps"</formula>
    </cfRule>
  </conditionalFormatting>
  <conditionalFormatting sqref="AF92:AJ92">
    <cfRule type="cellIs" dxfId="1982" priority="876" operator="equal">
      <formula>"eps"</formula>
    </cfRule>
  </conditionalFormatting>
  <conditionalFormatting sqref="AL87">
    <cfRule type="cellIs" dxfId="1981" priority="878" operator="equal">
      <formula>"eps"</formula>
    </cfRule>
  </conditionalFormatting>
  <conditionalFormatting sqref="AE92">
    <cfRule type="cellIs" dxfId="1980" priority="877" operator="equal">
      <formula>"eps"</formula>
    </cfRule>
  </conditionalFormatting>
  <conditionalFormatting sqref="AC87">
    <cfRule type="cellIs" dxfId="1979" priority="880" operator="equal">
      <formula>"eps"</formula>
    </cfRule>
  </conditionalFormatting>
  <conditionalFormatting sqref="AK87">
    <cfRule type="cellIs" dxfId="1978" priority="879" operator="equal">
      <formula>"eps"</formula>
    </cfRule>
  </conditionalFormatting>
  <conditionalFormatting sqref="AK107 AK110:AK117 AK125 AK122:AK123 AK91 AK103:AK105 AK95:AK98">
    <cfRule type="cellIs" dxfId="1977" priority="911" operator="equal">
      <formula>"eps"</formula>
    </cfRule>
  </conditionalFormatting>
  <conditionalFormatting sqref="AK109">
    <cfRule type="cellIs" dxfId="1976" priority="910" operator="equal">
      <formula>"eps"</formula>
    </cfRule>
  </conditionalFormatting>
  <conditionalFormatting sqref="AK118">
    <cfRule type="cellIs" dxfId="1975" priority="909" operator="equal">
      <formula>"eps"</formula>
    </cfRule>
  </conditionalFormatting>
  <conditionalFormatting sqref="AK85">
    <cfRule type="cellIs" dxfId="1974" priority="908" operator="equal">
      <formula>"eps"</formula>
    </cfRule>
  </conditionalFormatting>
  <conditionalFormatting sqref="AK101">
    <cfRule type="cellIs" dxfId="1973" priority="907" operator="equal">
      <formula>"eps"</formula>
    </cfRule>
  </conditionalFormatting>
  <conditionalFormatting sqref="AK126">
    <cfRule type="cellIs" dxfId="1972" priority="906" operator="equal">
      <formula>"eps"</formula>
    </cfRule>
  </conditionalFormatting>
  <conditionalFormatting sqref="AK127">
    <cfRule type="cellIs" dxfId="1971" priority="905" operator="equal">
      <formula>"eps"</formula>
    </cfRule>
  </conditionalFormatting>
  <conditionalFormatting sqref="AE119">
    <cfRule type="cellIs" dxfId="1970" priority="841" operator="equal">
      <formula>"eps"</formula>
    </cfRule>
  </conditionalFormatting>
  <conditionalFormatting sqref="AD119">
    <cfRule type="cellIs" dxfId="1969" priority="834" operator="equal">
      <formula>"eps"</formula>
    </cfRule>
  </conditionalFormatting>
  <conditionalFormatting sqref="AL108">
    <cfRule type="cellIs" dxfId="1968" priority="842" operator="equal">
      <formula>"eps"</formula>
    </cfRule>
  </conditionalFormatting>
  <conditionalFormatting sqref="AK108">
    <cfRule type="cellIs" dxfId="1967" priority="843" operator="equal">
      <formula>"eps"</formula>
    </cfRule>
  </conditionalFormatting>
  <conditionalFormatting sqref="AC108">
    <cfRule type="cellIs" dxfId="1966" priority="844" operator="equal">
      <formula>"eps"</formula>
    </cfRule>
  </conditionalFormatting>
  <conditionalFormatting sqref="AD108">
    <cfRule type="cellIs" dxfId="1965" priority="845" operator="equal">
      <formula>"eps"</formula>
    </cfRule>
  </conditionalFormatting>
  <conditionalFormatting sqref="AF108:AJ108">
    <cfRule type="cellIs" dxfId="1964" priority="846" operator="equal">
      <formula>"eps"</formula>
    </cfRule>
  </conditionalFormatting>
  <conditionalFormatting sqref="AE108">
    <cfRule type="cellIs" dxfId="1963" priority="847" operator="equal">
      <formula>"eps"</formula>
    </cfRule>
  </conditionalFormatting>
  <conditionalFormatting sqref="AL106">
    <cfRule type="cellIs" dxfId="1962" priority="848" operator="equal">
      <formula>"eps"</formula>
    </cfRule>
  </conditionalFormatting>
  <conditionalFormatting sqref="AK106">
    <cfRule type="cellIs" dxfId="1961" priority="849" operator="equal">
      <formula>"eps"</formula>
    </cfRule>
  </conditionalFormatting>
  <conditionalFormatting sqref="AC106">
    <cfRule type="cellIs" dxfId="1960" priority="850" operator="equal">
      <formula>"eps"</formula>
    </cfRule>
  </conditionalFormatting>
  <conditionalFormatting sqref="AD106">
    <cfRule type="cellIs" dxfId="1959" priority="851" operator="equal">
      <formula>"eps"</formula>
    </cfRule>
  </conditionalFormatting>
  <conditionalFormatting sqref="AF106:AJ106">
    <cfRule type="cellIs" dxfId="1958" priority="852" operator="equal">
      <formula>"eps"</formula>
    </cfRule>
  </conditionalFormatting>
  <conditionalFormatting sqref="AE106">
    <cfRule type="cellIs" dxfId="1957" priority="853" operator="equal">
      <formula>"eps"</formula>
    </cfRule>
  </conditionalFormatting>
  <conditionalFormatting sqref="AL102">
    <cfRule type="cellIs" dxfId="1956" priority="854" operator="equal">
      <formula>"eps"</formula>
    </cfRule>
  </conditionalFormatting>
  <conditionalFormatting sqref="AK86">
    <cfRule type="cellIs" dxfId="1955" priority="904" operator="equal">
      <formula>"eps"</formula>
    </cfRule>
  </conditionalFormatting>
  <conditionalFormatting sqref="AL107 AL110:AL117 AL125 AL122:AL123 AL91 AL103:AL105 AL95:AL98">
    <cfRule type="cellIs" dxfId="1954" priority="903" operator="equal">
      <formula>"eps"</formula>
    </cfRule>
  </conditionalFormatting>
  <conditionalFormatting sqref="AL109">
    <cfRule type="cellIs" dxfId="1953" priority="902" operator="equal">
      <formula>"eps"</formula>
    </cfRule>
  </conditionalFormatting>
  <conditionalFormatting sqref="AL118">
    <cfRule type="cellIs" dxfId="1952" priority="901" operator="equal">
      <formula>"eps"</formula>
    </cfRule>
  </conditionalFormatting>
  <conditionalFormatting sqref="AL85">
    <cfRule type="cellIs" dxfId="1951" priority="900" operator="equal">
      <formula>"eps"</formula>
    </cfRule>
  </conditionalFormatting>
  <conditionalFormatting sqref="AL101">
    <cfRule type="cellIs" dxfId="1950" priority="899" operator="equal">
      <formula>"eps"</formula>
    </cfRule>
  </conditionalFormatting>
  <conditionalFormatting sqref="AL126">
    <cfRule type="cellIs" dxfId="1949" priority="898" operator="equal">
      <formula>"eps"</formula>
    </cfRule>
  </conditionalFormatting>
  <conditionalFormatting sqref="AL127">
    <cfRule type="cellIs" dxfId="1948" priority="897" operator="equal">
      <formula>"eps"</formula>
    </cfRule>
  </conditionalFormatting>
  <conditionalFormatting sqref="AE129">
    <cfRule type="cellIs" dxfId="1947" priority="815" operator="equal">
      <formula>"eps"</formula>
    </cfRule>
  </conditionalFormatting>
  <conditionalFormatting sqref="AK129">
    <cfRule type="cellIs" dxfId="1946" priority="808" operator="equal">
      <formula>"eps"</formula>
    </cfRule>
  </conditionalFormatting>
  <conditionalFormatting sqref="AF128:AJ128">
    <cfRule type="cellIs" dxfId="1945" priority="816" operator="equal">
      <formula>"eps"</formula>
    </cfRule>
  </conditionalFormatting>
  <conditionalFormatting sqref="AE128">
    <cfRule type="cellIs" dxfId="1944" priority="817" operator="equal">
      <formula>"eps"</formula>
    </cfRule>
  </conditionalFormatting>
  <conditionalFormatting sqref="AL124">
    <cfRule type="cellIs" dxfId="1943" priority="818" operator="equal">
      <formula>"eps"</formula>
    </cfRule>
  </conditionalFormatting>
  <conditionalFormatting sqref="AK124">
    <cfRule type="cellIs" dxfId="1942" priority="819" operator="equal">
      <formula>"eps"</formula>
    </cfRule>
  </conditionalFormatting>
  <conditionalFormatting sqref="AC124">
    <cfRule type="cellIs" dxfId="1941" priority="820" operator="equal">
      <formula>"eps"</formula>
    </cfRule>
  </conditionalFormatting>
  <conditionalFormatting sqref="AD124">
    <cfRule type="cellIs" dxfId="1940" priority="821" operator="equal">
      <formula>"eps"</formula>
    </cfRule>
  </conditionalFormatting>
  <conditionalFormatting sqref="AF124:AJ124">
    <cfRule type="cellIs" dxfId="1939" priority="822" operator="equal">
      <formula>"eps"</formula>
    </cfRule>
  </conditionalFormatting>
  <conditionalFormatting sqref="AE124">
    <cfRule type="cellIs" dxfId="1938" priority="823" operator="equal">
      <formula>"eps"</formula>
    </cfRule>
  </conditionalFormatting>
  <conditionalFormatting sqref="AL121">
    <cfRule type="cellIs" dxfId="1937" priority="824" operator="equal">
      <formula>"eps"</formula>
    </cfRule>
  </conditionalFormatting>
  <conditionalFormatting sqref="AL120">
    <cfRule type="cellIs" dxfId="1936" priority="825" operator="equal">
      <formula>"eps"</formula>
    </cfRule>
  </conditionalFormatting>
  <conditionalFormatting sqref="AL119">
    <cfRule type="cellIs" dxfId="1935" priority="826" operator="equal">
      <formula>"eps"</formula>
    </cfRule>
  </conditionalFormatting>
  <conditionalFormatting sqref="AK121">
    <cfRule type="cellIs" dxfId="1934" priority="827" operator="equal">
      <formula>"eps"</formula>
    </cfRule>
  </conditionalFormatting>
  <conditionalFormatting sqref="AK120">
    <cfRule type="cellIs" dxfId="1933" priority="828" operator="equal">
      <formula>"eps"</formula>
    </cfRule>
  </conditionalFormatting>
  <conditionalFormatting sqref="AL86">
    <cfRule type="cellIs" dxfId="1932" priority="896" operator="equal">
      <formula>"eps"</formula>
    </cfRule>
  </conditionalFormatting>
  <conditionalFormatting sqref="AK133:AL155">
    <cfRule type="cellIs" dxfId="1931" priority="895" operator="equal">
      <formula>"eps"</formula>
    </cfRule>
  </conditionalFormatting>
  <conditionalFormatting sqref="AD83:AL84">
    <cfRule type="cellIs" dxfId="1930" priority="894" operator="equal">
      <formula>"eps"</formula>
    </cfRule>
  </conditionalFormatting>
  <conditionalFormatting sqref="AD88:AL90">
    <cfRule type="cellIs" dxfId="1929" priority="893" operator="equal">
      <formula>"eps"</formula>
    </cfRule>
  </conditionalFormatting>
  <conditionalFormatting sqref="AD93:AL93">
    <cfRule type="cellIs" dxfId="1928" priority="892" operator="equal">
      <formula>"eps"</formula>
    </cfRule>
  </conditionalFormatting>
  <conditionalFormatting sqref="AD100:AL100">
    <cfRule type="cellIs" dxfId="1927" priority="891" operator="equal">
      <formula>"eps"</formula>
    </cfRule>
  </conditionalFormatting>
  <conditionalFormatting sqref="AC126:AL127">
    <cfRule type="cellIs" dxfId="1926" priority="890" operator="equal">
      <formula>"eps"</formula>
    </cfRule>
  </conditionalFormatting>
  <conditionalFormatting sqref="AD130:AL130">
    <cfRule type="cellIs" dxfId="1925" priority="889" operator="equal">
      <formula>"eps"</formula>
    </cfRule>
  </conditionalFormatting>
  <conditionalFormatting sqref="AK119">
    <cfRule type="cellIs" dxfId="1924" priority="829" operator="equal">
      <formula>"eps"</formula>
    </cfRule>
  </conditionalFormatting>
  <conditionalFormatting sqref="AD120">
    <cfRule type="cellIs" dxfId="1923" priority="833" operator="equal">
      <formula>"eps"</formula>
    </cfRule>
  </conditionalFormatting>
  <conditionalFormatting sqref="AC120">
    <cfRule type="cellIs" dxfId="1922" priority="832" operator="equal">
      <formula>"eps"</formula>
    </cfRule>
  </conditionalFormatting>
  <conditionalFormatting sqref="AE121">
    <cfRule type="cellIs" dxfId="1921" priority="837" operator="equal">
      <formula>"eps"</formula>
    </cfRule>
  </conditionalFormatting>
  <conditionalFormatting sqref="AF121:AJ121">
    <cfRule type="cellIs" dxfId="1920" priority="836" operator="equal">
      <formula>"eps"</formula>
    </cfRule>
  </conditionalFormatting>
  <conditionalFormatting sqref="AF119:AJ119">
    <cfRule type="cellIs" dxfId="1919" priority="840" operator="equal">
      <formula>"eps"</formula>
    </cfRule>
  </conditionalFormatting>
  <conditionalFormatting sqref="AE99">
    <cfRule type="cellIs" dxfId="1918" priority="865" operator="equal">
      <formula>"eps"</formula>
    </cfRule>
  </conditionalFormatting>
  <conditionalFormatting sqref="AF99:AJ99">
    <cfRule type="cellIs" dxfId="1917" priority="864" operator="equal">
      <formula>"eps"</formula>
    </cfRule>
  </conditionalFormatting>
  <conditionalFormatting sqref="AD94">
    <cfRule type="cellIs" dxfId="1916" priority="869" operator="equal">
      <formula>"eps"</formula>
    </cfRule>
  </conditionalFormatting>
  <conditionalFormatting sqref="AC94">
    <cfRule type="cellIs" dxfId="1915" priority="868" operator="equal">
      <formula>"eps"</formula>
    </cfRule>
  </conditionalFormatting>
  <conditionalFormatting sqref="AK94">
    <cfRule type="cellIs" dxfId="1914" priority="867" operator="equal">
      <formula>"eps"</formula>
    </cfRule>
  </conditionalFormatting>
  <conditionalFormatting sqref="AL94">
    <cfRule type="cellIs" dxfId="1913" priority="866" operator="equal">
      <formula>"eps"</formula>
    </cfRule>
  </conditionalFormatting>
  <conditionalFormatting sqref="AC92">
    <cfRule type="cellIs" dxfId="1912" priority="874" operator="equal">
      <formula>"eps"</formula>
    </cfRule>
  </conditionalFormatting>
  <conditionalFormatting sqref="AC82">
    <cfRule type="cellIs" dxfId="1911" priority="888" operator="equal">
      <formula>"eps"</formula>
    </cfRule>
  </conditionalFormatting>
  <conditionalFormatting sqref="AE82:AJ82">
    <cfRule type="cellIs" dxfId="1910" priority="887" operator="equal">
      <formula>"eps"</formula>
    </cfRule>
  </conditionalFormatting>
  <conditionalFormatting sqref="AD82">
    <cfRule type="cellIs" dxfId="1909" priority="886" operator="equal">
      <formula>"eps"</formula>
    </cfRule>
  </conditionalFormatting>
  <conditionalFormatting sqref="AK82">
    <cfRule type="cellIs" dxfId="1908" priority="885" operator="equal">
      <formula>"eps"</formula>
    </cfRule>
  </conditionalFormatting>
  <conditionalFormatting sqref="AL82">
    <cfRule type="cellIs" dxfId="1907" priority="884" operator="equal">
      <formula>"eps"</formula>
    </cfRule>
  </conditionalFormatting>
  <conditionalFormatting sqref="AE87">
    <cfRule type="cellIs" dxfId="1906" priority="883" operator="equal">
      <formula>"eps"</formula>
    </cfRule>
  </conditionalFormatting>
  <conditionalFormatting sqref="AF87:AJ87">
    <cfRule type="cellIs" dxfId="1905" priority="882" operator="equal">
      <formula>"eps"</formula>
    </cfRule>
  </conditionalFormatting>
  <conditionalFormatting sqref="AD87">
    <cfRule type="cellIs" dxfId="1904" priority="881" operator="equal">
      <formula>"eps"</formula>
    </cfRule>
  </conditionalFormatting>
  <conditionalFormatting sqref="AK92">
    <cfRule type="cellIs" dxfId="1903" priority="873" operator="equal">
      <formula>"eps"</formula>
    </cfRule>
  </conditionalFormatting>
  <conditionalFormatting sqref="AL92">
    <cfRule type="cellIs" dxfId="1902" priority="872" operator="equal">
      <formula>"eps"</formula>
    </cfRule>
  </conditionalFormatting>
  <conditionalFormatting sqref="AE94">
    <cfRule type="cellIs" dxfId="1901" priority="871" operator="equal">
      <formula>"eps"</formula>
    </cfRule>
  </conditionalFormatting>
  <conditionalFormatting sqref="AF94:AJ94">
    <cfRule type="cellIs" dxfId="1900" priority="870" operator="equal">
      <formula>"eps"</formula>
    </cfRule>
  </conditionalFormatting>
  <conditionalFormatting sqref="AD99">
    <cfRule type="cellIs" dxfId="1899" priority="863" operator="equal">
      <formula>"eps"</formula>
    </cfRule>
  </conditionalFormatting>
  <conditionalFormatting sqref="AC99">
    <cfRule type="cellIs" dxfId="1898" priority="862" operator="equal">
      <formula>"eps"</formula>
    </cfRule>
  </conditionalFormatting>
  <conditionalFormatting sqref="AK99">
    <cfRule type="cellIs" dxfId="1897" priority="861" operator="equal">
      <formula>"eps"</formula>
    </cfRule>
  </conditionalFormatting>
  <conditionalFormatting sqref="AL99">
    <cfRule type="cellIs" dxfId="1896" priority="860" operator="equal">
      <formula>"eps"</formula>
    </cfRule>
  </conditionalFormatting>
  <conditionalFormatting sqref="AE102">
    <cfRule type="cellIs" dxfId="1895" priority="859" operator="equal">
      <formula>"eps"</formula>
    </cfRule>
  </conditionalFormatting>
  <conditionalFormatting sqref="AF102:AJ102">
    <cfRule type="cellIs" dxfId="1894" priority="858" operator="equal">
      <formula>"eps"</formula>
    </cfRule>
  </conditionalFormatting>
  <conditionalFormatting sqref="AD102">
    <cfRule type="cellIs" dxfId="1893" priority="857" operator="equal">
      <formula>"eps"</formula>
    </cfRule>
  </conditionalFormatting>
  <conditionalFormatting sqref="AC102">
    <cfRule type="cellIs" dxfId="1892" priority="856" operator="equal">
      <formula>"eps"</formula>
    </cfRule>
  </conditionalFormatting>
  <conditionalFormatting sqref="AK102">
    <cfRule type="cellIs" dxfId="1891" priority="855" operator="equal">
      <formula>"eps"</formula>
    </cfRule>
  </conditionalFormatting>
  <conditionalFormatting sqref="AE120">
    <cfRule type="cellIs" dxfId="1890" priority="839" operator="equal">
      <formula>"eps"</formula>
    </cfRule>
  </conditionalFormatting>
  <conditionalFormatting sqref="AF120:AJ120">
    <cfRule type="cellIs" dxfId="1889" priority="838" operator="equal">
      <formula>"eps"</formula>
    </cfRule>
  </conditionalFormatting>
  <conditionalFormatting sqref="AC119">
    <cfRule type="cellIs" dxfId="1888" priority="835" operator="equal">
      <formula>"eps"</formula>
    </cfRule>
  </conditionalFormatting>
  <conditionalFormatting sqref="AD121">
    <cfRule type="cellIs" dxfId="1887" priority="831" operator="equal">
      <formula>"eps"</formula>
    </cfRule>
  </conditionalFormatting>
  <conditionalFormatting sqref="AC121">
    <cfRule type="cellIs" dxfId="1886" priority="830" operator="equal">
      <formula>"eps"</formula>
    </cfRule>
  </conditionalFormatting>
  <conditionalFormatting sqref="AF129:AJ129">
    <cfRule type="cellIs" dxfId="1885" priority="814" operator="equal">
      <formula>"eps"</formula>
    </cfRule>
  </conditionalFormatting>
  <conditionalFormatting sqref="AC129">
    <cfRule type="cellIs" dxfId="1884" priority="813" operator="equal">
      <formula>"eps"</formula>
    </cfRule>
  </conditionalFormatting>
  <conditionalFormatting sqref="AD129">
    <cfRule type="cellIs" dxfId="1883" priority="812" operator="equal">
      <formula>"eps"</formula>
    </cfRule>
  </conditionalFormatting>
  <conditionalFormatting sqref="AD128">
    <cfRule type="cellIs" dxfId="1882" priority="811" operator="equal">
      <formula>"eps"</formula>
    </cfRule>
  </conditionalFormatting>
  <conditionalFormatting sqref="AC128">
    <cfRule type="cellIs" dxfId="1881" priority="810" operator="equal">
      <formula>"eps"</formula>
    </cfRule>
  </conditionalFormatting>
  <conditionalFormatting sqref="AK128">
    <cfRule type="cellIs" dxfId="1880" priority="809" operator="equal">
      <formula>"eps"</formula>
    </cfRule>
  </conditionalFormatting>
  <conditionalFormatting sqref="AL128">
    <cfRule type="cellIs" dxfId="1879" priority="807" operator="equal">
      <formula>"eps"</formula>
    </cfRule>
  </conditionalFormatting>
  <conditionalFormatting sqref="AL129">
    <cfRule type="cellIs" dxfId="1878" priority="806" operator="equal">
      <formula>"eps"</formula>
    </cfRule>
  </conditionalFormatting>
  <conditionalFormatting sqref="AE131">
    <cfRule type="cellIs" dxfId="1877" priority="805" operator="equal">
      <formula>"eps"</formula>
    </cfRule>
  </conditionalFormatting>
  <conditionalFormatting sqref="AF131:AJ131">
    <cfRule type="cellIs" dxfId="1876" priority="804" operator="equal">
      <formula>"eps"</formula>
    </cfRule>
  </conditionalFormatting>
  <conditionalFormatting sqref="AE132">
    <cfRule type="cellIs" dxfId="1875" priority="803" operator="equal">
      <formula>"eps"</formula>
    </cfRule>
  </conditionalFormatting>
  <conditionalFormatting sqref="AF132:AJ132">
    <cfRule type="cellIs" dxfId="1874" priority="802" operator="equal">
      <formula>"eps"</formula>
    </cfRule>
  </conditionalFormatting>
  <conditionalFormatting sqref="AE131:AJ131">
    <cfRule type="cellIs" dxfId="1873" priority="801" operator="equal">
      <formula>"eps"</formula>
    </cfRule>
  </conditionalFormatting>
  <conditionalFormatting sqref="AD131">
    <cfRule type="cellIs" dxfId="1872" priority="800" operator="equal">
      <formula>"eps"</formula>
    </cfRule>
  </conditionalFormatting>
  <conditionalFormatting sqref="AC131">
    <cfRule type="cellIs" dxfId="1871" priority="799" operator="equal">
      <formula>"eps"</formula>
    </cfRule>
  </conditionalFormatting>
  <conditionalFormatting sqref="AD132">
    <cfRule type="cellIs" dxfId="1870" priority="798" operator="equal">
      <formula>"eps"</formula>
    </cfRule>
  </conditionalFormatting>
  <conditionalFormatting sqref="AC132">
    <cfRule type="cellIs" dxfId="1869" priority="797" operator="equal">
      <formula>"eps"</formula>
    </cfRule>
  </conditionalFormatting>
  <conditionalFormatting sqref="AK131">
    <cfRule type="cellIs" dxfId="1868" priority="796" operator="equal">
      <formula>"eps"</formula>
    </cfRule>
  </conditionalFormatting>
  <conditionalFormatting sqref="AK132">
    <cfRule type="cellIs" dxfId="1867" priority="795" operator="equal">
      <formula>"eps"</formula>
    </cfRule>
  </conditionalFormatting>
  <conditionalFormatting sqref="AK131">
    <cfRule type="cellIs" dxfId="1866" priority="794" operator="equal">
      <formula>"eps"</formula>
    </cfRule>
  </conditionalFormatting>
  <conditionalFormatting sqref="AL131">
    <cfRule type="cellIs" dxfId="1865" priority="793" operator="equal">
      <formula>"eps"</formula>
    </cfRule>
  </conditionalFormatting>
  <conditionalFormatting sqref="AL132">
    <cfRule type="cellIs" dxfId="1864" priority="792" operator="equal">
      <formula>"eps"</formula>
    </cfRule>
  </conditionalFormatting>
  <conditionalFormatting sqref="AL131">
    <cfRule type="cellIs" dxfId="1863" priority="791" operator="equal">
      <formula>"eps"</formula>
    </cfRule>
  </conditionalFormatting>
  <conditionalFormatting sqref="Z86:BY86">
    <cfRule type="cellIs" dxfId="1862" priority="763" operator="equal">
      <formula>"eps"</formula>
    </cfRule>
  </conditionalFormatting>
  <conditionalFormatting sqref="Y82:Y155">
    <cfRule type="cellIs" dxfId="1861" priority="790" operator="equal">
      <formula>"eps"</formula>
    </cfRule>
  </conditionalFormatting>
  <conditionalFormatting sqref="Y82:Y155">
    <cfRule type="cellIs" dxfId="1860" priority="789" operator="equal">
      <formula>"eps"</formula>
    </cfRule>
  </conditionalFormatting>
  <conditionalFormatting sqref="Y124">
    <cfRule type="cellIs" dxfId="1859" priority="788" operator="equal">
      <formula>"eps"</formula>
    </cfRule>
  </conditionalFormatting>
  <conditionalFormatting sqref="Y124">
    <cfRule type="cellIs" dxfId="1858" priority="787" operator="equal">
      <formula>"eps"</formula>
    </cfRule>
  </conditionalFormatting>
  <conditionalFormatting sqref="Z120:BY120 Z125:BY125 Z129:BY129 Z122:BY123 Z82:BY84 Z88:BY91 Z93:BY98">
    <cfRule type="cellIs" dxfId="1857" priority="786" operator="equal">
      <formula>"eps"</formula>
    </cfRule>
  </conditionalFormatting>
  <conditionalFormatting sqref="Z133:BY155">
    <cfRule type="cellIs" dxfId="1856" priority="785" operator="equal">
      <formula>"eps"</formula>
    </cfRule>
  </conditionalFormatting>
  <conditionalFormatting sqref="Z92:BY92">
    <cfRule type="cellIs" dxfId="1855" priority="784" operator="equal">
      <formula>"eps"</formula>
    </cfRule>
  </conditionalFormatting>
  <conditionalFormatting sqref="Z118:BY118">
    <cfRule type="cellIs" dxfId="1854" priority="783" operator="equal">
      <formula>"eps"</formula>
    </cfRule>
  </conditionalFormatting>
  <conditionalFormatting sqref="Z119:BY119">
    <cfRule type="cellIs" dxfId="1853" priority="782" operator="equal">
      <formula>"eps"</formula>
    </cfRule>
  </conditionalFormatting>
  <conditionalFormatting sqref="Z124:BY124">
    <cfRule type="cellIs" dxfId="1852" priority="781" operator="equal">
      <formula>"eps"</formula>
    </cfRule>
  </conditionalFormatting>
  <conditionalFormatting sqref="Z85:BY85">
    <cfRule type="cellIs" dxfId="1851" priority="780" operator="equal">
      <formula>"eps"</formula>
    </cfRule>
  </conditionalFormatting>
  <conditionalFormatting sqref="Z101:BY101">
    <cfRule type="cellIs" dxfId="1850" priority="779" operator="equal">
      <formula>"eps"</formula>
    </cfRule>
  </conditionalFormatting>
  <conditionalFormatting sqref="Z87:BY87">
    <cfRule type="cellIs" dxfId="1849" priority="778" operator="equal">
      <formula>"eps"</formula>
    </cfRule>
  </conditionalFormatting>
  <conditionalFormatting sqref="Z87:BY87">
    <cfRule type="cellIs" dxfId="1848" priority="777" operator="equal">
      <formula>"eps"</formula>
    </cfRule>
  </conditionalFormatting>
  <conditionalFormatting sqref="Z121:BY127">
    <cfRule type="cellIs" dxfId="1847" priority="776" operator="equal">
      <formula>"eps"</formula>
    </cfRule>
  </conditionalFormatting>
  <conditionalFormatting sqref="Z126:BY126">
    <cfRule type="cellIs" dxfId="1846" priority="775" operator="equal">
      <formula>"eps"</formula>
    </cfRule>
  </conditionalFormatting>
  <conditionalFormatting sqref="Z127:BY127">
    <cfRule type="cellIs" dxfId="1845" priority="774" operator="equal">
      <formula>"eps"</formula>
    </cfRule>
  </conditionalFormatting>
  <conditionalFormatting sqref="Z99:BY100">
    <cfRule type="cellIs" dxfId="1844" priority="773" operator="equal">
      <formula>"eps"</formula>
    </cfRule>
  </conditionalFormatting>
  <conditionalFormatting sqref="Z102:BY103">
    <cfRule type="cellIs" dxfId="1843" priority="772" operator="equal">
      <formula>"eps"</formula>
    </cfRule>
  </conditionalFormatting>
  <conditionalFormatting sqref="Z104:BY105">
    <cfRule type="cellIs" dxfId="1842" priority="771" operator="equal">
      <formula>"eps"</formula>
    </cfRule>
  </conditionalFormatting>
  <conditionalFormatting sqref="Z106:BY107">
    <cfRule type="cellIs" dxfId="1841" priority="770" operator="equal">
      <formula>"eps"</formula>
    </cfRule>
  </conditionalFormatting>
  <conditionalFormatting sqref="Z108:BY109">
    <cfRule type="cellIs" dxfId="1840" priority="769" operator="equal">
      <formula>"eps"</formula>
    </cfRule>
  </conditionalFormatting>
  <conditionalFormatting sqref="Z110:BY117">
    <cfRule type="cellIs" dxfId="1839" priority="768" operator="equal">
      <formula>"eps"</formula>
    </cfRule>
  </conditionalFormatting>
  <conditionalFormatting sqref="Z128:BY128">
    <cfRule type="cellIs" dxfId="1838" priority="767" operator="equal">
      <formula>"eps"</formula>
    </cfRule>
  </conditionalFormatting>
  <conditionalFormatting sqref="Z128:BY128">
    <cfRule type="cellIs" dxfId="1837" priority="766" operator="equal">
      <formula>"eps"</formula>
    </cfRule>
  </conditionalFormatting>
  <conditionalFormatting sqref="Z127:BY127">
    <cfRule type="cellIs" dxfId="1836" priority="765" operator="equal">
      <formula>"eps"</formula>
    </cfRule>
  </conditionalFormatting>
  <conditionalFormatting sqref="Z130:BY132">
    <cfRule type="cellIs" dxfId="1835" priority="764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834" priority="762" operator="equal">
      <formula>"eps"</formula>
    </cfRule>
  </conditionalFormatting>
  <conditionalFormatting sqref="Y156:Y207">
    <cfRule type="cellIs" dxfId="1833" priority="761" operator="equal">
      <formula>"eps"</formula>
    </cfRule>
  </conditionalFormatting>
  <conditionalFormatting sqref="E214 G214">
    <cfRule type="cellIs" dxfId="1832" priority="760" operator="equal">
      <formula>"eps"</formula>
    </cfRule>
  </conditionalFormatting>
  <conditionalFormatting sqref="E166 G166">
    <cfRule type="cellIs" dxfId="1831" priority="759" operator="equal">
      <formula>"eps"</formula>
    </cfRule>
  </conditionalFormatting>
  <conditionalFormatting sqref="E189:N197">
    <cfRule type="cellIs" dxfId="1830" priority="758" operator="equal">
      <formula>"eps"</formula>
    </cfRule>
  </conditionalFormatting>
  <conditionalFormatting sqref="E198 G198">
    <cfRule type="cellIs" dxfId="1829" priority="757" operator="equal">
      <formula>"eps"</formula>
    </cfRule>
  </conditionalFormatting>
  <conditionalFormatting sqref="Y198">
    <cfRule type="cellIs" dxfId="1828" priority="756" operator="equal">
      <formula>"eps"</formula>
    </cfRule>
  </conditionalFormatting>
  <conditionalFormatting sqref="Y198">
    <cfRule type="cellIs" dxfId="1827" priority="755" operator="equal">
      <formula>"eps"</formula>
    </cfRule>
  </conditionalFormatting>
  <conditionalFormatting sqref="E165 G165">
    <cfRule type="cellIs" dxfId="1826" priority="754" operator="equal">
      <formula>"eps"</formula>
    </cfRule>
  </conditionalFormatting>
  <conditionalFormatting sqref="E181 G181">
    <cfRule type="cellIs" dxfId="1825" priority="753" operator="equal">
      <formula>"eps"</formula>
    </cfRule>
  </conditionalFormatting>
  <conditionalFormatting sqref="G207">
    <cfRule type="cellIs" dxfId="1824" priority="752" operator="equal">
      <formula>"eps"</formula>
    </cfRule>
  </conditionalFormatting>
  <conditionalFormatting sqref="G208">
    <cfRule type="cellIs" dxfId="1823" priority="751" operator="equal">
      <formula>"eps"</formula>
    </cfRule>
  </conditionalFormatting>
  <conditionalFormatting sqref="Z194:BY194 Z199:BY199 Z203:BY203 Z196:BY197 Z156:BY158 Z162:BY165 Z167:BY172">
    <cfRule type="cellIs" dxfId="1822" priority="750" operator="equal">
      <formula>"eps"</formula>
    </cfRule>
  </conditionalFormatting>
  <conditionalFormatting sqref="Z207:BY207">
    <cfRule type="cellIs" dxfId="1821" priority="749" operator="equal">
      <formula>"eps"</formula>
    </cfRule>
  </conditionalFormatting>
  <conditionalFormatting sqref="Z166:BY166">
    <cfRule type="cellIs" dxfId="1820" priority="748" operator="equal">
      <formula>"eps"</formula>
    </cfRule>
  </conditionalFormatting>
  <conditionalFormatting sqref="Z192:BY192">
    <cfRule type="cellIs" dxfId="1819" priority="747" operator="equal">
      <formula>"eps"</formula>
    </cfRule>
  </conditionalFormatting>
  <conditionalFormatting sqref="Z193:BY193">
    <cfRule type="cellIs" dxfId="1818" priority="746" operator="equal">
      <formula>"eps"</formula>
    </cfRule>
  </conditionalFormatting>
  <conditionalFormatting sqref="Z198:BY198">
    <cfRule type="cellIs" dxfId="1817" priority="745" operator="equal">
      <formula>"eps"</formula>
    </cfRule>
  </conditionalFormatting>
  <conditionalFormatting sqref="Z159:BY159">
    <cfRule type="cellIs" dxfId="1816" priority="744" operator="equal">
      <formula>"eps"</formula>
    </cfRule>
  </conditionalFormatting>
  <conditionalFormatting sqref="Z175:BY175">
    <cfRule type="cellIs" dxfId="1815" priority="743" operator="equal">
      <formula>"eps"</formula>
    </cfRule>
  </conditionalFormatting>
  <conditionalFormatting sqref="Z161:BY161">
    <cfRule type="cellIs" dxfId="1814" priority="742" operator="equal">
      <formula>"eps"</formula>
    </cfRule>
  </conditionalFormatting>
  <conditionalFormatting sqref="Z161:BY161">
    <cfRule type="cellIs" dxfId="1813" priority="741" operator="equal">
      <formula>"eps"</formula>
    </cfRule>
  </conditionalFormatting>
  <conditionalFormatting sqref="Z195:BY201">
    <cfRule type="cellIs" dxfId="1812" priority="740" operator="equal">
      <formula>"eps"</formula>
    </cfRule>
  </conditionalFormatting>
  <conditionalFormatting sqref="Z200:BY200">
    <cfRule type="cellIs" dxfId="1811" priority="739" operator="equal">
      <formula>"eps"</formula>
    </cfRule>
  </conditionalFormatting>
  <conditionalFormatting sqref="Z201:BY201">
    <cfRule type="cellIs" dxfId="1810" priority="738" operator="equal">
      <formula>"eps"</formula>
    </cfRule>
  </conditionalFormatting>
  <conditionalFormatting sqref="Z173:BY174">
    <cfRule type="cellIs" dxfId="1809" priority="737" operator="equal">
      <formula>"eps"</formula>
    </cfRule>
  </conditionalFormatting>
  <conditionalFormatting sqref="Z176:BY177">
    <cfRule type="cellIs" dxfId="1808" priority="736" operator="equal">
      <formula>"eps"</formula>
    </cfRule>
  </conditionalFormatting>
  <conditionalFormatting sqref="Z178:BY179">
    <cfRule type="cellIs" dxfId="1807" priority="735" operator="equal">
      <formula>"eps"</formula>
    </cfRule>
  </conditionalFormatting>
  <conditionalFormatting sqref="Z180:BY181">
    <cfRule type="cellIs" dxfId="1806" priority="734" operator="equal">
      <formula>"eps"</formula>
    </cfRule>
  </conditionalFormatting>
  <conditionalFormatting sqref="Z182:BY183">
    <cfRule type="cellIs" dxfId="1805" priority="733" operator="equal">
      <formula>"eps"</formula>
    </cfRule>
  </conditionalFormatting>
  <conditionalFormatting sqref="Z184:BY191">
    <cfRule type="cellIs" dxfId="1804" priority="732" operator="equal">
      <formula>"eps"</formula>
    </cfRule>
  </conditionalFormatting>
  <conditionalFormatting sqref="Z202:BY202">
    <cfRule type="cellIs" dxfId="1803" priority="731" operator="equal">
      <formula>"eps"</formula>
    </cfRule>
  </conditionalFormatting>
  <conditionalFormatting sqref="Z202:BY202">
    <cfRule type="cellIs" dxfId="1802" priority="730" operator="equal">
      <formula>"eps"</formula>
    </cfRule>
  </conditionalFormatting>
  <conditionalFormatting sqref="Z201:BY201">
    <cfRule type="cellIs" dxfId="1801" priority="729" operator="equal">
      <formula>"eps"</formula>
    </cfRule>
  </conditionalFormatting>
  <conditionalFormatting sqref="Z204:BY206">
    <cfRule type="cellIs" dxfId="1800" priority="728" operator="equal">
      <formula>"eps"</formula>
    </cfRule>
  </conditionalFormatting>
  <conditionalFormatting sqref="Z160:BY160">
    <cfRule type="cellIs" dxfId="1799" priority="727" operator="equal">
      <formula>"eps"</formula>
    </cfRule>
  </conditionalFormatting>
  <conditionalFormatting sqref="D200 D206 D210 D202:D203 D162:D164 D168:D171 D173:D178">
    <cfRule type="cellIs" dxfId="1798" priority="726" operator="equal">
      <formula>"eps"</formula>
    </cfRule>
  </conditionalFormatting>
  <conditionalFormatting sqref="D214">
    <cfRule type="cellIs" dxfId="1797" priority="725" operator="equal">
      <formula>"eps"</formula>
    </cfRule>
  </conditionalFormatting>
  <conditionalFormatting sqref="D172">
    <cfRule type="cellIs" dxfId="1796" priority="724" operator="equal">
      <formula>"eps"</formula>
    </cfRule>
  </conditionalFormatting>
  <conditionalFormatting sqref="D198">
    <cfRule type="cellIs" dxfId="1795" priority="723" operator="equal">
      <formula>"eps"</formula>
    </cfRule>
  </conditionalFormatting>
  <conditionalFormatting sqref="D199">
    <cfRule type="cellIs" dxfId="1794" priority="722" operator="equal">
      <formula>"eps"</formula>
    </cfRule>
  </conditionalFormatting>
  <conditionalFormatting sqref="D204">
    <cfRule type="cellIs" dxfId="1793" priority="721" operator="equal">
      <formula>"eps"</formula>
    </cfRule>
  </conditionalFormatting>
  <conditionalFormatting sqref="D165">
    <cfRule type="cellIs" dxfId="1792" priority="720" operator="equal">
      <formula>"eps"</formula>
    </cfRule>
  </conditionalFormatting>
  <conditionalFormatting sqref="D181">
    <cfRule type="cellIs" dxfId="1791" priority="719" operator="equal">
      <formula>"eps"</formula>
    </cfRule>
  </conditionalFormatting>
  <conditionalFormatting sqref="D167">
    <cfRule type="cellIs" dxfId="1790" priority="718" operator="equal">
      <formula>"eps"</formula>
    </cfRule>
  </conditionalFormatting>
  <conditionalFormatting sqref="D167">
    <cfRule type="cellIs" dxfId="1789" priority="717" operator="equal">
      <formula>"eps"</formula>
    </cfRule>
  </conditionalFormatting>
  <conditionalFormatting sqref="D207">
    <cfRule type="cellIs" dxfId="1788" priority="715" operator="equal">
      <formula>"eps"</formula>
    </cfRule>
  </conditionalFormatting>
  <conditionalFormatting sqref="D208">
    <cfRule type="cellIs" dxfId="1787" priority="714" operator="equal">
      <formula>"eps"</formula>
    </cfRule>
  </conditionalFormatting>
  <conditionalFormatting sqref="D179:D180">
    <cfRule type="cellIs" dxfId="1786" priority="713" operator="equal">
      <formula>"eps"</formula>
    </cfRule>
  </conditionalFormatting>
  <conditionalFormatting sqref="D182:D183">
    <cfRule type="cellIs" dxfId="1785" priority="712" operator="equal">
      <formula>"eps"</formula>
    </cfRule>
  </conditionalFormatting>
  <conditionalFormatting sqref="D184:D185">
    <cfRule type="cellIs" dxfId="1784" priority="711" operator="equal">
      <formula>"eps"</formula>
    </cfRule>
  </conditionalFormatting>
  <conditionalFormatting sqref="D186:D187">
    <cfRule type="cellIs" dxfId="1783" priority="710" operator="equal">
      <formula>"eps"</formula>
    </cfRule>
  </conditionalFormatting>
  <conditionalFormatting sqref="D188:D189">
    <cfRule type="cellIs" dxfId="1782" priority="709" operator="equal">
      <formula>"eps"</formula>
    </cfRule>
  </conditionalFormatting>
  <conditionalFormatting sqref="D190:D197">
    <cfRule type="cellIs" dxfId="1781" priority="708" operator="equal">
      <formula>"eps"</formula>
    </cfRule>
  </conditionalFormatting>
  <conditionalFormatting sqref="D209">
    <cfRule type="cellIs" dxfId="1780" priority="707" operator="equal">
      <formula>"eps"</formula>
    </cfRule>
  </conditionalFormatting>
  <conditionalFormatting sqref="D209">
    <cfRule type="cellIs" dxfId="1779" priority="706" operator="equal">
      <formula>"eps"</formula>
    </cfRule>
  </conditionalFormatting>
  <conditionalFormatting sqref="D208">
    <cfRule type="cellIs" dxfId="1778" priority="705" operator="equal">
      <formula>"eps"</formula>
    </cfRule>
  </conditionalFormatting>
  <conditionalFormatting sqref="D211:D213">
    <cfRule type="cellIs" dxfId="1777" priority="704" operator="equal">
      <formula>"eps"</formula>
    </cfRule>
  </conditionalFormatting>
  <conditionalFormatting sqref="D166">
    <cfRule type="cellIs" dxfId="1776" priority="703" operator="equal">
      <formula>"eps"</formula>
    </cfRule>
  </conditionalFormatting>
  <conditionalFormatting sqref="H187:L187 H190:L197 H206:L206 H166:L166 H202:L203 H171:L171 H183:L185 H175:L178">
    <cfRule type="cellIs" dxfId="1775" priority="702" operator="equal">
      <formula>"eps"</formula>
    </cfRule>
  </conditionalFormatting>
  <conditionalFormatting sqref="H214:L214">
    <cfRule type="cellIs" dxfId="1774" priority="701" operator="equal">
      <formula>"eps"</formula>
    </cfRule>
  </conditionalFormatting>
  <conditionalFormatting sqref="H166:L166">
    <cfRule type="cellIs" dxfId="1773" priority="700" operator="equal">
      <formula>"eps"</formula>
    </cfRule>
  </conditionalFormatting>
  <conditionalFormatting sqref="H189:L189">
    <cfRule type="cellIs" dxfId="1772" priority="699" operator="equal">
      <formula>"eps"</formula>
    </cfRule>
  </conditionalFormatting>
  <conditionalFormatting sqref="H198:L198">
    <cfRule type="cellIs" dxfId="1771" priority="698" operator="equal">
      <formula>"eps"</formula>
    </cfRule>
  </conditionalFormatting>
  <conditionalFormatting sqref="H165:L165">
    <cfRule type="cellIs" dxfId="1770" priority="697" operator="equal">
      <formula>"eps"</formula>
    </cfRule>
  </conditionalFormatting>
  <conditionalFormatting sqref="H181:L181">
    <cfRule type="cellIs" dxfId="1769" priority="696" operator="equal">
      <formula>"eps"</formula>
    </cfRule>
  </conditionalFormatting>
  <conditionalFormatting sqref="H207:L207">
    <cfRule type="cellIs" dxfId="1768" priority="695" operator="equal">
      <formula>"eps"</formula>
    </cfRule>
  </conditionalFormatting>
  <conditionalFormatting sqref="H208:L208">
    <cfRule type="cellIs" dxfId="1767" priority="694" operator="equal">
      <formula>"eps"</formula>
    </cfRule>
  </conditionalFormatting>
  <conditionalFormatting sqref="F187 F190:F197 F206 F166 F202:F203 F171 F183:F185 F175:F178">
    <cfRule type="cellIs" dxfId="1766" priority="693" operator="equal">
      <formula>"eps"</formula>
    </cfRule>
  </conditionalFormatting>
  <conditionalFormatting sqref="F214">
    <cfRule type="cellIs" dxfId="1765" priority="692" operator="equal">
      <formula>"eps"</formula>
    </cfRule>
  </conditionalFormatting>
  <conditionalFormatting sqref="F166">
    <cfRule type="cellIs" dxfId="1764" priority="691" operator="equal">
      <formula>"eps"</formula>
    </cfRule>
  </conditionalFormatting>
  <conditionalFormatting sqref="F189">
    <cfRule type="cellIs" dxfId="1763" priority="690" operator="equal">
      <formula>"eps"</formula>
    </cfRule>
  </conditionalFormatting>
  <conditionalFormatting sqref="F198">
    <cfRule type="cellIs" dxfId="1762" priority="689" operator="equal">
      <formula>"eps"</formula>
    </cfRule>
  </conditionalFormatting>
  <conditionalFormatting sqref="F165">
    <cfRule type="cellIs" dxfId="1761" priority="688" operator="equal">
      <formula>"eps"</formula>
    </cfRule>
  </conditionalFormatting>
  <conditionalFormatting sqref="F181">
    <cfRule type="cellIs" dxfId="1760" priority="687" operator="equal">
      <formula>"eps"</formula>
    </cfRule>
  </conditionalFormatting>
  <conditionalFormatting sqref="F207">
    <cfRule type="cellIs" dxfId="1759" priority="686" operator="equal">
      <formula>"eps"</formula>
    </cfRule>
  </conditionalFormatting>
  <conditionalFormatting sqref="F208">
    <cfRule type="cellIs" dxfId="1758" priority="685" operator="equal">
      <formula>"eps"</formula>
    </cfRule>
  </conditionalFormatting>
  <conditionalFormatting sqref="M187 M190:M197 M206 M202:M203 M171 M183:M185 M175:M178">
    <cfRule type="cellIs" dxfId="1757" priority="684" operator="equal">
      <formula>"eps"</formula>
    </cfRule>
  </conditionalFormatting>
  <conditionalFormatting sqref="M189">
    <cfRule type="cellIs" dxfId="1756" priority="683" operator="equal">
      <formula>"eps"</formula>
    </cfRule>
  </conditionalFormatting>
  <conditionalFormatting sqref="M198">
    <cfRule type="cellIs" dxfId="1755" priority="682" operator="equal">
      <formula>"eps"</formula>
    </cfRule>
  </conditionalFormatting>
  <conditionalFormatting sqref="M165">
    <cfRule type="cellIs" dxfId="1754" priority="681" operator="equal">
      <formula>"eps"</formula>
    </cfRule>
  </conditionalFormatting>
  <conditionalFormatting sqref="M181">
    <cfRule type="cellIs" dxfId="1753" priority="680" operator="equal">
      <formula>"eps"</formula>
    </cfRule>
  </conditionalFormatting>
  <conditionalFormatting sqref="M207">
    <cfRule type="cellIs" dxfId="1752" priority="679" operator="equal">
      <formula>"eps"</formula>
    </cfRule>
  </conditionalFormatting>
  <conditionalFormatting sqref="M208">
    <cfRule type="cellIs" dxfId="1751" priority="678" operator="equal">
      <formula>"eps"</formula>
    </cfRule>
  </conditionalFormatting>
  <conditionalFormatting sqref="M166">
    <cfRule type="cellIs" dxfId="1750" priority="677" operator="equal">
      <formula>"eps"</formula>
    </cfRule>
  </conditionalFormatting>
  <conditionalFormatting sqref="N187 N190:N197 N206 N202:N203 N171 N183:N185 N175:N178">
    <cfRule type="cellIs" dxfId="1749" priority="676" operator="equal">
      <formula>"eps"</formula>
    </cfRule>
  </conditionalFormatting>
  <conditionalFormatting sqref="N189">
    <cfRule type="cellIs" dxfId="1748" priority="675" operator="equal">
      <formula>"eps"</formula>
    </cfRule>
  </conditionalFormatting>
  <conditionalFormatting sqref="N198">
    <cfRule type="cellIs" dxfId="1747" priority="674" operator="equal">
      <formula>"eps"</formula>
    </cfRule>
  </conditionalFormatting>
  <conditionalFormatting sqref="N165">
    <cfRule type="cellIs" dxfId="1746" priority="673" operator="equal">
      <formula>"eps"</formula>
    </cfRule>
  </conditionalFormatting>
  <conditionalFormatting sqref="N181">
    <cfRule type="cellIs" dxfId="1745" priority="672" operator="equal">
      <formula>"eps"</formula>
    </cfRule>
  </conditionalFormatting>
  <conditionalFormatting sqref="N207">
    <cfRule type="cellIs" dxfId="1744" priority="671" operator="equal">
      <formula>"eps"</formula>
    </cfRule>
  </conditionalFormatting>
  <conditionalFormatting sqref="N208">
    <cfRule type="cellIs" dxfId="1743" priority="670" operator="equal">
      <formula>"eps"</formula>
    </cfRule>
  </conditionalFormatting>
  <conditionalFormatting sqref="N166">
    <cfRule type="cellIs" dxfId="1742" priority="669" operator="equal">
      <formula>"eps"</formula>
    </cfRule>
  </conditionalFormatting>
  <conditionalFormatting sqref="M214:N214">
    <cfRule type="cellIs" dxfId="1741" priority="668" operator="equal">
      <formula>"eps"</formula>
    </cfRule>
  </conditionalFormatting>
  <conditionalFormatting sqref="F163:N164">
    <cfRule type="cellIs" dxfId="1740" priority="667" operator="equal">
      <formula>"eps"</formula>
    </cfRule>
  </conditionalFormatting>
  <conditionalFormatting sqref="F168:N170">
    <cfRule type="cellIs" dxfId="1739" priority="666" operator="equal">
      <formula>"eps"</formula>
    </cfRule>
  </conditionalFormatting>
  <conditionalFormatting sqref="F173:N173">
    <cfRule type="cellIs" dxfId="1738" priority="665" operator="equal">
      <formula>"eps"</formula>
    </cfRule>
  </conditionalFormatting>
  <conditionalFormatting sqref="F180:N180">
    <cfRule type="cellIs" dxfId="1737" priority="664" operator="equal">
      <formula>"eps"</formula>
    </cfRule>
  </conditionalFormatting>
  <conditionalFormatting sqref="E207:N208">
    <cfRule type="cellIs" dxfId="1736" priority="663" operator="equal">
      <formula>"eps"</formula>
    </cfRule>
  </conditionalFormatting>
  <conditionalFormatting sqref="F211:N211">
    <cfRule type="cellIs" dxfId="1735" priority="662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734" priority="661" operator="equal">
      <formula>"eps"</formula>
    </cfRule>
  </conditionalFormatting>
  <conditionalFormatting sqref="AC207 AE207">
    <cfRule type="cellIs" dxfId="1733" priority="660" operator="equal">
      <formula>"eps"</formula>
    </cfRule>
  </conditionalFormatting>
  <conditionalFormatting sqref="AC160 AE160">
    <cfRule type="cellIs" dxfId="1732" priority="659" operator="equal">
      <formula>"eps"</formula>
    </cfRule>
  </conditionalFormatting>
  <conditionalFormatting sqref="AC183:AL191">
    <cfRule type="cellIs" dxfId="1731" priority="658" operator="equal">
      <formula>"eps"</formula>
    </cfRule>
  </conditionalFormatting>
  <conditionalFormatting sqref="AC192 AE192">
    <cfRule type="cellIs" dxfId="1730" priority="657" operator="equal">
      <formula>"eps"</formula>
    </cfRule>
  </conditionalFormatting>
  <conditionalFormatting sqref="AC159 AE159">
    <cfRule type="cellIs" dxfId="1729" priority="656" operator="equal">
      <formula>"eps"</formula>
    </cfRule>
  </conditionalFormatting>
  <conditionalFormatting sqref="AC175 AE175">
    <cfRule type="cellIs" dxfId="1728" priority="655" operator="equal">
      <formula>"eps"</formula>
    </cfRule>
  </conditionalFormatting>
  <conditionalFormatting sqref="AE200">
    <cfRule type="cellIs" dxfId="1727" priority="654" operator="equal">
      <formula>"eps"</formula>
    </cfRule>
  </conditionalFormatting>
  <conditionalFormatting sqref="AE201">
    <cfRule type="cellIs" dxfId="1726" priority="653" operator="equal">
      <formula>"eps"</formula>
    </cfRule>
  </conditionalFormatting>
  <conditionalFormatting sqref="AF181:AJ181 AF184:AJ191 AF199:AJ199 AF160:AJ160 AF196:AJ197 AF165:AJ165 AF177:AJ179 AF169:AJ172">
    <cfRule type="cellIs" dxfId="1725" priority="652" operator="equal">
      <formula>"eps"</formula>
    </cfRule>
  </conditionalFormatting>
  <conditionalFormatting sqref="AF207:AJ207">
    <cfRule type="cellIs" dxfId="1724" priority="651" operator="equal">
      <formula>"eps"</formula>
    </cfRule>
  </conditionalFormatting>
  <conditionalFormatting sqref="AF160:AJ160">
    <cfRule type="cellIs" dxfId="1723" priority="650" operator="equal">
      <formula>"eps"</formula>
    </cfRule>
  </conditionalFormatting>
  <conditionalFormatting sqref="AF183:AJ183">
    <cfRule type="cellIs" dxfId="1722" priority="649" operator="equal">
      <formula>"eps"</formula>
    </cfRule>
  </conditionalFormatting>
  <conditionalFormatting sqref="AF192:AJ192">
    <cfRule type="cellIs" dxfId="1721" priority="648" operator="equal">
      <formula>"eps"</formula>
    </cfRule>
  </conditionalFormatting>
  <conditionalFormatting sqref="AF159:AJ159">
    <cfRule type="cellIs" dxfId="1720" priority="647" operator="equal">
      <formula>"eps"</formula>
    </cfRule>
  </conditionalFormatting>
  <conditionalFormatting sqref="AF175:AJ175">
    <cfRule type="cellIs" dxfId="1719" priority="646" operator="equal">
      <formula>"eps"</formula>
    </cfRule>
  </conditionalFormatting>
  <conditionalFormatting sqref="AF200:AJ200">
    <cfRule type="cellIs" dxfId="1718" priority="645" operator="equal">
      <formula>"eps"</formula>
    </cfRule>
  </conditionalFormatting>
  <conditionalFormatting sqref="AF201:AJ201">
    <cfRule type="cellIs" dxfId="1717" priority="644" operator="equal">
      <formula>"eps"</formula>
    </cfRule>
  </conditionalFormatting>
  <conditionalFormatting sqref="AD181 AD184:AD191 AD199 AD160 AD196:AD197 AD165 AD177:AD179 AD169:AD172">
    <cfRule type="cellIs" dxfId="1716" priority="643" operator="equal">
      <formula>"eps"</formula>
    </cfRule>
  </conditionalFormatting>
  <conditionalFormatting sqref="AD207">
    <cfRule type="cellIs" dxfId="1715" priority="642" operator="equal">
      <formula>"eps"</formula>
    </cfRule>
  </conditionalFormatting>
  <conditionalFormatting sqref="AD160">
    <cfRule type="cellIs" dxfId="1714" priority="641" operator="equal">
      <formula>"eps"</formula>
    </cfRule>
  </conditionalFormatting>
  <conditionalFormatting sqref="AD183">
    <cfRule type="cellIs" dxfId="1713" priority="640" operator="equal">
      <formula>"eps"</formula>
    </cfRule>
  </conditionalFormatting>
  <conditionalFormatting sqref="AD192">
    <cfRule type="cellIs" dxfId="1712" priority="639" operator="equal">
      <formula>"eps"</formula>
    </cfRule>
  </conditionalFormatting>
  <conditionalFormatting sqref="AD159">
    <cfRule type="cellIs" dxfId="1711" priority="638" operator="equal">
      <formula>"eps"</formula>
    </cfRule>
  </conditionalFormatting>
  <conditionalFormatting sqref="AD175">
    <cfRule type="cellIs" dxfId="1710" priority="637" operator="equal">
      <formula>"eps"</formula>
    </cfRule>
  </conditionalFormatting>
  <conditionalFormatting sqref="AD200">
    <cfRule type="cellIs" dxfId="1709" priority="636" operator="equal">
      <formula>"eps"</formula>
    </cfRule>
  </conditionalFormatting>
  <conditionalFormatting sqref="AD201">
    <cfRule type="cellIs" dxfId="1708" priority="635" operator="equal">
      <formula>"eps"</formula>
    </cfRule>
  </conditionalFormatting>
  <conditionalFormatting sqref="AD166">
    <cfRule type="cellIs" dxfId="1707" priority="598" operator="equal">
      <formula>"eps"</formula>
    </cfRule>
  </conditionalFormatting>
  <conditionalFormatting sqref="AF166:AJ166">
    <cfRule type="cellIs" dxfId="1706" priority="599" operator="equal">
      <formula>"eps"</formula>
    </cfRule>
  </conditionalFormatting>
  <conditionalFormatting sqref="AL161">
    <cfRule type="cellIs" dxfId="1705" priority="601" operator="equal">
      <formula>"eps"</formula>
    </cfRule>
  </conditionalFormatting>
  <conditionalFormatting sqref="AE166">
    <cfRule type="cellIs" dxfId="1704" priority="600" operator="equal">
      <formula>"eps"</formula>
    </cfRule>
  </conditionalFormatting>
  <conditionalFormatting sqref="AC161">
    <cfRule type="cellIs" dxfId="1703" priority="603" operator="equal">
      <formula>"eps"</formula>
    </cfRule>
  </conditionalFormatting>
  <conditionalFormatting sqref="AK161">
    <cfRule type="cellIs" dxfId="1702" priority="602" operator="equal">
      <formula>"eps"</formula>
    </cfRule>
  </conditionalFormatting>
  <conditionalFormatting sqref="AK181 AK184:AK191 AK199 AK196:AK197 AK165 AK177:AK179 AK169:AK172">
    <cfRule type="cellIs" dxfId="1701" priority="634" operator="equal">
      <formula>"eps"</formula>
    </cfRule>
  </conditionalFormatting>
  <conditionalFormatting sqref="AK183">
    <cfRule type="cellIs" dxfId="1700" priority="633" operator="equal">
      <formula>"eps"</formula>
    </cfRule>
  </conditionalFormatting>
  <conditionalFormatting sqref="AK192">
    <cfRule type="cellIs" dxfId="1699" priority="632" operator="equal">
      <formula>"eps"</formula>
    </cfRule>
  </conditionalFormatting>
  <conditionalFormatting sqref="AK159">
    <cfRule type="cellIs" dxfId="1698" priority="631" operator="equal">
      <formula>"eps"</formula>
    </cfRule>
  </conditionalFormatting>
  <conditionalFormatting sqref="AK175">
    <cfRule type="cellIs" dxfId="1697" priority="630" operator="equal">
      <formula>"eps"</formula>
    </cfRule>
  </conditionalFormatting>
  <conditionalFormatting sqref="AK200">
    <cfRule type="cellIs" dxfId="1696" priority="629" operator="equal">
      <formula>"eps"</formula>
    </cfRule>
  </conditionalFormatting>
  <conditionalFormatting sqref="AK201">
    <cfRule type="cellIs" dxfId="1695" priority="628" operator="equal">
      <formula>"eps"</formula>
    </cfRule>
  </conditionalFormatting>
  <conditionalFormatting sqref="AE193">
    <cfRule type="cellIs" dxfId="1694" priority="564" operator="equal">
      <formula>"eps"</formula>
    </cfRule>
  </conditionalFormatting>
  <conditionalFormatting sqref="AD193">
    <cfRule type="cellIs" dxfId="1693" priority="557" operator="equal">
      <formula>"eps"</formula>
    </cfRule>
  </conditionalFormatting>
  <conditionalFormatting sqref="AL182">
    <cfRule type="cellIs" dxfId="1692" priority="565" operator="equal">
      <formula>"eps"</formula>
    </cfRule>
  </conditionalFormatting>
  <conditionalFormatting sqref="AK182">
    <cfRule type="cellIs" dxfId="1691" priority="566" operator="equal">
      <formula>"eps"</formula>
    </cfRule>
  </conditionalFormatting>
  <conditionalFormatting sqref="AC182">
    <cfRule type="cellIs" dxfId="1690" priority="567" operator="equal">
      <formula>"eps"</formula>
    </cfRule>
  </conditionalFormatting>
  <conditionalFormatting sqref="AD182">
    <cfRule type="cellIs" dxfId="1689" priority="568" operator="equal">
      <formula>"eps"</formula>
    </cfRule>
  </conditionalFormatting>
  <conditionalFormatting sqref="AF182:AJ182">
    <cfRule type="cellIs" dxfId="1688" priority="569" operator="equal">
      <formula>"eps"</formula>
    </cfRule>
  </conditionalFormatting>
  <conditionalFormatting sqref="AE182">
    <cfRule type="cellIs" dxfId="1687" priority="570" operator="equal">
      <formula>"eps"</formula>
    </cfRule>
  </conditionalFormatting>
  <conditionalFormatting sqref="AL180">
    <cfRule type="cellIs" dxfId="1686" priority="571" operator="equal">
      <formula>"eps"</formula>
    </cfRule>
  </conditionalFormatting>
  <conditionalFormatting sqref="AK180">
    <cfRule type="cellIs" dxfId="1685" priority="572" operator="equal">
      <formula>"eps"</formula>
    </cfRule>
  </conditionalFormatting>
  <conditionalFormatting sqref="AC180">
    <cfRule type="cellIs" dxfId="1684" priority="573" operator="equal">
      <formula>"eps"</formula>
    </cfRule>
  </conditionalFormatting>
  <conditionalFormatting sqref="AD180">
    <cfRule type="cellIs" dxfId="1683" priority="574" operator="equal">
      <formula>"eps"</formula>
    </cfRule>
  </conditionalFormatting>
  <conditionalFormatting sqref="AF180:AJ180">
    <cfRule type="cellIs" dxfId="1682" priority="575" operator="equal">
      <formula>"eps"</formula>
    </cfRule>
  </conditionalFormatting>
  <conditionalFormatting sqref="AE180">
    <cfRule type="cellIs" dxfId="1681" priority="576" operator="equal">
      <formula>"eps"</formula>
    </cfRule>
  </conditionalFormatting>
  <conditionalFormatting sqref="AL176">
    <cfRule type="cellIs" dxfId="1680" priority="577" operator="equal">
      <formula>"eps"</formula>
    </cfRule>
  </conditionalFormatting>
  <conditionalFormatting sqref="AK160">
    <cfRule type="cellIs" dxfId="1679" priority="627" operator="equal">
      <formula>"eps"</formula>
    </cfRule>
  </conditionalFormatting>
  <conditionalFormatting sqref="AL181 AL184:AL191 AL199 AL196:AL197 AL165 AL177:AL179 AL169:AL172">
    <cfRule type="cellIs" dxfId="1678" priority="626" operator="equal">
      <formula>"eps"</formula>
    </cfRule>
  </conditionalFormatting>
  <conditionalFormatting sqref="AL183">
    <cfRule type="cellIs" dxfId="1677" priority="625" operator="equal">
      <formula>"eps"</formula>
    </cfRule>
  </conditionalFormatting>
  <conditionalFormatting sqref="AL192">
    <cfRule type="cellIs" dxfId="1676" priority="624" operator="equal">
      <formula>"eps"</formula>
    </cfRule>
  </conditionalFormatting>
  <conditionalFormatting sqref="AL159">
    <cfRule type="cellIs" dxfId="1675" priority="623" operator="equal">
      <formula>"eps"</formula>
    </cfRule>
  </conditionalFormatting>
  <conditionalFormatting sqref="AL175">
    <cfRule type="cellIs" dxfId="1674" priority="622" operator="equal">
      <formula>"eps"</formula>
    </cfRule>
  </conditionalFormatting>
  <conditionalFormatting sqref="AL200">
    <cfRule type="cellIs" dxfId="1673" priority="621" operator="equal">
      <formula>"eps"</formula>
    </cfRule>
  </conditionalFormatting>
  <conditionalFormatting sqref="AL201">
    <cfRule type="cellIs" dxfId="1672" priority="620" operator="equal">
      <formula>"eps"</formula>
    </cfRule>
  </conditionalFormatting>
  <conditionalFormatting sqref="AE203">
    <cfRule type="cellIs" dxfId="1671" priority="538" operator="equal">
      <formula>"eps"</formula>
    </cfRule>
  </conditionalFormatting>
  <conditionalFormatting sqref="AK203">
    <cfRule type="cellIs" dxfId="1670" priority="531" operator="equal">
      <formula>"eps"</formula>
    </cfRule>
  </conditionalFormatting>
  <conditionalFormatting sqref="AF202:AJ202">
    <cfRule type="cellIs" dxfId="1669" priority="539" operator="equal">
      <formula>"eps"</formula>
    </cfRule>
  </conditionalFormatting>
  <conditionalFormatting sqref="AE202">
    <cfRule type="cellIs" dxfId="1668" priority="540" operator="equal">
      <formula>"eps"</formula>
    </cfRule>
  </conditionalFormatting>
  <conditionalFormatting sqref="AL198">
    <cfRule type="cellIs" dxfId="1667" priority="541" operator="equal">
      <formula>"eps"</formula>
    </cfRule>
  </conditionalFormatting>
  <conditionalFormatting sqref="AK198">
    <cfRule type="cellIs" dxfId="1666" priority="542" operator="equal">
      <formula>"eps"</formula>
    </cfRule>
  </conditionalFormatting>
  <conditionalFormatting sqref="AC198">
    <cfRule type="cellIs" dxfId="1665" priority="543" operator="equal">
      <formula>"eps"</formula>
    </cfRule>
  </conditionalFormatting>
  <conditionalFormatting sqref="AD198">
    <cfRule type="cellIs" dxfId="1664" priority="544" operator="equal">
      <formula>"eps"</formula>
    </cfRule>
  </conditionalFormatting>
  <conditionalFormatting sqref="AF198:AJ198">
    <cfRule type="cellIs" dxfId="1663" priority="545" operator="equal">
      <formula>"eps"</formula>
    </cfRule>
  </conditionalFormatting>
  <conditionalFormatting sqref="AE198">
    <cfRule type="cellIs" dxfId="1662" priority="546" operator="equal">
      <formula>"eps"</formula>
    </cfRule>
  </conditionalFormatting>
  <conditionalFormatting sqref="AL195">
    <cfRule type="cellIs" dxfId="1661" priority="547" operator="equal">
      <formula>"eps"</formula>
    </cfRule>
  </conditionalFormatting>
  <conditionalFormatting sqref="AL194">
    <cfRule type="cellIs" dxfId="1660" priority="548" operator="equal">
      <formula>"eps"</formula>
    </cfRule>
  </conditionalFormatting>
  <conditionalFormatting sqref="AL193">
    <cfRule type="cellIs" dxfId="1659" priority="549" operator="equal">
      <formula>"eps"</formula>
    </cfRule>
  </conditionalFormatting>
  <conditionalFormatting sqref="AK195">
    <cfRule type="cellIs" dxfId="1658" priority="550" operator="equal">
      <formula>"eps"</formula>
    </cfRule>
  </conditionalFormatting>
  <conditionalFormatting sqref="AK194">
    <cfRule type="cellIs" dxfId="1657" priority="551" operator="equal">
      <formula>"eps"</formula>
    </cfRule>
  </conditionalFormatting>
  <conditionalFormatting sqref="AL160">
    <cfRule type="cellIs" dxfId="1656" priority="619" operator="equal">
      <formula>"eps"</formula>
    </cfRule>
  </conditionalFormatting>
  <conditionalFormatting sqref="AK207:AL207">
    <cfRule type="cellIs" dxfId="1655" priority="618" operator="equal">
      <formula>"eps"</formula>
    </cfRule>
  </conditionalFormatting>
  <conditionalFormatting sqref="AD157:AL158">
    <cfRule type="cellIs" dxfId="1654" priority="617" operator="equal">
      <formula>"eps"</formula>
    </cfRule>
  </conditionalFormatting>
  <conditionalFormatting sqref="AD162:AL164">
    <cfRule type="cellIs" dxfId="1653" priority="616" operator="equal">
      <formula>"eps"</formula>
    </cfRule>
  </conditionalFormatting>
  <conditionalFormatting sqref="AD167:AL167">
    <cfRule type="cellIs" dxfId="1652" priority="615" operator="equal">
      <formula>"eps"</formula>
    </cfRule>
  </conditionalFormatting>
  <conditionalFormatting sqref="AD174:AL174">
    <cfRule type="cellIs" dxfId="1651" priority="614" operator="equal">
      <formula>"eps"</formula>
    </cfRule>
  </conditionalFormatting>
  <conditionalFormatting sqref="AC200:AL201">
    <cfRule type="cellIs" dxfId="1650" priority="613" operator="equal">
      <formula>"eps"</formula>
    </cfRule>
  </conditionalFormatting>
  <conditionalFormatting sqref="AD204:AL204">
    <cfRule type="cellIs" dxfId="1649" priority="612" operator="equal">
      <formula>"eps"</formula>
    </cfRule>
  </conditionalFormatting>
  <conditionalFormatting sqref="AK193">
    <cfRule type="cellIs" dxfId="1648" priority="552" operator="equal">
      <formula>"eps"</formula>
    </cfRule>
  </conditionalFormatting>
  <conditionalFormatting sqref="AD194">
    <cfRule type="cellIs" dxfId="1647" priority="556" operator="equal">
      <formula>"eps"</formula>
    </cfRule>
  </conditionalFormatting>
  <conditionalFormatting sqref="AC194">
    <cfRule type="cellIs" dxfId="1646" priority="555" operator="equal">
      <formula>"eps"</formula>
    </cfRule>
  </conditionalFormatting>
  <conditionalFormatting sqref="AE195">
    <cfRule type="cellIs" dxfId="1645" priority="560" operator="equal">
      <formula>"eps"</formula>
    </cfRule>
  </conditionalFormatting>
  <conditionalFormatting sqref="AF195:AJ195">
    <cfRule type="cellIs" dxfId="1644" priority="559" operator="equal">
      <formula>"eps"</formula>
    </cfRule>
  </conditionalFormatting>
  <conditionalFormatting sqref="AF193:AJ193">
    <cfRule type="cellIs" dxfId="1643" priority="563" operator="equal">
      <formula>"eps"</formula>
    </cfRule>
  </conditionalFormatting>
  <conditionalFormatting sqref="AE173">
    <cfRule type="cellIs" dxfId="1642" priority="588" operator="equal">
      <formula>"eps"</formula>
    </cfRule>
  </conditionalFormatting>
  <conditionalFormatting sqref="AF173:AJ173">
    <cfRule type="cellIs" dxfId="1641" priority="587" operator="equal">
      <formula>"eps"</formula>
    </cfRule>
  </conditionalFormatting>
  <conditionalFormatting sqref="AD168">
    <cfRule type="cellIs" dxfId="1640" priority="592" operator="equal">
      <formula>"eps"</formula>
    </cfRule>
  </conditionalFormatting>
  <conditionalFormatting sqref="AC168">
    <cfRule type="cellIs" dxfId="1639" priority="591" operator="equal">
      <formula>"eps"</formula>
    </cfRule>
  </conditionalFormatting>
  <conditionalFormatting sqref="AK168">
    <cfRule type="cellIs" dxfId="1638" priority="590" operator="equal">
      <formula>"eps"</formula>
    </cfRule>
  </conditionalFormatting>
  <conditionalFormatting sqref="AL168">
    <cfRule type="cellIs" dxfId="1637" priority="589" operator="equal">
      <formula>"eps"</formula>
    </cfRule>
  </conditionalFormatting>
  <conditionalFormatting sqref="AC166">
    <cfRule type="cellIs" dxfId="1636" priority="597" operator="equal">
      <formula>"eps"</formula>
    </cfRule>
  </conditionalFormatting>
  <conditionalFormatting sqref="AC156">
    <cfRule type="cellIs" dxfId="1635" priority="611" operator="equal">
      <formula>"eps"</formula>
    </cfRule>
  </conditionalFormatting>
  <conditionalFormatting sqref="AE156:AJ156">
    <cfRule type="cellIs" dxfId="1634" priority="610" operator="equal">
      <formula>"eps"</formula>
    </cfRule>
  </conditionalFormatting>
  <conditionalFormatting sqref="AD156">
    <cfRule type="cellIs" dxfId="1633" priority="609" operator="equal">
      <formula>"eps"</formula>
    </cfRule>
  </conditionalFormatting>
  <conditionalFormatting sqref="AK156">
    <cfRule type="cellIs" dxfId="1632" priority="608" operator="equal">
      <formula>"eps"</formula>
    </cfRule>
  </conditionalFormatting>
  <conditionalFormatting sqref="AL156">
    <cfRule type="cellIs" dxfId="1631" priority="607" operator="equal">
      <formula>"eps"</formula>
    </cfRule>
  </conditionalFormatting>
  <conditionalFormatting sqref="AE161">
    <cfRule type="cellIs" dxfId="1630" priority="606" operator="equal">
      <formula>"eps"</formula>
    </cfRule>
  </conditionalFormatting>
  <conditionalFormatting sqref="AF161:AJ161">
    <cfRule type="cellIs" dxfId="1629" priority="605" operator="equal">
      <formula>"eps"</formula>
    </cfRule>
  </conditionalFormatting>
  <conditionalFormatting sqref="AD161">
    <cfRule type="cellIs" dxfId="1628" priority="604" operator="equal">
      <formula>"eps"</formula>
    </cfRule>
  </conditionalFormatting>
  <conditionalFormatting sqref="AK166">
    <cfRule type="cellIs" dxfId="1627" priority="596" operator="equal">
      <formula>"eps"</formula>
    </cfRule>
  </conditionalFormatting>
  <conditionalFormatting sqref="AL166">
    <cfRule type="cellIs" dxfId="1626" priority="595" operator="equal">
      <formula>"eps"</formula>
    </cfRule>
  </conditionalFormatting>
  <conditionalFormatting sqref="AE168">
    <cfRule type="cellIs" dxfId="1625" priority="594" operator="equal">
      <formula>"eps"</formula>
    </cfRule>
  </conditionalFormatting>
  <conditionalFormatting sqref="AF168:AJ168">
    <cfRule type="cellIs" dxfId="1624" priority="593" operator="equal">
      <formula>"eps"</formula>
    </cfRule>
  </conditionalFormatting>
  <conditionalFormatting sqref="AD173">
    <cfRule type="cellIs" dxfId="1623" priority="586" operator="equal">
      <formula>"eps"</formula>
    </cfRule>
  </conditionalFormatting>
  <conditionalFormatting sqref="AC173">
    <cfRule type="cellIs" dxfId="1622" priority="585" operator="equal">
      <formula>"eps"</formula>
    </cfRule>
  </conditionalFormatting>
  <conditionalFormatting sqref="AK173">
    <cfRule type="cellIs" dxfId="1621" priority="584" operator="equal">
      <formula>"eps"</formula>
    </cfRule>
  </conditionalFormatting>
  <conditionalFormatting sqref="AL173">
    <cfRule type="cellIs" dxfId="1620" priority="583" operator="equal">
      <formula>"eps"</formula>
    </cfRule>
  </conditionalFormatting>
  <conditionalFormatting sqref="AE176">
    <cfRule type="cellIs" dxfId="1619" priority="582" operator="equal">
      <formula>"eps"</formula>
    </cfRule>
  </conditionalFormatting>
  <conditionalFormatting sqref="AF176:AJ176">
    <cfRule type="cellIs" dxfId="1618" priority="581" operator="equal">
      <formula>"eps"</formula>
    </cfRule>
  </conditionalFormatting>
  <conditionalFormatting sqref="AD176">
    <cfRule type="cellIs" dxfId="1617" priority="580" operator="equal">
      <formula>"eps"</formula>
    </cfRule>
  </conditionalFormatting>
  <conditionalFormatting sqref="AC176">
    <cfRule type="cellIs" dxfId="1616" priority="579" operator="equal">
      <formula>"eps"</formula>
    </cfRule>
  </conditionalFormatting>
  <conditionalFormatting sqref="AK176">
    <cfRule type="cellIs" dxfId="1615" priority="578" operator="equal">
      <formula>"eps"</formula>
    </cfRule>
  </conditionalFormatting>
  <conditionalFormatting sqref="AE194">
    <cfRule type="cellIs" dxfId="1614" priority="562" operator="equal">
      <formula>"eps"</formula>
    </cfRule>
  </conditionalFormatting>
  <conditionalFormatting sqref="AF194:AJ194">
    <cfRule type="cellIs" dxfId="1613" priority="561" operator="equal">
      <formula>"eps"</formula>
    </cfRule>
  </conditionalFormatting>
  <conditionalFormatting sqref="AC193">
    <cfRule type="cellIs" dxfId="1612" priority="558" operator="equal">
      <formula>"eps"</formula>
    </cfRule>
  </conditionalFormatting>
  <conditionalFormatting sqref="AD195">
    <cfRule type="cellIs" dxfId="1611" priority="554" operator="equal">
      <formula>"eps"</formula>
    </cfRule>
  </conditionalFormatting>
  <conditionalFormatting sqref="AC195">
    <cfRule type="cellIs" dxfId="1610" priority="553" operator="equal">
      <formula>"eps"</formula>
    </cfRule>
  </conditionalFormatting>
  <conditionalFormatting sqref="AF203:AJ203">
    <cfRule type="cellIs" dxfId="1609" priority="537" operator="equal">
      <formula>"eps"</formula>
    </cfRule>
  </conditionalFormatting>
  <conditionalFormatting sqref="AC203">
    <cfRule type="cellIs" dxfId="1608" priority="536" operator="equal">
      <formula>"eps"</formula>
    </cfRule>
  </conditionalFormatting>
  <conditionalFormatting sqref="AD203">
    <cfRule type="cellIs" dxfId="1607" priority="535" operator="equal">
      <formula>"eps"</formula>
    </cfRule>
  </conditionalFormatting>
  <conditionalFormatting sqref="AD202">
    <cfRule type="cellIs" dxfId="1606" priority="534" operator="equal">
      <formula>"eps"</formula>
    </cfRule>
  </conditionalFormatting>
  <conditionalFormatting sqref="AC202">
    <cfRule type="cellIs" dxfId="1605" priority="533" operator="equal">
      <formula>"eps"</formula>
    </cfRule>
  </conditionalFormatting>
  <conditionalFormatting sqref="AK202">
    <cfRule type="cellIs" dxfId="1604" priority="532" operator="equal">
      <formula>"eps"</formula>
    </cfRule>
  </conditionalFormatting>
  <conditionalFormatting sqref="AL202">
    <cfRule type="cellIs" dxfId="1603" priority="530" operator="equal">
      <formula>"eps"</formula>
    </cfRule>
  </conditionalFormatting>
  <conditionalFormatting sqref="AL203">
    <cfRule type="cellIs" dxfId="1602" priority="529" operator="equal">
      <formula>"eps"</formula>
    </cfRule>
  </conditionalFormatting>
  <conditionalFormatting sqref="AE205">
    <cfRule type="cellIs" dxfId="1601" priority="528" operator="equal">
      <formula>"eps"</formula>
    </cfRule>
  </conditionalFormatting>
  <conditionalFormatting sqref="AF205:AJ205">
    <cfRule type="cellIs" dxfId="1600" priority="527" operator="equal">
      <formula>"eps"</formula>
    </cfRule>
  </conditionalFormatting>
  <conditionalFormatting sqref="AE206">
    <cfRule type="cellIs" dxfId="1599" priority="526" operator="equal">
      <formula>"eps"</formula>
    </cfRule>
  </conditionalFormatting>
  <conditionalFormatting sqref="AF206:AJ206">
    <cfRule type="cellIs" dxfId="1598" priority="525" operator="equal">
      <formula>"eps"</formula>
    </cfRule>
  </conditionalFormatting>
  <conditionalFormatting sqref="AE205:AJ205">
    <cfRule type="cellIs" dxfId="1597" priority="524" operator="equal">
      <formula>"eps"</formula>
    </cfRule>
  </conditionalFormatting>
  <conditionalFormatting sqref="AD205">
    <cfRule type="cellIs" dxfId="1596" priority="523" operator="equal">
      <formula>"eps"</formula>
    </cfRule>
  </conditionalFormatting>
  <conditionalFormatting sqref="AC205">
    <cfRule type="cellIs" dxfId="1595" priority="522" operator="equal">
      <formula>"eps"</formula>
    </cfRule>
  </conditionalFormatting>
  <conditionalFormatting sqref="AD206">
    <cfRule type="cellIs" dxfId="1594" priority="521" operator="equal">
      <formula>"eps"</formula>
    </cfRule>
  </conditionalFormatting>
  <conditionalFormatting sqref="AC206">
    <cfRule type="cellIs" dxfId="1593" priority="520" operator="equal">
      <formula>"eps"</formula>
    </cfRule>
  </conditionalFormatting>
  <conditionalFormatting sqref="AK205">
    <cfRule type="cellIs" dxfId="1592" priority="519" operator="equal">
      <formula>"eps"</formula>
    </cfRule>
  </conditionalFormatting>
  <conditionalFormatting sqref="AK206">
    <cfRule type="cellIs" dxfId="1591" priority="518" operator="equal">
      <formula>"eps"</formula>
    </cfRule>
  </conditionalFormatting>
  <conditionalFormatting sqref="AK205">
    <cfRule type="cellIs" dxfId="1590" priority="517" operator="equal">
      <formula>"eps"</formula>
    </cfRule>
  </conditionalFormatting>
  <conditionalFormatting sqref="AL205">
    <cfRule type="cellIs" dxfId="1589" priority="516" operator="equal">
      <formula>"eps"</formula>
    </cfRule>
  </conditionalFormatting>
  <conditionalFormatting sqref="AL206">
    <cfRule type="cellIs" dxfId="1588" priority="515" operator="equal">
      <formula>"eps"</formula>
    </cfRule>
  </conditionalFormatting>
  <conditionalFormatting sqref="AL205">
    <cfRule type="cellIs" dxfId="1587" priority="514" operator="equal">
      <formula>"eps"</formula>
    </cfRule>
  </conditionalFormatting>
  <conditionalFormatting sqref="E167:N167">
    <cfRule type="cellIs" dxfId="1586" priority="513" operator="equal">
      <formula>"eps"</formula>
    </cfRule>
  </conditionalFormatting>
  <conditionalFormatting sqref="G167:L167">
    <cfRule type="cellIs" dxfId="1585" priority="512" operator="equal">
      <formula>"eps"</formula>
    </cfRule>
  </conditionalFormatting>
  <conditionalFormatting sqref="F167">
    <cfRule type="cellIs" dxfId="1584" priority="511" operator="equal">
      <formula>"eps"</formula>
    </cfRule>
  </conditionalFormatting>
  <conditionalFormatting sqref="M167">
    <cfRule type="cellIs" dxfId="1583" priority="510" operator="equal">
      <formula>"eps"</formula>
    </cfRule>
  </conditionalFormatting>
  <conditionalFormatting sqref="N167">
    <cfRule type="cellIs" dxfId="1582" priority="509" operator="equal">
      <formula>"eps"</formula>
    </cfRule>
  </conditionalFormatting>
  <conditionalFormatting sqref="E174:N174">
    <cfRule type="cellIs" dxfId="1581" priority="508" operator="equal">
      <formula>"eps"</formula>
    </cfRule>
  </conditionalFormatting>
  <conditionalFormatting sqref="G174:L174">
    <cfRule type="cellIs" dxfId="1580" priority="507" operator="equal">
      <formula>"eps"</formula>
    </cfRule>
  </conditionalFormatting>
  <conditionalFormatting sqref="F174">
    <cfRule type="cellIs" dxfId="1579" priority="506" operator="equal">
      <formula>"eps"</formula>
    </cfRule>
  </conditionalFormatting>
  <conditionalFormatting sqref="M174">
    <cfRule type="cellIs" dxfId="1578" priority="505" operator="equal">
      <formula>"eps"</formula>
    </cfRule>
  </conditionalFormatting>
  <conditionalFormatting sqref="N174">
    <cfRule type="cellIs" dxfId="1577" priority="504" operator="equal">
      <formula>"eps"</formula>
    </cfRule>
  </conditionalFormatting>
  <conditionalFormatting sqref="E179:N179">
    <cfRule type="cellIs" dxfId="1576" priority="503" operator="equal">
      <formula>"eps"</formula>
    </cfRule>
  </conditionalFormatting>
  <conditionalFormatting sqref="G179:L179">
    <cfRule type="cellIs" dxfId="1575" priority="502" operator="equal">
      <formula>"eps"</formula>
    </cfRule>
  </conditionalFormatting>
  <conditionalFormatting sqref="F179">
    <cfRule type="cellIs" dxfId="1574" priority="501" operator="equal">
      <formula>"eps"</formula>
    </cfRule>
  </conditionalFormatting>
  <conditionalFormatting sqref="M179">
    <cfRule type="cellIs" dxfId="1573" priority="500" operator="equal">
      <formula>"eps"</formula>
    </cfRule>
  </conditionalFormatting>
  <conditionalFormatting sqref="N179">
    <cfRule type="cellIs" dxfId="1572" priority="499" operator="equal">
      <formula>"eps"</formula>
    </cfRule>
  </conditionalFormatting>
  <conditionalFormatting sqref="E182:N182">
    <cfRule type="cellIs" dxfId="1571" priority="498" operator="equal">
      <formula>"eps"</formula>
    </cfRule>
  </conditionalFormatting>
  <conditionalFormatting sqref="G182:L182">
    <cfRule type="cellIs" dxfId="1570" priority="497" operator="equal">
      <formula>"eps"</formula>
    </cfRule>
  </conditionalFormatting>
  <conditionalFormatting sqref="F182">
    <cfRule type="cellIs" dxfId="1569" priority="496" operator="equal">
      <formula>"eps"</formula>
    </cfRule>
  </conditionalFormatting>
  <conditionalFormatting sqref="M182">
    <cfRule type="cellIs" dxfId="1568" priority="495" operator="equal">
      <formula>"eps"</formula>
    </cfRule>
  </conditionalFormatting>
  <conditionalFormatting sqref="N182">
    <cfRule type="cellIs" dxfId="1567" priority="494" operator="equal">
      <formula>"eps"</formula>
    </cfRule>
  </conditionalFormatting>
  <conditionalFormatting sqref="E186:N186">
    <cfRule type="cellIs" dxfId="1566" priority="493" operator="equal">
      <formula>"eps"</formula>
    </cfRule>
  </conditionalFormatting>
  <conditionalFormatting sqref="G186:L186">
    <cfRule type="cellIs" dxfId="1565" priority="492" operator="equal">
      <formula>"eps"</formula>
    </cfRule>
  </conditionalFormatting>
  <conditionalFormatting sqref="F186">
    <cfRule type="cellIs" dxfId="1564" priority="491" operator="equal">
      <formula>"eps"</formula>
    </cfRule>
  </conditionalFormatting>
  <conditionalFormatting sqref="M186">
    <cfRule type="cellIs" dxfId="1563" priority="490" operator="equal">
      <formula>"eps"</formula>
    </cfRule>
  </conditionalFormatting>
  <conditionalFormatting sqref="N186">
    <cfRule type="cellIs" dxfId="1562" priority="489" operator="equal">
      <formula>"eps"</formula>
    </cfRule>
  </conditionalFormatting>
  <conditionalFormatting sqref="E188:N188">
    <cfRule type="cellIs" dxfId="1561" priority="488" operator="equal">
      <formula>"eps"</formula>
    </cfRule>
  </conditionalFormatting>
  <conditionalFormatting sqref="G188:L188">
    <cfRule type="cellIs" dxfId="1560" priority="487" operator="equal">
      <formula>"eps"</formula>
    </cfRule>
  </conditionalFormatting>
  <conditionalFormatting sqref="F188">
    <cfRule type="cellIs" dxfId="1559" priority="486" operator="equal">
      <formula>"eps"</formula>
    </cfRule>
  </conditionalFormatting>
  <conditionalFormatting sqref="M188">
    <cfRule type="cellIs" dxfId="1558" priority="485" operator="equal">
      <formula>"eps"</formula>
    </cfRule>
  </conditionalFormatting>
  <conditionalFormatting sqref="N188">
    <cfRule type="cellIs" dxfId="1557" priority="484" operator="equal">
      <formula>"eps"</formula>
    </cfRule>
  </conditionalFormatting>
  <conditionalFormatting sqref="E199:N201">
    <cfRule type="cellIs" dxfId="1556" priority="483" operator="equal">
      <formula>"eps"</formula>
    </cfRule>
  </conditionalFormatting>
  <conditionalFormatting sqref="G199:L201">
    <cfRule type="cellIs" dxfId="1555" priority="482" operator="equal">
      <formula>"eps"</formula>
    </cfRule>
  </conditionalFormatting>
  <conditionalFormatting sqref="F199:F201">
    <cfRule type="cellIs" dxfId="1554" priority="481" operator="equal">
      <formula>"eps"</formula>
    </cfRule>
  </conditionalFormatting>
  <conditionalFormatting sqref="M199:M201">
    <cfRule type="cellIs" dxfId="1553" priority="480" operator="equal">
      <formula>"eps"</formula>
    </cfRule>
  </conditionalFormatting>
  <conditionalFormatting sqref="N199:N201">
    <cfRule type="cellIs" dxfId="1552" priority="479" operator="equal">
      <formula>"eps"</formula>
    </cfRule>
  </conditionalFormatting>
  <conditionalFormatting sqref="E204:N204">
    <cfRule type="cellIs" dxfId="1551" priority="478" operator="equal">
      <formula>"eps"</formula>
    </cfRule>
  </conditionalFormatting>
  <conditionalFormatting sqref="G204:L204">
    <cfRule type="cellIs" dxfId="1550" priority="477" operator="equal">
      <formula>"eps"</formula>
    </cfRule>
  </conditionalFormatting>
  <conditionalFormatting sqref="F204">
    <cfRule type="cellIs" dxfId="1549" priority="476" operator="equal">
      <formula>"eps"</formula>
    </cfRule>
  </conditionalFormatting>
  <conditionalFormatting sqref="M204">
    <cfRule type="cellIs" dxfId="1548" priority="475" operator="equal">
      <formula>"eps"</formula>
    </cfRule>
  </conditionalFormatting>
  <conditionalFormatting sqref="N204">
    <cfRule type="cellIs" dxfId="1547" priority="474" operator="equal">
      <formula>"eps"</formula>
    </cfRule>
  </conditionalFormatting>
  <conditionalFormatting sqref="E210:N210">
    <cfRule type="cellIs" dxfId="1546" priority="473" operator="equal">
      <formula>"eps"</formula>
    </cfRule>
  </conditionalFormatting>
  <conditionalFormatting sqref="G210:L210">
    <cfRule type="cellIs" dxfId="1545" priority="472" operator="equal">
      <formula>"eps"</formula>
    </cfRule>
  </conditionalFormatting>
  <conditionalFormatting sqref="F210">
    <cfRule type="cellIs" dxfId="1544" priority="471" operator="equal">
      <formula>"eps"</formula>
    </cfRule>
  </conditionalFormatting>
  <conditionalFormatting sqref="M210">
    <cfRule type="cellIs" dxfId="1543" priority="470" operator="equal">
      <formula>"eps"</formula>
    </cfRule>
  </conditionalFormatting>
  <conditionalFormatting sqref="N210">
    <cfRule type="cellIs" dxfId="1542" priority="469" operator="equal">
      <formula>"eps"</formula>
    </cfRule>
  </conditionalFormatting>
  <conditionalFormatting sqref="E212:N213">
    <cfRule type="cellIs" dxfId="1541" priority="468" operator="equal">
      <formula>"eps"</formula>
    </cfRule>
  </conditionalFormatting>
  <conditionalFormatting sqref="G212:L213">
    <cfRule type="cellIs" dxfId="1540" priority="467" operator="equal">
      <formula>"eps"</formula>
    </cfRule>
  </conditionalFormatting>
  <conditionalFormatting sqref="F212:F213">
    <cfRule type="cellIs" dxfId="1539" priority="466" operator="equal">
      <formula>"eps"</formula>
    </cfRule>
  </conditionalFormatting>
  <conditionalFormatting sqref="M212:M213">
    <cfRule type="cellIs" dxfId="1538" priority="465" operator="equal">
      <formula>"eps"</formula>
    </cfRule>
  </conditionalFormatting>
  <conditionalFormatting sqref="N212:N213">
    <cfRule type="cellIs" dxfId="1537" priority="464" operator="equal">
      <formula>"eps"</formula>
    </cfRule>
  </conditionalFormatting>
  <conditionalFormatting sqref="E209:N209">
    <cfRule type="cellIs" dxfId="1536" priority="463" operator="equal">
      <formula>"eps"</formula>
    </cfRule>
  </conditionalFormatting>
  <conditionalFormatting sqref="G209:L209">
    <cfRule type="cellIs" dxfId="1535" priority="462" operator="equal">
      <formula>"eps"</formula>
    </cfRule>
  </conditionalFormatting>
  <conditionalFormatting sqref="F209">
    <cfRule type="cellIs" dxfId="1534" priority="461" operator="equal">
      <formula>"eps"</formula>
    </cfRule>
  </conditionalFormatting>
  <conditionalFormatting sqref="M209">
    <cfRule type="cellIs" dxfId="1533" priority="460" operator="equal">
      <formula>"eps"</formula>
    </cfRule>
  </conditionalFormatting>
  <conditionalFormatting sqref="N209">
    <cfRule type="cellIs" dxfId="1532" priority="459" operator="equal">
      <formula>"eps"</formula>
    </cfRule>
  </conditionalFormatting>
  <conditionalFormatting sqref="E162:N162">
    <cfRule type="cellIs" dxfId="1531" priority="458" operator="equal">
      <formula>"eps"</formula>
    </cfRule>
  </conditionalFormatting>
  <conditionalFormatting sqref="G162:L162">
    <cfRule type="cellIs" dxfId="1530" priority="457" operator="equal">
      <formula>"eps"</formula>
    </cfRule>
  </conditionalFormatting>
  <conditionalFormatting sqref="F162">
    <cfRule type="cellIs" dxfId="1529" priority="456" operator="equal">
      <formula>"eps"</formula>
    </cfRule>
  </conditionalFormatting>
  <conditionalFormatting sqref="M162">
    <cfRule type="cellIs" dxfId="1528" priority="455" operator="equal">
      <formula>"eps"</formula>
    </cfRule>
  </conditionalFormatting>
  <conditionalFormatting sqref="N162">
    <cfRule type="cellIs" dxfId="1527" priority="454" operator="equal">
      <formula>"eps"</formula>
    </cfRule>
  </conditionalFormatting>
  <conditionalFormatting sqref="E172:N172">
    <cfRule type="cellIs" dxfId="1526" priority="453" operator="equal">
      <formula>"eps"</formula>
    </cfRule>
  </conditionalFormatting>
  <conditionalFormatting sqref="G172:L172">
    <cfRule type="cellIs" dxfId="1525" priority="452" operator="equal">
      <formula>"eps"</formula>
    </cfRule>
  </conditionalFormatting>
  <conditionalFormatting sqref="F172">
    <cfRule type="cellIs" dxfId="1524" priority="451" operator="equal">
      <formula>"eps"</formula>
    </cfRule>
  </conditionalFormatting>
  <conditionalFormatting sqref="M172">
    <cfRule type="cellIs" dxfId="1523" priority="450" operator="equal">
      <formula>"eps"</formula>
    </cfRule>
  </conditionalFormatting>
  <conditionalFormatting sqref="N172">
    <cfRule type="cellIs" dxfId="1522" priority="449" operator="equal">
      <formula>"eps"</formula>
    </cfRule>
  </conditionalFormatting>
  <conditionalFormatting sqref="AC12 AC19 AC78 AC26 AC9:AC10 AE17 AE12 AC14:AC17 AC21:AL24 AC29:AL31 AC33:AL33 AC36:AL65 AC70:AL71 AC73:AL73">
    <cfRule type="cellIs" dxfId="1521" priority="448" operator="equal">
      <formula>"eps"</formula>
    </cfRule>
  </conditionalFormatting>
  <conditionalFormatting sqref="AC81 AE81">
    <cfRule type="cellIs" dxfId="1520" priority="447" operator="equal">
      <formula>"eps"</formula>
    </cfRule>
  </conditionalFormatting>
  <conditionalFormatting sqref="AC12 AE12">
    <cfRule type="cellIs" dxfId="1519" priority="446" operator="equal">
      <formula>"eps"</formula>
    </cfRule>
  </conditionalFormatting>
  <conditionalFormatting sqref="AC35:AL65">
    <cfRule type="cellIs" dxfId="1518" priority="445" operator="equal">
      <formula>"eps"</formula>
    </cfRule>
  </conditionalFormatting>
  <conditionalFormatting sqref="AC66 AE66">
    <cfRule type="cellIs" dxfId="1517" priority="444" operator="equal">
      <formula>"eps"</formula>
    </cfRule>
  </conditionalFormatting>
  <conditionalFormatting sqref="AC11 AE11">
    <cfRule type="cellIs" dxfId="1516" priority="443" operator="equal">
      <formula>"eps"</formula>
    </cfRule>
  </conditionalFormatting>
  <conditionalFormatting sqref="AC27 AE27">
    <cfRule type="cellIs" dxfId="1515" priority="442" operator="equal">
      <formula>"eps"</formula>
    </cfRule>
  </conditionalFormatting>
  <conditionalFormatting sqref="AE74">
    <cfRule type="cellIs" dxfId="1514" priority="441" operator="equal">
      <formula>"eps"</formula>
    </cfRule>
  </conditionalFormatting>
  <conditionalFormatting sqref="AE75">
    <cfRule type="cellIs" dxfId="1513" priority="440" operator="equal">
      <formula>"eps"</formula>
    </cfRule>
  </conditionalFormatting>
  <conditionalFormatting sqref="AF33:AJ33 AF36:AJ65 AF73:AJ73 AF12:AJ12 AF70:AJ71 AF17:AJ17 AF29:AJ31 AF21:AJ24">
    <cfRule type="cellIs" dxfId="1512" priority="439" operator="equal">
      <formula>"eps"</formula>
    </cfRule>
  </conditionalFormatting>
  <conditionalFormatting sqref="AF81:AJ81">
    <cfRule type="cellIs" dxfId="1511" priority="438" operator="equal">
      <formula>"eps"</formula>
    </cfRule>
  </conditionalFormatting>
  <conditionalFormatting sqref="AF12:AJ12">
    <cfRule type="cellIs" dxfId="1510" priority="437" operator="equal">
      <formula>"eps"</formula>
    </cfRule>
  </conditionalFormatting>
  <conditionalFormatting sqref="AF35:AJ35">
    <cfRule type="cellIs" dxfId="1509" priority="436" operator="equal">
      <formula>"eps"</formula>
    </cfRule>
  </conditionalFormatting>
  <conditionalFormatting sqref="AF66:AJ66">
    <cfRule type="cellIs" dxfId="1508" priority="435" operator="equal">
      <formula>"eps"</formula>
    </cfRule>
  </conditionalFormatting>
  <conditionalFormatting sqref="AF11:AJ11">
    <cfRule type="cellIs" dxfId="1507" priority="434" operator="equal">
      <formula>"eps"</formula>
    </cfRule>
  </conditionalFormatting>
  <conditionalFormatting sqref="AF27:AJ27">
    <cfRule type="cellIs" dxfId="1506" priority="433" operator="equal">
      <formula>"eps"</formula>
    </cfRule>
  </conditionalFormatting>
  <conditionalFormatting sqref="AF74:AJ74">
    <cfRule type="cellIs" dxfId="1505" priority="432" operator="equal">
      <formula>"eps"</formula>
    </cfRule>
  </conditionalFormatting>
  <conditionalFormatting sqref="AF75:AJ75">
    <cfRule type="cellIs" dxfId="1504" priority="431" operator="equal">
      <formula>"eps"</formula>
    </cfRule>
  </conditionalFormatting>
  <conditionalFormatting sqref="AD33 AD36:AD65 AD73 AD12 AD70:AD71 AD17 AD29:AD31 AD21:AD24">
    <cfRule type="cellIs" dxfId="1503" priority="430" operator="equal">
      <formula>"eps"</formula>
    </cfRule>
  </conditionalFormatting>
  <conditionalFormatting sqref="AD81">
    <cfRule type="cellIs" dxfId="1502" priority="429" operator="equal">
      <formula>"eps"</formula>
    </cfRule>
  </conditionalFormatting>
  <conditionalFormatting sqref="AD12">
    <cfRule type="cellIs" dxfId="1501" priority="428" operator="equal">
      <formula>"eps"</formula>
    </cfRule>
  </conditionalFormatting>
  <conditionalFormatting sqref="AD35">
    <cfRule type="cellIs" dxfId="1500" priority="427" operator="equal">
      <formula>"eps"</formula>
    </cfRule>
  </conditionalFormatting>
  <conditionalFormatting sqref="AD66">
    <cfRule type="cellIs" dxfId="1499" priority="426" operator="equal">
      <formula>"eps"</formula>
    </cfRule>
  </conditionalFormatting>
  <conditionalFormatting sqref="AD11">
    <cfRule type="cellIs" dxfId="1498" priority="425" operator="equal">
      <formula>"eps"</formula>
    </cfRule>
  </conditionalFormatting>
  <conditionalFormatting sqref="AD27">
    <cfRule type="cellIs" dxfId="1497" priority="424" operator="equal">
      <formula>"eps"</formula>
    </cfRule>
  </conditionalFormatting>
  <conditionalFormatting sqref="AD74">
    <cfRule type="cellIs" dxfId="1496" priority="423" operator="equal">
      <formula>"eps"</formula>
    </cfRule>
  </conditionalFormatting>
  <conditionalFormatting sqref="AD75">
    <cfRule type="cellIs" dxfId="1495" priority="422" operator="equal">
      <formula>"eps"</formula>
    </cfRule>
  </conditionalFormatting>
  <conditionalFormatting sqref="AD18">
    <cfRule type="cellIs" dxfId="1494" priority="385" operator="equal">
      <formula>"eps"</formula>
    </cfRule>
  </conditionalFormatting>
  <conditionalFormatting sqref="AF18:AJ18">
    <cfRule type="cellIs" dxfId="1493" priority="386" operator="equal">
      <formula>"eps"</formula>
    </cfRule>
  </conditionalFormatting>
  <conditionalFormatting sqref="AL13">
    <cfRule type="cellIs" dxfId="1492" priority="388" operator="equal">
      <formula>"eps"</formula>
    </cfRule>
  </conditionalFormatting>
  <conditionalFormatting sqref="AE18">
    <cfRule type="cellIs" dxfId="1491" priority="387" operator="equal">
      <formula>"eps"</formula>
    </cfRule>
  </conditionalFormatting>
  <conditionalFormatting sqref="AC13">
    <cfRule type="cellIs" dxfId="1490" priority="390" operator="equal">
      <formula>"eps"</formula>
    </cfRule>
  </conditionalFormatting>
  <conditionalFormatting sqref="AK13">
    <cfRule type="cellIs" dxfId="1489" priority="389" operator="equal">
      <formula>"eps"</formula>
    </cfRule>
  </conditionalFormatting>
  <conditionalFormatting sqref="AK33 AK36:AK65 AK73 AK70:AK71 AK17 AK29:AK31 AK21:AK24">
    <cfRule type="cellIs" dxfId="1488" priority="421" operator="equal">
      <formula>"eps"</formula>
    </cfRule>
  </conditionalFormatting>
  <conditionalFormatting sqref="AK35">
    <cfRule type="cellIs" dxfId="1487" priority="420" operator="equal">
      <formula>"eps"</formula>
    </cfRule>
  </conditionalFormatting>
  <conditionalFormatting sqref="AK66">
    <cfRule type="cellIs" dxfId="1486" priority="419" operator="equal">
      <formula>"eps"</formula>
    </cfRule>
  </conditionalFormatting>
  <conditionalFormatting sqref="AK11">
    <cfRule type="cellIs" dxfId="1485" priority="418" operator="equal">
      <formula>"eps"</formula>
    </cfRule>
  </conditionalFormatting>
  <conditionalFormatting sqref="AK27">
    <cfRule type="cellIs" dxfId="1484" priority="417" operator="equal">
      <formula>"eps"</formula>
    </cfRule>
  </conditionalFormatting>
  <conditionalFormatting sqref="AK74">
    <cfRule type="cellIs" dxfId="1483" priority="416" operator="equal">
      <formula>"eps"</formula>
    </cfRule>
  </conditionalFormatting>
  <conditionalFormatting sqref="AK75">
    <cfRule type="cellIs" dxfId="1482" priority="415" operator="equal">
      <formula>"eps"</formula>
    </cfRule>
  </conditionalFormatting>
  <conditionalFormatting sqref="AE67">
    <cfRule type="cellIs" dxfId="1481" priority="351" operator="equal">
      <formula>"eps"</formula>
    </cfRule>
  </conditionalFormatting>
  <conditionalFormatting sqref="AD67">
    <cfRule type="cellIs" dxfId="1480" priority="344" operator="equal">
      <formula>"eps"</formula>
    </cfRule>
  </conditionalFormatting>
  <conditionalFormatting sqref="AL34">
    <cfRule type="cellIs" dxfId="1479" priority="352" operator="equal">
      <formula>"eps"</formula>
    </cfRule>
  </conditionalFormatting>
  <conditionalFormatting sqref="AK34">
    <cfRule type="cellIs" dxfId="1478" priority="353" operator="equal">
      <formula>"eps"</formula>
    </cfRule>
  </conditionalFormatting>
  <conditionalFormatting sqref="AC34">
    <cfRule type="cellIs" dxfId="1477" priority="354" operator="equal">
      <formula>"eps"</formula>
    </cfRule>
  </conditionalFormatting>
  <conditionalFormatting sqref="AD34">
    <cfRule type="cellIs" dxfId="1476" priority="355" operator="equal">
      <formula>"eps"</formula>
    </cfRule>
  </conditionalFormatting>
  <conditionalFormatting sqref="AF34:AJ34">
    <cfRule type="cellIs" dxfId="1475" priority="356" operator="equal">
      <formula>"eps"</formula>
    </cfRule>
  </conditionalFormatting>
  <conditionalFormatting sqref="AE34">
    <cfRule type="cellIs" dxfId="1474" priority="357" operator="equal">
      <formula>"eps"</formula>
    </cfRule>
  </conditionalFormatting>
  <conditionalFormatting sqref="AL32">
    <cfRule type="cellIs" dxfId="1473" priority="358" operator="equal">
      <formula>"eps"</formula>
    </cfRule>
  </conditionalFormatting>
  <conditionalFormatting sqref="AK32">
    <cfRule type="cellIs" dxfId="1472" priority="359" operator="equal">
      <formula>"eps"</formula>
    </cfRule>
  </conditionalFormatting>
  <conditionalFormatting sqref="AC32">
    <cfRule type="cellIs" dxfId="1471" priority="360" operator="equal">
      <formula>"eps"</formula>
    </cfRule>
  </conditionalFormatting>
  <conditionalFormatting sqref="AD32">
    <cfRule type="cellIs" dxfId="1470" priority="361" operator="equal">
      <formula>"eps"</formula>
    </cfRule>
  </conditionalFormatting>
  <conditionalFormatting sqref="AF32:AJ32">
    <cfRule type="cellIs" dxfId="1469" priority="362" operator="equal">
      <formula>"eps"</formula>
    </cfRule>
  </conditionalFormatting>
  <conditionalFormatting sqref="AE32">
    <cfRule type="cellIs" dxfId="1468" priority="363" operator="equal">
      <formula>"eps"</formula>
    </cfRule>
  </conditionalFormatting>
  <conditionalFormatting sqref="AL28">
    <cfRule type="cellIs" dxfId="1467" priority="364" operator="equal">
      <formula>"eps"</formula>
    </cfRule>
  </conditionalFormatting>
  <conditionalFormatting sqref="AK12">
    <cfRule type="cellIs" dxfId="1466" priority="414" operator="equal">
      <formula>"eps"</formula>
    </cfRule>
  </conditionalFormatting>
  <conditionalFormatting sqref="AL33 AL36:AL65 AL73 AL70:AL71 AL17 AL29:AL31 AL21:AL24">
    <cfRule type="cellIs" dxfId="1465" priority="413" operator="equal">
      <formula>"eps"</formula>
    </cfRule>
  </conditionalFormatting>
  <conditionalFormatting sqref="AL35">
    <cfRule type="cellIs" dxfId="1464" priority="412" operator="equal">
      <formula>"eps"</formula>
    </cfRule>
  </conditionalFormatting>
  <conditionalFormatting sqref="AL66">
    <cfRule type="cellIs" dxfId="1463" priority="411" operator="equal">
      <formula>"eps"</formula>
    </cfRule>
  </conditionalFormatting>
  <conditionalFormatting sqref="AL11">
    <cfRule type="cellIs" dxfId="1462" priority="410" operator="equal">
      <formula>"eps"</formula>
    </cfRule>
  </conditionalFormatting>
  <conditionalFormatting sqref="AL27">
    <cfRule type="cellIs" dxfId="1461" priority="409" operator="equal">
      <formula>"eps"</formula>
    </cfRule>
  </conditionalFormatting>
  <conditionalFormatting sqref="AL74">
    <cfRule type="cellIs" dxfId="1460" priority="408" operator="equal">
      <formula>"eps"</formula>
    </cfRule>
  </conditionalFormatting>
  <conditionalFormatting sqref="AL75">
    <cfRule type="cellIs" dxfId="1459" priority="407" operator="equal">
      <formula>"eps"</formula>
    </cfRule>
  </conditionalFormatting>
  <conditionalFormatting sqref="AE77">
    <cfRule type="cellIs" dxfId="1458" priority="325" operator="equal">
      <formula>"eps"</formula>
    </cfRule>
  </conditionalFormatting>
  <conditionalFormatting sqref="AK77">
    <cfRule type="cellIs" dxfId="1457" priority="318" operator="equal">
      <formula>"eps"</formula>
    </cfRule>
  </conditionalFormatting>
  <conditionalFormatting sqref="AF76:AJ76">
    <cfRule type="cellIs" dxfId="1456" priority="326" operator="equal">
      <formula>"eps"</formula>
    </cfRule>
  </conditionalFormatting>
  <conditionalFormatting sqref="AE76">
    <cfRule type="cellIs" dxfId="1455" priority="327" operator="equal">
      <formula>"eps"</formula>
    </cfRule>
  </conditionalFormatting>
  <conditionalFormatting sqref="AL72">
    <cfRule type="cellIs" dxfId="1454" priority="328" operator="equal">
      <formula>"eps"</formula>
    </cfRule>
  </conditionalFormatting>
  <conditionalFormatting sqref="AK72">
    <cfRule type="cellIs" dxfId="1453" priority="329" operator="equal">
      <formula>"eps"</formula>
    </cfRule>
  </conditionalFormatting>
  <conditionalFormatting sqref="AC72">
    <cfRule type="cellIs" dxfId="1452" priority="330" operator="equal">
      <formula>"eps"</formula>
    </cfRule>
  </conditionalFormatting>
  <conditionalFormatting sqref="AD72">
    <cfRule type="cellIs" dxfId="1451" priority="331" operator="equal">
      <formula>"eps"</formula>
    </cfRule>
  </conditionalFormatting>
  <conditionalFormatting sqref="AF72:AJ72">
    <cfRule type="cellIs" dxfId="1450" priority="332" operator="equal">
      <formula>"eps"</formula>
    </cfRule>
  </conditionalFormatting>
  <conditionalFormatting sqref="AE72">
    <cfRule type="cellIs" dxfId="1449" priority="333" operator="equal">
      <formula>"eps"</formula>
    </cfRule>
  </conditionalFormatting>
  <conditionalFormatting sqref="AL69">
    <cfRule type="cellIs" dxfId="1448" priority="334" operator="equal">
      <formula>"eps"</formula>
    </cfRule>
  </conditionalFormatting>
  <conditionalFormatting sqref="AL68">
    <cfRule type="cellIs" dxfId="1447" priority="335" operator="equal">
      <formula>"eps"</formula>
    </cfRule>
  </conditionalFormatting>
  <conditionalFormatting sqref="AL67">
    <cfRule type="cellIs" dxfId="1446" priority="336" operator="equal">
      <formula>"eps"</formula>
    </cfRule>
  </conditionalFormatting>
  <conditionalFormatting sqref="AK69">
    <cfRule type="cellIs" dxfId="1445" priority="337" operator="equal">
      <formula>"eps"</formula>
    </cfRule>
  </conditionalFormatting>
  <conditionalFormatting sqref="AK68">
    <cfRule type="cellIs" dxfId="1444" priority="338" operator="equal">
      <formula>"eps"</formula>
    </cfRule>
  </conditionalFormatting>
  <conditionalFormatting sqref="AL12">
    <cfRule type="cellIs" dxfId="1443" priority="406" operator="equal">
      <formula>"eps"</formula>
    </cfRule>
  </conditionalFormatting>
  <conditionalFormatting sqref="AK81:AL81">
    <cfRule type="cellIs" dxfId="1442" priority="405" operator="equal">
      <formula>"eps"</formula>
    </cfRule>
  </conditionalFormatting>
  <conditionalFormatting sqref="AD9:AL10">
    <cfRule type="cellIs" dxfId="1441" priority="404" operator="equal">
      <formula>"eps"</formula>
    </cfRule>
  </conditionalFormatting>
  <conditionalFormatting sqref="AD14:AL16">
    <cfRule type="cellIs" dxfId="1440" priority="403" operator="equal">
      <formula>"eps"</formula>
    </cfRule>
  </conditionalFormatting>
  <conditionalFormatting sqref="AD19:AL19">
    <cfRule type="cellIs" dxfId="1439" priority="402" operator="equal">
      <formula>"eps"</formula>
    </cfRule>
  </conditionalFormatting>
  <conditionalFormatting sqref="AD26:AL26">
    <cfRule type="cellIs" dxfId="1438" priority="401" operator="equal">
      <formula>"eps"</formula>
    </cfRule>
  </conditionalFormatting>
  <conditionalFormatting sqref="AC74:AL75">
    <cfRule type="cellIs" dxfId="1437" priority="400" operator="equal">
      <formula>"eps"</formula>
    </cfRule>
  </conditionalFormatting>
  <conditionalFormatting sqref="AD78:AL78">
    <cfRule type="cellIs" dxfId="1436" priority="399" operator="equal">
      <formula>"eps"</formula>
    </cfRule>
  </conditionalFormatting>
  <conditionalFormatting sqref="AK67">
    <cfRule type="cellIs" dxfId="1435" priority="339" operator="equal">
      <formula>"eps"</formula>
    </cfRule>
  </conditionalFormatting>
  <conditionalFormatting sqref="AD68">
    <cfRule type="cellIs" dxfId="1434" priority="343" operator="equal">
      <formula>"eps"</formula>
    </cfRule>
  </conditionalFormatting>
  <conditionalFormatting sqref="AC68">
    <cfRule type="cellIs" dxfId="1433" priority="342" operator="equal">
      <formula>"eps"</formula>
    </cfRule>
  </conditionalFormatting>
  <conditionalFormatting sqref="AE69">
    <cfRule type="cellIs" dxfId="1432" priority="347" operator="equal">
      <formula>"eps"</formula>
    </cfRule>
  </conditionalFormatting>
  <conditionalFormatting sqref="AF69:AJ69">
    <cfRule type="cellIs" dxfId="1431" priority="346" operator="equal">
      <formula>"eps"</formula>
    </cfRule>
  </conditionalFormatting>
  <conditionalFormatting sqref="AF67:AJ67">
    <cfRule type="cellIs" dxfId="1430" priority="350" operator="equal">
      <formula>"eps"</formula>
    </cfRule>
  </conditionalFormatting>
  <conditionalFormatting sqref="AE25">
    <cfRule type="cellIs" dxfId="1429" priority="375" operator="equal">
      <formula>"eps"</formula>
    </cfRule>
  </conditionalFormatting>
  <conditionalFormatting sqref="AF25:AJ25">
    <cfRule type="cellIs" dxfId="1428" priority="374" operator="equal">
      <formula>"eps"</formula>
    </cfRule>
  </conditionalFormatting>
  <conditionalFormatting sqref="AD20">
    <cfRule type="cellIs" dxfId="1427" priority="379" operator="equal">
      <formula>"eps"</formula>
    </cfRule>
  </conditionalFormatting>
  <conditionalFormatting sqref="AC20">
    <cfRule type="cellIs" dxfId="1426" priority="378" operator="equal">
      <formula>"eps"</formula>
    </cfRule>
  </conditionalFormatting>
  <conditionalFormatting sqref="AK20">
    <cfRule type="cellIs" dxfId="1425" priority="377" operator="equal">
      <formula>"eps"</formula>
    </cfRule>
  </conditionalFormatting>
  <conditionalFormatting sqref="AL20">
    <cfRule type="cellIs" dxfId="1424" priority="376" operator="equal">
      <formula>"eps"</formula>
    </cfRule>
  </conditionalFormatting>
  <conditionalFormatting sqref="AC18">
    <cfRule type="cellIs" dxfId="1423" priority="384" operator="equal">
      <formula>"eps"</formula>
    </cfRule>
  </conditionalFormatting>
  <conditionalFormatting sqref="AC8">
    <cfRule type="cellIs" dxfId="1422" priority="398" operator="equal">
      <formula>"eps"</formula>
    </cfRule>
  </conditionalFormatting>
  <conditionalFormatting sqref="AE8:AJ8">
    <cfRule type="cellIs" dxfId="1421" priority="397" operator="equal">
      <formula>"eps"</formula>
    </cfRule>
  </conditionalFormatting>
  <conditionalFormatting sqref="AD8">
    <cfRule type="cellIs" dxfId="1420" priority="396" operator="equal">
      <formula>"eps"</formula>
    </cfRule>
  </conditionalFormatting>
  <conditionalFormatting sqref="AK8">
    <cfRule type="cellIs" dxfId="1419" priority="395" operator="equal">
      <formula>"eps"</formula>
    </cfRule>
  </conditionalFormatting>
  <conditionalFormatting sqref="AL8">
    <cfRule type="cellIs" dxfId="1418" priority="394" operator="equal">
      <formula>"eps"</formula>
    </cfRule>
  </conditionalFormatting>
  <conditionalFormatting sqref="AE13">
    <cfRule type="cellIs" dxfId="1417" priority="393" operator="equal">
      <formula>"eps"</formula>
    </cfRule>
  </conditionalFormatting>
  <conditionalFormatting sqref="AF13:AJ13">
    <cfRule type="cellIs" dxfId="1416" priority="392" operator="equal">
      <formula>"eps"</formula>
    </cfRule>
  </conditionalFormatting>
  <conditionalFormatting sqref="AD13">
    <cfRule type="cellIs" dxfId="1415" priority="391" operator="equal">
      <formula>"eps"</formula>
    </cfRule>
  </conditionalFormatting>
  <conditionalFormatting sqref="AK18">
    <cfRule type="cellIs" dxfId="1414" priority="383" operator="equal">
      <formula>"eps"</formula>
    </cfRule>
  </conditionalFormatting>
  <conditionalFormatting sqref="AL18">
    <cfRule type="cellIs" dxfId="1413" priority="382" operator="equal">
      <formula>"eps"</formula>
    </cfRule>
  </conditionalFormatting>
  <conditionalFormatting sqref="AE20">
    <cfRule type="cellIs" dxfId="1412" priority="381" operator="equal">
      <formula>"eps"</formula>
    </cfRule>
  </conditionalFormatting>
  <conditionalFormatting sqref="AF20:AJ20">
    <cfRule type="cellIs" dxfId="1411" priority="380" operator="equal">
      <formula>"eps"</formula>
    </cfRule>
  </conditionalFormatting>
  <conditionalFormatting sqref="AD25">
    <cfRule type="cellIs" dxfId="1410" priority="373" operator="equal">
      <formula>"eps"</formula>
    </cfRule>
  </conditionalFormatting>
  <conditionalFormatting sqref="AC25">
    <cfRule type="cellIs" dxfId="1409" priority="372" operator="equal">
      <formula>"eps"</formula>
    </cfRule>
  </conditionalFormatting>
  <conditionalFormatting sqref="AK25">
    <cfRule type="cellIs" dxfId="1408" priority="371" operator="equal">
      <formula>"eps"</formula>
    </cfRule>
  </conditionalFormatting>
  <conditionalFormatting sqref="AL25">
    <cfRule type="cellIs" dxfId="1407" priority="370" operator="equal">
      <formula>"eps"</formula>
    </cfRule>
  </conditionalFormatting>
  <conditionalFormatting sqref="AE28">
    <cfRule type="cellIs" dxfId="1406" priority="369" operator="equal">
      <formula>"eps"</formula>
    </cfRule>
  </conditionalFormatting>
  <conditionalFormatting sqref="AF28:AJ28">
    <cfRule type="cellIs" dxfId="1405" priority="368" operator="equal">
      <formula>"eps"</formula>
    </cfRule>
  </conditionalFormatting>
  <conditionalFormatting sqref="AD28">
    <cfRule type="cellIs" dxfId="1404" priority="367" operator="equal">
      <formula>"eps"</formula>
    </cfRule>
  </conditionalFormatting>
  <conditionalFormatting sqref="AC28">
    <cfRule type="cellIs" dxfId="1403" priority="366" operator="equal">
      <formula>"eps"</formula>
    </cfRule>
  </conditionalFormatting>
  <conditionalFormatting sqref="AK28">
    <cfRule type="cellIs" dxfId="1402" priority="365" operator="equal">
      <formula>"eps"</formula>
    </cfRule>
  </conditionalFormatting>
  <conditionalFormatting sqref="AE68">
    <cfRule type="cellIs" dxfId="1401" priority="349" operator="equal">
      <formula>"eps"</formula>
    </cfRule>
  </conditionalFormatting>
  <conditionalFormatting sqref="AF68:AJ68">
    <cfRule type="cellIs" dxfId="1400" priority="348" operator="equal">
      <formula>"eps"</formula>
    </cfRule>
  </conditionalFormatting>
  <conditionalFormatting sqref="AC67">
    <cfRule type="cellIs" dxfId="1399" priority="345" operator="equal">
      <formula>"eps"</formula>
    </cfRule>
  </conditionalFormatting>
  <conditionalFormatting sqref="AD69">
    <cfRule type="cellIs" dxfId="1398" priority="341" operator="equal">
      <formula>"eps"</formula>
    </cfRule>
  </conditionalFormatting>
  <conditionalFormatting sqref="AC69">
    <cfRule type="cellIs" dxfId="1397" priority="340" operator="equal">
      <formula>"eps"</formula>
    </cfRule>
  </conditionalFormatting>
  <conditionalFormatting sqref="AF77:AJ77">
    <cfRule type="cellIs" dxfId="1396" priority="324" operator="equal">
      <formula>"eps"</formula>
    </cfRule>
  </conditionalFormatting>
  <conditionalFormatting sqref="AC77">
    <cfRule type="cellIs" dxfId="1395" priority="323" operator="equal">
      <formula>"eps"</formula>
    </cfRule>
  </conditionalFormatting>
  <conditionalFormatting sqref="AD77">
    <cfRule type="cellIs" dxfId="1394" priority="322" operator="equal">
      <formula>"eps"</formula>
    </cfRule>
  </conditionalFormatting>
  <conditionalFormatting sqref="AD76">
    <cfRule type="cellIs" dxfId="1393" priority="321" operator="equal">
      <formula>"eps"</formula>
    </cfRule>
  </conditionalFormatting>
  <conditionalFormatting sqref="AC76">
    <cfRule type="cellIs" dxfId="1392" priority="320" operator="equal">
      <formula>"eps"</formula>
    </cfRule>
  </conditionalFormatting>
  <conditionalFormatting sqref="AK76">
    <cfRule type="cellIs" dxfId="1391" priority="319" operator="equal">
      <formula>"eps"</formula>
    </cfRule>
  </conditionalFormatting>
  <conditionalFormatting sqref="AL76">
    <cfRule type="cellIs" dxfId="1390" priority="317" operator="equal">
      <formula>"eps"</formula>
    </cfRule>
  </conditionalFormatting>
  <conditionalFormatting sqref="AL77">
    <cfRule type="cellIs" dxfId="1389" priority="316" operator="equal">
      <formula>"eps"</formula>
    </cfRule>
  </conditionalFormatting>
  <conditionalFormatting sqref="AE79">
    <cfRule type="cellIs" dxfId="1388" priority="315" operator="equal">
      <formula>"eps"</formula>
    </cfRule>
  </conditionalFormatting>
  <conditionalFormatting sqref="AF79:AJ79">
    <cfRule type="cellIs" dxfId="1387" priority="314" operator="equal">
      <formula>"eps"</formula>
    </cfRule>
  </conditionalFormatting>
  <conditionalFormatting sqref="AE80">
    <cfRule type="cellIs" dxfId="1386" priority="313" operator="equal">
      <formula>"eps"</formula>
    </cfRule>
  </conditionalFormatting>
  <conditionalFormatting sqref="AF80:AJ80">
    <cfRule type="cellIs" dxfId="1385" priority="312" operator="equal">
      <formula>"eps"</formula>
    </cfRule>
  </conditionalFormatting>
  <conditionalFormatting sqref="AE79:AJ79">
    <cfRule type="cellIs" dxfId="1384" priority="311" operator="equal">
      <formula>"eps"</formula>
    </cfRule>
  </conditionalFormatting>
  <conditionalFormatting sqref="AD79">
    <cfRule type="cellIs" dxfId="1383" priority="310" operator="equal">
      <formula>"eps"</formula>
    </cfRule>
  </conditionalFormatting>
  <conditionalFormatting sqref="AC79">
    <cfRule type="cellIs" dxfId="1382" priority="309" operator="equal">
      <formula>"eps"</formula>
    </cfRule>
  </conditionalFormatting>
  <conditionalFormatting sqref="AD80">
    <cfRule type="cellIs" dxfId="1381" priority="308" operator="equal">
      <formula>"eps"</formula>
    </cfRule>
  </conditionalFormatting>
  <conditionalFormatting sqref="AC80">
    <cfRule type="cellIs" dxfId="1380" priority="307" operator="equal">
      <formula>"eps"</formula>
    </cfRule>
  </conditionalFormatting>
  <conditionalFormatting sqref="AK79">
    <cfRule type="cellIs" dxfId="1379" priority="306" operator="equal">
      <formula>"eps"</formula>
    </cfRule>
  </conditionalFormatting>
  <conditionalFormatting sqref="AK80">
    <cfRule type="cellIs" dxfId="1378" priority="305" operator="equal">
      <formula>"eps"</formula>
    </cfRule>
  </conditionalFormatting>
  <conditionalFormatting sqref="AK79">
    <cfRule type="cellIs" dxfId="1377" priority="304" operator="equal">
      <formula>"eps"</formula>
    </cfRule>
  </conditionalFormatting>
  <conditionalFormatting sqref="AL79">
    <cfRule type="cellIs" dxfId="1376" priority="303" operator="equal">
      <formula>"eps"</formula>
    </cfRule>
  </conditionalFormatting>
  <conditionalFormatting sqref="AL80">
    <cfRule type="cellIs" dxfId="1375" priority="302" operator="equal">
      <formula>"eps"</formula>
    </cfRule>
  </conditionalFormatting>
  <conditionalFormatting sqref="AL79">
    <cfRule type="cellIs" dxfId="1374" priority="301" operator="equal">
      <formula>"eps"</formula>
    </cfRule>
  </conditionalFormatting>
  <conditionalFormatting sqref="E12 E19 E81 E26 E9:E10 E14:E17 E29:E31 E33 E73:E74 E76 E21:E24 F22:N23">
    <cfRule type="cellIs" dxfId="1373" priority="300" operator="equal">
      <formula>"eps"</formula>
    </cfRule>
  </conditionalFormatting>
  <conditionalFormatting sqref="E84">
    <cfRule type="cellIs" dxfId="1372" priority="299" operator="equal">
      <formula>"eps"</formula>
    </cfRule>
  </conditionalFormatting>
  <conditionalFormatting sqref="E12">
    <cfRule type="cellIs" dxfId="1371" priority="298" operator="equal">
      <formula>"eps"</formula>
    </cfRule>
  </conditionalFormatting>
  <conditionalFormatting sqref="E69:N69">
    <cfRule type="cellIs" dxfId="1370" priority="296" operator="equal">
      <formula>"eps"</formula>
    </cfRule>
  </conditionalFormatting>
  <conditionalFormatting sqref="E11">
    <cfRule type="cellIs" dxfId="1369" priority="295" operator="equal">
      <formula>"eps"</formula>
    </cfRule>
  </conditionalFormatting>
  <conditionalFormatting sqref="E27">
    <cfRule type="cellIs" dxfId="1368" priority="294" operator="equal">
      <formula>"eps"</formula>
    </cfRule>
  </conditionalFormatting>
  <conditionalFormatting sqref="F9:N21 F24:N48 F51:N68 F70:N77 F79:N84">
    <cfRule type="cellIs" dxfId="1367" priority="256" operator="equal">
      <formula>"eps"</formula>
    </cfRule>
  </conditionalFormatting>
  <conditionalFormatting sqref="E77:E78 F78:N78">
    <cfRule type="cellIs" dxfId="1366" priority="252" operator="equal">
      <formula>"eps"</formula>
    </cfRule>
  </conditionalFormatting>
  <conditionalFormatting sqref="E20">
    <cfRule type="cellIs" dxfId="1365" priority="235" operator="equal">
      <formula>"eps"</formula>
    </cfRule>
  </conditionalFormatting>
  <conditionalFormatting sqref="E18">
    <cfRule type="cellIs" dxfId="1364" priority="240" operator="equal">
      <formula>"eps"</formula>
    </cfRule>
  </conditionalFormatting>
  <conditionalFormatting sqref="E8:N8">
    <cfRule type="cellIs" dxfId="1363" priority="250" operator="equal">
      <formula>"eps"</formula>
    </cfRule>
  </conditionalFormatting>
  <conditionalFormatting sqref="J8:L8">
    <cfRule type="cellIs" dxfId="1362" priority="249" operator="equal">
      <formula>"eps"</formula>
    </cfRule>
  </conditionalFormatting>
  <conditionalFormatting sqref="F8:I8">
    <cfRule type="cellIs" dxfId="1361" priority="248" operator="equal">
      <formula>"eps"</formula>
    </cfRule>
  </conditionalFormatting>
  <conditionalFormatting sqref="M8">
    <cfRule type="cellIs" dxfId="1360" priority="247" operator="equal">
      <formula>"eps"</formula>
    </cfRule>
  </conditionalFormatting>
  <conditionalFormatting sqref="N8">
    <cfRule type="cellIs" dxfId="1359" priority="246" operator="equal">
      <formula>"eps"</formula>
    </cfRule>
  </conditionalFormatting>
  <conditionalFormatting sqref="E82">
    <cfRule type="cellIs" dxfId="1358" priority="180" operator="equal">
      <formula>"eps"</formula>
    </cfRule>
  </conditionalFormatting>
  <conditionalFormatting sqref="E13">
    <cfRule type="cellIs" dxfId="1357" priority="245" operator="equal">
      <formula>"eps"</formula>
    </cfRule>
  </conditionalFormatting>
  <conditionalFormatting sqref="E25">
    <cfRule type="cellIs" dxfId="1356" priority="230" operator="equal">
      <formula>"eps"</formula>
    </cfRule>
  </conditionalFormatting>
  <conditionalFormatting sqref="E28">
    <cfRule type="cellIs" dxfId="1355" priority="225" operator="equal">
      <formula>"eps"</formula>
    </cfRule>
  </conditionalFormatting>
  <conditionalFormatting sqref="E32">
    <cfRule type="cellIs" dxfId="1354" priority="220" operator="equal">
      <formula>"eps"</formula>
    </cfRule>
  </conditionalFormatting>
  <conditionalFormatting sqref="E34">
    <cfRule type="cellIs" dxfId="1353" priority="215" operator="equal">
      <formula>"eps"</formula>
    </cfRule>
  </conditionalFormatting>
  <conditionalFormatting sqref="E70">
    <cfRule type="cellIs" dxfId="1352" priority="210" operator="equal">
      <formula>"eps"</formula>
    </cfRule>
  </conditionalFormatting>
  <conditionalFormatting sqref="E71">
    <cfRule type="cellIs" dxfId="1351" priority="205" operator="equal">
      <formula>"eps"</formula>
    </cfRule>
  </conditionalFormatting>
  <conditionalFormatting sqref="E72">
    <cfRule type="cellIs" dxfId="1350" priority="200" operator="equal">
      <formula>"eps"</formula>
    </cfRule>
  </conditionalFormatting>
  <conditionalFormatting sqref="E75">
    <cfRule type="cellIs" dxfId="1349" priority="195" operator="equal">
      <formula>"eps"</formula>
    </cfRule>
  </conditionalFormatting>
  <conditionalFormatting sqref="E79">
    <cfRule type="cellIs" dxfId="1348" priority="190" operator="equal">
      <formula>"eps"</formula>
    </cfRule>
  </conditionalFormatting>
  <conditionalFormatting sqref="E80">
    <cfRule type="cellIs" dxfId="1347" priority="185" operator="equal">
      <formula>"eps"</formula>
    </cfRule>
  </conditionalFormatting>
  <conditionalFormatting sqref="E83">
    <cfRule type="cellIs" dxfId="1346" priority="175" operator="equal">
      <formula>"eps"</formula>
    </cfRule>
  </conditionalFormatting>
  <conditionalFormatting sqref="S1:T1">
    <cfRule type="cellIs" dxfId="1345" priority="170" operator="equal">
      <formula>"eps"</formula>
    </cfRule>
  </conditionalFormatting>
  <conditionalFormatting sqref="G94 G89 F98:N101 F106:N108 F110:N110 F113:N120 F125:N126 F129:N129">
    <cfRule type="cellIs" dxfId="1344" priority="169" operator="equal">
      <formula>"eps"</formula>
    </cfRule>
  </conditionalFormatting>
  <conditionalFormatting sqref="G89">
    <cfRule type="cellIs" dxfId="1343" priority="167" operator="equal">
      <formula>"eps"</formula>
    </cfRule>
  </conditionalFormatting>
  <conditionalFormatting sqref="F112:N120">
    <cfRule type="cellIs" dxfId="1342" priority="166" operator="equal">
      <formula>"eps"</formula>
    </cfRule>
  </conditionalFormatting>
  <conditionalFormatting sqref="G121">
    <cfRule type="cellIs" dxfId="1341" priority="165" operator="equal">
      <formula>"eps"</formula>
    </cfRule>
  </conditionalFormatting>
  <conditionalFormatting sqref="G88">
    <cfRule type="cellIs" dxfId="1340" priority="164" operator="equal">
      <formula>"eps"</formula>
    </cfRule>
  </conditionalFormatting>
  <conditionalFormatting sqref="G104">
    <cfRule type="cellIs" dxfId="1339" priority="163" operator="equal">
      <formula>"eps"</formula>
    </cfRule>
  </conditionalFormatting>
  <conditionalFormatting sqref="G130">
    <cfRule type="cellIs" dxfId="1338" priority="162" operator="equal">
      <formula>"eps"</formula>
    </cfRule>
  </conditionalFormatting>
  <conditionalFormatting sqref="G131">
    <cfRule type="cellIs" dxfId="1337" priority="161" operator="equal">
      <formula>"eps"</formula>
    </cfRule>
  </conditionalFormatting>
  <conditionalFormatting sqref="H110:L110 H113:L120 H129:L129 H89:L89 H125:L126 H94:L94 H106:L108 H98:L101">
    <cfRule type="cellIs" dxfId="1336" priority="160" operator="equal">
      <formula>"eps"</formula>
    </cfRule>
  </conditionalFormatting>
  <conditionalFormatting sqref="H89:L89">
    <cfRule type="cellIs" dxfId="1335" priority="158" operator="equal">
      <formula>"eps"</formula>
    </cfRule>
  </conditionalFormatting>
  <conditionalFormatting sqref="H112:L112">
    <cfRule type="cellIs" dxfId="1334" priority="157" operator="equal">
      <formula>"eps"</formula>
    </cfRule>
  </conditionalFormatting>
  <conditionalFormatting sqref="H121:L121">
    <cfRule type="cellIs" dxfId="1333" priority="156" operator="equal">
      <formula>"eps"</formula>
    </cfRule>
  </conditionalFormatting>
  <conditionalFormatting sqref="H88:L88">
    <cfRule type="cellIs" dxfId="1332" priority="155" operator="equal">
      <formula>"eps"</formula>
    </cfRule>
  </conditionalFormatting>
  <conditionalFormatting sqref="H104:L104">
    <cfRule type="cellIs" dxfId="1331" priority="154" operator="equal">
      <formula>"eps"</formula>
    </cfRule>
  </conditionalFormatting>
  <conditionalFormatting sqref="H130:L130">
    <cfRule type="cellIs" dxfId="1330" priority="153" operator="equal">
      <formula>"eps"</formula>
    </cfRule>
  </conditionalFormatting>
  <conditionalFormatting sqref="H131:L131">
    <cfRule type="cellIs" dxfId="1329" priority="152" operator="equal">
      <formula>"eps"</formula>
    </cfRule>
  </conditionalFormatting>
  <conditionalFormatting sqref="F110 F113:F120 F129 F89 F125:F126 F94 F106:F108 F98:F101">
    <cfRule type="cellIs" dxfId="1328" priority="151" operator="equal">
      <formula>"eps"</formula>
    </cfRule>
  </conditionalFormatting>
  <conditionalFormatting sqref="F89">
    <cfRule type="cellIs" dxfId="1327" priority="149" operator="equal">
      <formula>"eps"</formula>
    </cfRule>
  </conditionalFormatting>
  <conditionalFormatting sqref="F112">
    <cfRule type="cellIs" dxfId="1326" priority="148" operator="equal">
      <formula>"eps"</formula>
    </cfRule>
  </conditionalFormatting>
  <conditionalFormatting sqref="F121">
    <cfRule type="cellIs" dxfId="1325" priority="147" operator="equal">
      <formula>"eps"</formula>
    </cfRule>
  </conditionalFormatting>
  <conditionalFormatting sqref="F88">
    <cfRule type="cellIs" dxfId="1324" priority="146" operator="equal">
      <formula>"eps"</formula>
    </cfRule>
  </conditionalFormatting>
  <conditionalFormatting sqref="F104">
    <cfRule type="cellIs" dxfId="1323" priority="145" operator="equal">
      <formula>"eps"</formula>
    </cfRule>
  </conditionalFormatting>
  <conditionalFormatting sqref="F130">
    <cfRule type="cellIs" dxfId="1322" priority="144" operator="equal">
      <formula>"eps"</formula>
    </cfRule>
  </conditionalFormatting>
  <conditionalFormatting sqref="F131">
    <cfRule type="cellIs" dxfId="1321" priority="143" operator="equal">
      <formula>"eps"</formula>
    </cfRule>
  </conditionalFormatting>
  <conditionalFormatting sqref="M110 M113:M120 M129 M125:M126 M94 M106:M108 M98:M101">
    <cfRule type="cellIs" dxfId="1320" priority="142" operator="equal">
      <formula>"eps"</formula>
    </cfRule>
  </conditionalFormatting>
  <conditionalFormatting sqref="M112">
    <cfRule type="cellIs" dxfId="1319" priority="141" operator="equal">
      <formula>"eps"</formula>
    </cfRule>
  </conditionalFormatting>
  <conditionalFormatting sqref="M121">
    <cfRule type="cellIs" dxfId="1318" priority="140" operator="equal">
      <formula>"eps"</formula>
    </cfRule>
  </conditionalFormatting>
  <conditionalFormatting sqref="M88">
    <cfRule type="cellIs" dxfId="1317" priority="139" operator="equal">
      <formula>"eps"</formula>
    </cfRule>
  </conditionalFormatting>
  <conditionalFormatting sqref="M104">
    <cfRule type="cellIs" dxfId="1316" priority="138" operator="equal">
      <formula>"eps"</formula>
    </cfRule>
  </conditionalFormatting>
  <conditionalFormatting sqref="M130">
    <cfRule type="cellIs" dxfId="1315" priority="137" operator="equal">
      <formula>"eps"</formula>
    </cfRule>
  </conditionalFormatting>
  <conditionalFormatting sqref="M131">
    <cfRule type="cellIs" dxfId="1314" priority="136" operator="equal">
      <formula>"eps"</formula>
    </cfRule>
  </conditionalFormatting>
  <conditionalFormatting sqref="M89">
    <cfRule type="cellIs" dxfId="1313" priority="135" operator="equal">
      <formula>"eps"</formula>
    </cfRule>
  </conditionalFormatting>
  <conditionalFormatting sqref="N110 N113:N120 N129 N125:N126 N94 N106:N108 N98:N101">
    <cfRule type="cellIs" dxfId="1312" priority="134" operator="equal">
      <formula>"eps"</formula>
    </cfRule>
  </conditionalFormatting>
  <conditionalFormatting sqref="N112">
    <cfRule type="cellIs" dxfId="1311" priority="133" operator="equal">
      <formula>"eps"</formula>
    </cfRule>
  </conditionalFormatting>
  <conditionalFormatting sqref="N121">
    <cfRule type="cellIs" dxfId="1310" priority="132" operator="equal">
      <formula>"eps"</formula>
    </cfRule>
  </conditionalFormatting>
  <conditionalFormatting sqref="N88">
    <cfRule type="cellIs" dxfId="1309" priority="131" operator="equal">
      <formula>"eps"</formula>
    </cfRule>
  </conditionalFormatting>
  <conditionalFormatting sqref="N104">
    <cfRule type="cellIs" dxfId="1308" priority="130" operator="equal">
      <formula>"eps"</formula>
    </cfRule>
  </conditionalFormatting>
  <conditionalFormatting sqref="N130">
    <cfRule type="cellIs" dxfId="1307" priority="129" operator="equal">
      <formula>"eps"</formula>
    </cfRule>
  </conditionalFormatting>
  <conditionalFormatting sqref="N131">
    <cfRule type="cellIs" dxfId="1306" priority="128" operator="equal">
      <formula>"eps"</formula>
    </cfRule>
  </conditionalFormatting>
  <conditionalFormatting sqref="N89">
    <cfRule type="cellIs" dxfId="1305" priority="127" operator="equal">
      <formula>"eps"</formula>
    </cfRule>
  </conditionalFormatting>
  <conditionalFormatting sqref="F86:N87">
    <cfRule type="cellIs" dxfId="1304" priority="125" operator="equal">
      <formula>"eps"</formula>
    </cfRule>
  </conditionalFormatting>
  <conditionalFormatting sqref="F91:N93">
    <cfRule type="cellIs" dxfId="1303" priority="124" operator="equal">
      <formula>"eps"</formula>
    </cfRule>
  </conditionalFormatting>
  <conditionalFormatting sqref="F96:N96">
    <cfRule type="cellIs" dxfId="1302" priority="123" operator="equal">
      <formula>"eps"</formula>
    </cfRule>
  </conditionalFormatting>
  <conditionalFormatting sqref="F103:N103">
    <cfRule type="cellIs" dxfId="1301" priority="122" operator="equal">
      <formula>"eps"</formula>
    </cfRule>
  </conditionalFormatting>
  <conditionalFormatting sqref="F130:N131">
    <cfRule type="cellIs" dxfId="1300" priority="121" operator="equal">
      <formula>"eps"</formula>
    </cfRule>
  </conditionalFormatting>
  <conditionalFormatting sqref="F134:N134">
    <cfRule type="cellIs" dxfId="1299" priority="120" operator="equal">
      <formula>"eps"</formula>
    </cfRule>
  </conditionalFormatting>
  <conditionalFormatting sqref="F90:N90">
    <cfRule type="cellIs" dxfId="1298" priority="119" operator="equal">
      <formula>"eps"</formula>
    </cfRule>
  </conditionalFormatting>
  <conditionalFormatting sqref="G90:L90">
    <cfRule type="cellIs" dxfId="1297" priority="118" operator="equal">
      <formula>"eps"</formula>
    </cfRule>
  </conditionalFormatting>
  <conditionalFormatting sqref="F90">
    <cfRule type="cellIs" dxfId="1296" priority="117" operator="equal">
      <formula>"eps"</formula>
    </cfRule>
  </conditionalFormatting>
  <conditionalFormatting sqref="M90">
    <cfRule type="cellIs" dxfId="1295" priority="116" operator="equal">
      <formula>"eps"</formula>
    </cfRule>
  </conditionalFormatting>
  <conditionalFormatting sqref="N90">
    <cfRule type="cellIs" dxfId="1294" priority="115" operator="equal">
      <formula>"eps"</formula>
    </cfRule>
  </conditionalFormatting>
  <conditionalFormatting sqref="F124:N124">
    <cfRule type="cellIs" dxfId="1293" priority="114" operator="equal">
      <formula>"eps"</formula>
    </cfRule>
  </conditionalFormatting>
  <conditionalFormatting sqref="G124:L124">
    <cfRule type="cellIs" dxfId="1292" priority="113" operator="equal">
      <formula>"eps"</formula>
    </cfRule>
  </conditionalFormatting>
  <conditionalFormatting sqref="F124">
    <cfRule type="cellIs" dxfId="1291" priority="112" operator="equal">
      <formula>"eps"</formula>
    </cfRule>
  </conditionalFormatting>
  <conditionalFormatting sqref="M124">
    <cfRule type="cellIs" dxfId="1290" priority="111" operator="equal">
      <formula>"eps"</formula>
    </cfRule>
  </conditionalFormatting>
  <conditionalFormatting sqref="N124">
    <cfRule type="cellIs" dxfId="1289" priority="110" operator="equal">
      <formula>"eps"</formula>
    </cfRule>
  </conditionalFormatting>
  <conditionalFormatting sqref="F127:N127">
    <cfRule type="cellIs" dxfId="1288" priority="109" operator="equal">
      <formula>"eps"</formula>
    </cfRule>
  </conditionalFormatting>
  <conditionalFormatting sqref="G127:L127">
    <cfRule type="cellIs" dxfId="1287" priority="108" operator="equal">
      <formula>"eps"</formula>
    </cfRule>
  </conditionalFormatting>
  <conditionalFormatting sqref="F127">
    <cfRule type="cellIs" dxfId="1286" priority="107" operator="equal">
      <formula>"eps"</formula>
    </cfRule>
  </conditionalFormatting>
  <conditionalFormatting sqref="M127">
    <cfRule type="cellIs" dxfId="1285" priority="106" operator="equal">
      <formula>"eps"</formula>
    </cfRule>
  </conditionalFormatting>
  <conditionalFormatting sqref="N127">
    <cfRule type="cellIs" dxfId="1284" priority="105" operator="equal">
      <formula>"eps"</formula>
    </cfRule>
  </conditionalFormatting>
  <conditionalFormatting sqref="F133:N133">
    <cfRule type="cellIs" dxfId="1283" priority="104" operator="equal">
      <formula>"eps"</formula>
    </cfRule>
  </conditionalFormatting>
  <conditionalFormatting sqref="G133:L133">
    <cfRule type="cellIs" dxfId="1282" priority="103" operator="equal">
      <formula>"eps"</formula>
    </cfRule>
  </conditionalFormatting>
  <conditionalFormatting sqref="F133">
    <cfRule type="cellIs" dxfId="1281" priority="102" operator="equal">
      <formula>"eps"</formula>
    </cfRule>
  </conditionalFormatting>
  <conditionalFormatting sqref="M133">
    <cfRule type="cellIs" dxfId="1280" priority="101" operator="equal">
      <formula>"eps"</formula>
    </cfRule>
  </conditionalFormatting>
  <conditionalFormatting sqref="N133">
    <cfRule type="cellIs" dxfId="1279" priority="100" operator="equal">
      <formula>"eps"</formula>
    </cfRule>
  </conditionalFormatting>
  <conditionalFormatting sqref="F135:N136">
    <cfRule type="cellIs" dxfId="1278" priority="99" operator="equal">
      <formula>"eps"</formula>
    </cfRule>
  </conditionalFormatting>
  <conditionalFormatting sqref="G135:L136">
    <cfRule type="cellIs" dxfId="1277" priority="98" operator="equal">
      <formula>"eps"</formula>
    </cfRule>
  </conditionalFormatting>
  <conditionalFormatting sqref="F135:F136">
    <cfRule type="cellIs" dxfId="1276" priority="97" operator="equal">
      <formula>"eps"</formula>
    </cfRule>
  </conditionalFormatting>
  <conditionalFormatting sqref="M135:M136">
    <cfRule type="cellIs" dxfId="1275" priority="96" operator="equal">
      <formula>"eps"</formula>
    </cfRule>
  </conditionalFormatting>
  <conditionalFormatting sqref="N135:N136">
    <cfRule type="cellIs" dxfId="1274" priority="95" operator="equal">
      <formula>"eps"</formula>
    </cfRule>
  </conditionalFormatting>
  <conditionalFormatting sqref="F132:N132">
    <cfRule type="cellIs" dxfId="1273" priority="94" operator="equal">
      <formula>"eps"</formula>
    </cfRule>
  </conditionalFormatting>
  <conditionalFormatting sqref="G132:L132">
    <cfRule type="cellIs" dxfId="1272" priority="93" operator="equal">
      <formula>"eps"</formula>
    </cfRule>
  </conditionalFormatting>
  <conditionalFormatting sqref="F132">
    <cfRule type="cellIs" dxfId="1271" priority="92" operator="equal">
      <formula>"eps"</formula>
    </cfRule>
  </conditionalFormatting>
  <conditionalFormatting sqref="M132">
    <cfRule type="cellIs" dxfId="1270" priority="91" operator="equal">
      <formula>"eps"</formula>
    </cfRule>
  </conditionalFormatting>
  <conditionalFormatting sqref="N132">
    <cfRule type="cellIs" dxfId="1269" priority="90" operator="equal">
      <formula>"eps"</formula>
    </cfRule>
  </conditionalFormatting>
  <conditionalFormatting sqref="F85:N85">
    <cfRule type="cellIs" dxfId="1268" priority="89" operator="equal">
      <formula>"eps"</formula>
    </cfRule>
  </conditionalFormatting>
  <conditionalFormatting sqref="G85:L85">
    <cfRule type="cellIs" dxfId="1267" priority="88" operator="equal">
      <formula>"eps"</formula>
    </cfRule>
  </conditionalFormatting>
  <conditionalFormatting sqref="F85">
    <cfRule type="cellIs" dxfId="1266" priority="87" operator="equal">
      <formula>"eps"</formula>
    </cfRule>
  </conditionalFormatting>
  <conditionalFormatting sqref="M85">
    <cfRule type="cellIs" dxfId="1265" priority="86" operator="equal">
      <formula>"eps"</formula>
    </cfRule>
  </conditionalFormatting>
  <conditionalFormatting sqref="N85">
    <cfRule type="cellIs" dxfId="1264" priority="85" operator="equal">
      <formula>"eps"</formula>
    </cfRule>
  </conditionalFormatting>
  <conditionalFormatting sqref="E95">
    <cfRule type="cellIs" dxfId="1263" priority="84" operator="equal">
      <formula>"eps"</formula>
    </cfRule>
  </conditionalFormatting>
  <conditionalFormatting sqref="F95:N95">
    <cfRule type="cellIs" dxfId="1262" priority="83" operator="equal">
      <formula>"eps"</formula>
    </cfRule>
  </conditionalFormatting>
  <conditionalFormatting sqref="G95:L95">
    <cfRule type="cellIs" dxfId="1261" priority="82" operator="equal">
      <formula>"eps"</formula>
    </cfRule>
  </conditionalFormatting>
  <conditionalFormatting sqref="F95">
    <cfRule type="cellIs" dxfId="1260" priority="81" operator="equal">
      <formula>"eps"</formula>
    </cfRule>
  </conditionalFormatting>
  <conditionalFormatting sqref="M95">
    <cfRule type="cellIs" dxfId="1259" priority="80" operator="equal">
      <formula>"eps"</formula>
    </cfRule>
  </conditionalFormatting>
  <conditionalFormatting sqref="N95">
    <cfRule type="cellIs" dxfId="1258" priority="79" operator="equal">
      <formula>"eps"</formula>
    </cfRule>
  </conditionalFormatting>
  <conditionalFormatting sqref="E97">
    <cfRule type="cellIs" dxfId="1257" priority="78" operator="equal">
      <formula>"eps"</formula>
    </cfRule>
  </conditionalFormatting>
  <conditionalFormatting sqref="F97:N97">
    <cfRule type="cellIs" dxfId="1256" priority="77" operator="equal">
      <formula>"eps"</formula>
    </cfRule>
  </conditionalFormatting>
  <conditionalFormatting sqref="G97:L97">
    <cfRule type="cellIs" dxfId="1255" priority="76" operator="equal">
      <formula>"eps"</formula>
    </cfRule>
  </conditionalFormatting>
  <conditionalFormatting sqref="F97">
    <cfRule type="cellIs" dxfId="1254" priority="75" operator="equal">
      <formula>"eps"</formula>
    </cfRule>
  </conditionalFormatting>
  <conditionalFormatting sqref="M97">
    <cfRule type="cellIs" dxfId="1253" priority="74" operator="equal">
      <formula>"eps"</formula>
    </cfRule>
  </conditionalFormatting>
  <conditionalFormatting sqref="N97">
    <cfRule type="cellIs" dxfId="1252" priority="73" operator="equal">
      <formula>"eps"</formula>
    </cfRule>
  </conditionalFormatting>
  <conditionalFormatting sqref="E102">
    <cfRule type="cellIs" dxfId="1251" priority="72" operator="equal">
      <formula>"eps"</formula>
    </cfRule>
  </conditionalFormatting>
  <conditionalFormatting sqref="F102:N102">
    <cfRule type="cellIs" dxfId="1250" priority="71" operator="equal">
      <formula>"eps"</formula>
    </cfRule>
  </conditionalFormatting>
  <conditionalFormatting sqref="G102:L102">
    <cfRule type="cellIs" dxfId="1249" priority="70" operator="equal">
      <formula>"eps"</formula>
    </cfRule>
  </conditionalFormatting>
  <conditionalFormatting sqref="F102">
    <cfRule type="cellIs" dxfId="1248" priority="69" operator="equal">
      <formula>"eps"</formula>
    </cfRule>
  </conditionalFormatting>
  <conditionalFormatting sqref="M102">
    <cfRule type="cellIs" dxfId="1247" priority="68" operator="equal">
      <formula>"eps"</formula>
    </cfRule>
  </conditionalFormatting>
  <conditionalFormatting sqref="N102">
    <cfRule type="cellIs" dxfId="1246" priority="67" operator="equal">
      <formula>"eps"</formula>
    </cfRule>
  </conditionalFormatting>
  <conditionalFormatting sqref="E105">
    <cfRule type="cellIs" dxfId="1245" priority="66" operator="equal">
      <formula>"eps"</formula>
    </cfRule>
  </conditionalFormatting>
  <conditionalFormatting sqref="F105:N105">
    <cfRule type="cellIs" dxfId="1244" priority="65" operator="equal">
      <formula>"eps"</formula>
    </cfRule>
  </conditionalFormatting>
  <conditionalFormatting sqref="G105:L105">
    <cfRule type="cellIs" dxfId="1243" priority="64" operator="equal">
      <formula>"eps"</formula>
    </cfRule>
  </conditionalFormatting>
  <conditionalFormatting sqref="F105">
    <cfRule type="cellIs" dxfId="1242" priority="63" operator="equal">
      <formula>"eps"</formula>
    </cfRule>
  </conditionalFormatting>
  <conditionalFormatting sqref="M105">
    <cfRule type="cellIs" dxfId="1241" priority="62" operator="equal">
      <formula>"eps"</formula>
    </cfRule>
  </conditionalFormatting>
  <conditionalFormatting sqref="N105">
    <cfRule type="cellIs" dxfId="1240" priority="61" operator="equal">
      <formula>"eps"</formula>
    </cfRule>
  </conditionalFormatting>
  <conditionalFormatting sqref="E109">
    <cfRule type="cellIs" dxfId="1239" priority="60" operator="equal">
      <formula>"eps"</formula>
    </cfRule>
  </conditionalFormatting>
  <conditionalFormatting sqref="F109:N109">
    <cfRule type="cellIs" dxfId="1238" priority="59" operator="equal">
      <formula>"eps"</formula>
    </cfRule>
  </conditionalFormatting>
  <conditionalFormatting sqref="G109:L109">
    <cfRule type="cellIs" dxfId="1237" priority="58" operator="equal">
      <formula>"eps"</formula>
    </cfRule>
  </conditionalFormatting>
  <conditionalFormatting sqref="F109">
    <cfRule type="cellIs" dxfId="1236" priority="57" operator="equal">
      <formula>"eps"</formula>
    </cfRule>
  </conditionalFormatting>
  <conditionalFormatting sqref="M109">
    <cfRule type="cellIs" dxfId="1235" priority="56" operator="equal">
      <formula>"eps"</formula>
    </cfRule>
  </conditionalFormatting>
  <conditionalFormatting sqref="N109">
    <cfRule type="cellIs" dxfId="1234" priority="55" operator="equal">
      <formula>"eps"</formula>
    </cfRule>
  </conditionalFormatting>
  <conditionalFormatting sqref="E111">
    <cfRule type="cellIs" dxfId="1233" priority="54" operator="equal">
      <formula>"eps"</formula>
    </cfRule>
  </conditionalFormatting>
  <conditionalFormatting sqref="F111:N111">
    <cfRule type="cellIs" dxfId="1232" priority="53" operator="equal">
      <formula>"eps"</formula>
    </cfRule>
  </conditionalFormatting>
  <conditionalFormatting sqref="G111:L111">
    <cfRule type="cellIs" dxfId="1231" priority="52" operator="equal">
      <formula>"eps"</formula>
    </cfRule>
  </conditionalFormatting>
  <conditionalFormatting sqref="F111">
    <cfRule type="cellIs" dxfId="1230" priority="51" operator="equal">
      <formula>"eps"</formula>
    </cfRule>
  </conditionalFormatting>
  <conditionalFormatting sqref="M111">
    <cfRule type="cellIs" dxfId="1229" priority="50" operator="equal">
      <formula>"eps"</formula>
    </cfRule>
  </conditionalFormatting>
  <conditionalFormatting sqref="N111">
    <cfRule type="cellIs" dxfId="1228" priority="49" operator="equal">
      <formula>"eps"</formula>
    </cfRule>
  </conditionalFormatting>
  <conditionalFormatting sqref="E122">
    <cfRule type="cellIs" dxfId="1227" priority="48" operator="equal">
      <formula>"eps"</formula>
    </cfRule>
  </conditionalFormatting>
  <conditionalFormatting sqref="F122:N122">
    <cfRule type="cellIs" dxfId="1226" priority="47" operator="equal">
      <formula>"eps"</formula>
    </cfRule>
  </conditionalFormatting>
  <conditionalFormatting sqref="G122:L122">
    <cfRule type="cellIs" dxfId="1225" priority="46" operator="equal">
      <formula>"eps"</formula>
    </cfRule>
  </conditionalFormatting>
  <conditionalFormatting sqref="F122">
    <cfRule type="cellIs" dxfId="1224" priority="45" operator="equal">
      <formula>"eps"</formula>
    </cfRule>
  </conditionalFormatting>
  <conditionalFormatting sqref="M122">
    <cfRule type="cellIs" dxfId="1223" priority="44" operator="equal">
      <formula>"eps"</formula>
    </cfRule>
  </conditionalFormatting>
  <conditionalFormatting sqref="N122">
    <cfRule type="cellIs" dxfId="1222" priority="43" operator="equal">
      <formula>"eps"</formula>
    </cfRule>
  </conditionalFormatting>
  <conditionalFormatting sqref="E123">
    <cfRule type="cellIs" dxfId="1221" priority="42" operator="equal">
      <formula>"eps"</formula>
    </cfRule>
  </conditionalFormatting>
  <conditionalFormatting sqref="F123:N123">
    <cfRule type="cellIs" dxfId="1220" priority="41" operator="equal">
      <formula>"eps"</formula>
    </cfRule>
  </conditionalFormatting>
  <conditionalFormatting sqref="G123:L123">
    <cfRule type="cellIs" dxfId="1219" priority="40" operator="equal">
      <formula>"eps"</formula>
    </cfRule>
  </conditionalFormatting>
  <conditionalFormatting sqref="F123">
    <cfRule type="cellIs" dxfId="1218" priority="39" operator="equal">
      <formula>"eps"</formula>
    </cfRule>
  </conditionalFormatting>
  <conditionalFormatting sqref="M123">
    <cfRule type="cellIs" dxfId="1217" priority="38" operator="equal">
      <formula>"eps"</formula>
    </cfRule>
  </conditionalFormatting>
  <conditionalFormatting sqref="N123">
    <cfRule type="cellIs" dxfId="1216" priority="37" operator="equal">
      <formula>"eps"</formula>
    </cfRule>
  </conditionalFormatting>
  <conditionalFormatting sqref="D205">
    <cfRule type="cellIs" dxfId="1215" priority="36" operator="equal">
      <formula>"eps"</formula>
    </cfRule>
  </conditionalFormatting>
  <conditionalFormatting sqref="E205:N205">
    <cfRule type="cellIs" dxfId="1214" priority="35" operator="equal">
      <formula>"eps"</formula>
    </cfRule>
  </conditionalFormatting>
  <conditionalFormatting sqref="D205">
    <cfRule type="cellIs" dxfId="1213" priority="34" operator="equal">
      <formula>"eps"</formula>
    </cfRule>
  </conditionalFormatting>
  <conditionalFormatting sqref="H205:L205">
    <cfRule type="cellIs" dxfId="1212" priority="33" operator="equal">
      <formula>"eps"</formula>
    </cfRule>
  </conditionalFormatting>
  <conditionalFormatting sqref="F205">
    <cfRule type="cellIs" dxfId="1211" priority="32" operator="equal">
      <formula>"eps"</formula>
    </cfRule>
  </conditionalFormatting>
  <conditionalFormatting sqref="M205">
    <cfRule type="cellIs" dxfId="1210" priority="31" operator="equal">
      <formula>"eps"</formula>
    </cfRule>
  </conditionalFormatting>
  <conditionalFormatting sqref="N205">
    <cfRule type="cellIs" dxfId="1209" priority="30" operator="equal">
      <formula>"eps"</formula>
    </cfRule>
  </conditionalFormatting>
  <conditionalFormatting sqref="D138:N139">
    <cfRule type="cellIs" dxfId="1208" priority="29" operator="equal">
      <formula>"eps"</formula>
    </cfRule>
  </conditionalFormatting>
  <conditionalFormatting sqref="D128">
    <cfRule type="cellIs" dxfId="1207" priority="28" operator="equal">
      <formula>"eps"</formula>
    </cfRule>
  </conditionalFormatting>
  <conditionalFormatting sqref="E128">
    <cfRule type="cellIs" dxfId="1206" priority="27" operator="equal">
      <formula>"eps"</formula>
    </cfRule>
  </conditionalFormatting>
  <conditionalFormatting sqref="D128">
    <cfRule type="cellIs" dxfId="1205" priority="26" operator="equal">
      <formula>"eps"</formula>
    </cfRule>
  </conditionalFormatting>
  <conditionalFormatting sqref="F128:N128">
    <cfRule type="cellIs" dxfId="1204" priority="25" operator="equal">
      <formula>"eps"</formula>
    </cfRule>
  </conditionalFormatting>
  <conditionalFormatting sqref="H128:L128">
    <cfRule type="cellIs" dxfId="1203" priority="24" operator="equal">
      <formula>"eps"</formula>
    </cfRule>
  </conditionalFormatting>
  <conditionalFormatting sqref="F128">
    <cfRule type="cellIs" dxfId="1202" priority="23" operator="equal">
      <formula>"eps"</formula>
    </cfRule>
  </conditionalFormatting>
  <conditionalFormatting sqref="M128">
    <cfRule type="cellIs" dxfId="1201" priority="22" operator="equal">
      <formula>"eps"</formula>
    </cfRule>
  </conditionalFormatting>
  <conditionalFormatting sqref="N128">
    <cfRule type="cellIs" dxfId="1200" priority="21" operator="equal">
      <formula>"eps"</formula>
    </cfRule>
  </conditionalFormatting>
  <conditionalFormatting sqref="D61:E62">
    <cfRule type="cellIs" dxfId="1199" priority="20" operator="equal">
      <formula>"eps"</formula>
    </cfRule>
  </conditionalFormatting>
  <conditionalFormatting sqref="D51:E51">
    <cfRule type="cellIs" dxfId="1198" priority="19" operator="equal">
      <formula>"eps"</formula>
    </cfRule>
  </conditionalFormatting>
  <conditionalFormatting sqref="D232">
    <cfRule type="cellIs" dxfId="1197" priority="18" operator="equal">
      <formula>"eps"</formula>
    </cfRule>
  </conditionalFormatting>
  <conditionalFormatting sqref="E232:N232">
    <cfRule type="cellIs" dxfId="1196" priority="17" operator="equal">
      <formula>"eps"</formula>
    </cfRule>
  </conditionalFormatting>
  <conditionalFormatting sqref="D232">
    <cfRule type="cellIs" dxfId="1195" priority="16" operator="equal">
      <formula>"eps"</formula>
    </cfRule>
  </conditionalFormatting>
  <conditionalFormatting sqref="H232:L232">
    <cfRule type="cellIs" dxfId="1194" priority="15" operator="equal">
      <formula>"eps"</formula>
    </cfRule>
  </conditionalFormatting>
  <conditionalFormatting sqref="F232">
    <cfRule type="cellIs" dxfId="1193" priority="14" operator="equal">
      <formula>"eps"</formula>
    </cfRule>
  </conditionalFormatting>
  <conditionalFormatting sqref="M232">
    <cfRule type="cellIs" dxfId="1192" priority="13" operator="equal">
      <formula>"eps"</formula>
    </cfRule>
  </conditionalFormatting>
  <conditionalFormatting sqref="N232">
    <cfRule type="cellIs" dxfId="1191" priority="12" operator="equal">
      <formula>"eps"</formula>
    </cfRule>
  </conditionalFormatting>
  <conditionalFormatting sqref="D223">
    <cfRule type="cellIs" dxfId="1190" priority="11" operator="equal">
      <formula>"eps"</formula>
    </cfRule>
  </conditionalFormatting>
  <conditionalFormatting sqref="E223:N223">
    <cfRule type="cellIs" dxfId="1189" priority="10" operator="equal">
      <formula>"eps"</formula>
    </cfRule>
  </conditionalFormatting>
  <conditionalFormatting sqref="D223">
    <cfRule type="cellIs" dxfId="1188" priority="9" operator="equal">
      <formula>"eps"</formula>
    </cfRule>
  </conditionalFormatting>
  <conditionalFormatting sqref="H223:L223">
    <cfRule type="cellIs" dxfId="1187" priority="8" operator="equal">
      <formula>"eps"</formula>
    </cfRule>
  </conditionalFormatting>
  <conditionalFormatting sqref="F223">
    <cfRule type="cellIs" dxfId="1186" priority="7" operator="equal">
      <formula>"eps"</formula>
    </cfRule>
  </conditionalFormatting>
  <conditionalFormatting sqref="M223">
    <cfRule type="cellIs" dxfId="1185" priority="6" operator="equal">
      <formula>"eps"</formula>
    </cfRule>
  </conditionalFormatting>
  <conditionalFormatting sqref="N223">
    <cfRule type="cellIs" dxfId="1184" priority="5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8"/>
    <col min="4" max="4" width="9.33203125" style="157" customWidth="1"/>
    <col min="5" max="5" width="11" style="157" bestFit="1" customWidth="1"/>
    <col min="6" max="7" width="9.33203125" style="157" customWidth="1"/>
    <col min="8" max="15" width="8.88671875" style="157"/>
    <col min="16" max="16384" width="8.88671875" style="32"/>
  </cols>
  <sheetData>
    <row r="1" spans="1:87" ht="18" x14ac:dyDescent="0.35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3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" si="0">J2</f>
        <v>3</v>
      </c>
      <c r="L2" s="56">
        <f t="shared" ref="L2" si="1">K2</f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3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3">
      <c r="D4" s="32"/>
      <c r="E4" s="32"/>
      <c r="F4" s="171">
        <v>1.5</v>
      </c>
      <c r="G4" s="171">
        <f t="shared" ref="G4:M4" si="2">F4</f>
        <v>1.5</v>
      </c>
      <c r="H4" s="56">
        <f t="shared" si="2"/>
        <v>1.5</v>
      </c>
      <c r="I4" s="56">
        <f t="shared" si="2"/>
        <v>1.5</v>
      </c>
      <c r="J4" s="56">
        <f t="shared" si="2"/>
        <v>1.5</v>
      </c>
      <c r="K4" s="56">
        <f t="shared" si="2"/>
        <v>1.5</v>
      </c>
      <c r="L4" s="56">
        <f t="shared" si="2"/>
        <v>1.5</v>
      </c>
      <c r="M4" s="56">
        <f t="shared" si="2"/>
        <v>1.5</v>
      </c>
      <c r="N4" s="56">
        <v>1</v>
      </c>
      <c r="O4" s="56">
        <f>N4</f>
        <v>1</v>
      </c>
    </row>
    <row r="5" spans="1:87" x14ac:dyDescent="0.3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3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3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3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-0.2</v>
      </c>
      <c r="G8" s="168">
        <v>-0.2</v>
      </c>
      <c r="H8" s="169">
        <v>-0.2</v>
      </c>
      <c r="I8" s="169">
        <v>-0.2</v>
      </c>
      <c r="J8" s="169">
        <v>0.15000000000000002</v>
      </c>
      <c r="K8" s="169">
        <v>0.4</v>
      </c>
      <c r="L8" s="169">
        <v>0.4</v>
      </c>
      <c r="M8" s="169">
        <v>0.39749999999999996</v>
      </c>
      <c r="N8" s="169">
        <v>0.45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3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v>-0.2</v>
      </c>
      <c r="G9" s="173">
        <v>-0.2</v>
      </c>
      <c r="H9" s="174">
        <v>-0.2</v>
      </c>
      <c r="I9" s="174">
        <v>-0.2</v>
      </c>
      <c r="J9" s="174">
        <v>0.15000000000000002</v>
      </c>
      <c r="K9" s="174">
        <v>0.4</v>
      </c>
      <c r="L9" s="174">
        <v>0.4</v>
      </c>
      <c r="M9" s="174">
        <v>0.39749999999999996</v>
      </c>
      <c r="N9" s="174">
        <v>0.45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3">
      <c r="A10" s="161" t="s">
        <v>341</v>
      </c>
      <c r="B10" s="161" t="str">
        <f t="shared" ref="B10:B50" si="4">B9</f>
        <v>nat</v>
      </c>
      <c r="C10" s="161" t="str">
        <f t="shared" ref="C10:C50" si="5">C9</f>
        <v>base</v>
      </c>
      <c r="D10" s="172">
        <v>-0.7</v>
      </c>
      <c r="E10" s="172">
        <v>-0.2</v>
      </c>
      <c r="F10" s="172">
        <v>-0.2</v>
      </c>
      <c r="G10" s="173">
        <v>-0.2</v>
      </c>
      <c r="H10" s="174">
        <v>-0.2</v>
      </c>
      <c r="I10" s="174">
        <v>-0.2</v>
      </c>
      <c r="J10" s="174">
        <v>0.15000000000000002</v>
      </c>
      <c r="K10" s="174">
        <v>0.4</v>
      </c>
      <c r="L10" s="174">
        <v>0.4</v>
      </c>
      <c r="M10" s="174">
        <v>0.39749999999999996</v>
      </c>
      <c r="N10" s="174">
        <v>0.45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3">
      <c r="A11" s="161" t="s">
        <v>342</v>
      </c>
      <c r="B11" s="161" t="str">
        <f t="shared" si="4"/>
        <v>nat</v>
      </c>
      <c r="C11" s="161" t="str">
        <f t="shared" si="5"/>
        <v>base</v>
      </c>
      <c r="D11" s="59">
        <v>-0.7</v>
      </c>
      <c r="E11" s="59">
        <v>-0.2</v>
      </c>
      <c r="F11" s="59">
        <v>-0.2</v>
      </c>
      <c r="G11" s="168">
        <v>-0.2</v>
      </c>
      <c r="H11" s="169">
        <v>-0.2</v>
      </c>
      <c r="I11" s="169">
        <v>-0.2</v>
      </c>
      <c r="J11" s="169">
        <v>0.15000000000000002</v>
      </c>
      <c r="K11" s="169">
        <v>0.4</v>
      </c>
      <c r="L11" s="169">
        <v>0.4</v>
      </c>
      <c r="M11" s="169">
        <v>0.39749999999999996</v>
      </c>
      <c r="N11" s="169">
        <v>0.45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3">
      <c r="A12" s="161" t="s">
        <v>343</v>
      </c>
      <c r="B12" s="161" t="str">
        <f t="shared" si="4"/>
        <v>nat</v>
      </c>
      <c r="C12" s="161" t="str">
        <f t="shared" si="5"/>
        <v>base</v>
      </c>
      <c r="D12" s="59">
        <v>-0.7</v>
      </c>
      <c r="E12" s="59">
        <v>-0.2</v>
      </c>
      <c r="F12" s="59">
        <v>-0.2</v>
      </c>
      <c r="G12" s="168">
        <v>-0.2</v>
      </c>
      <c r="H12" s="169">
        <v>-0.2</v>
      </c>
      <c r="I12" s="169">
        <v>-0.2</v>
      </c>
      <c r="J12" s="169">
        <v>0.15000000000000002</v>
      </c>
      <c r="K12" s="169">
        <v>0.4</v>
      </c>
      <c r="L12" s="169">
        <v>0.4</v>
      </c>
      <c r="M12" s="169">
        <v>0.39749999999999996</v>
      </c>
      <c r="N12" s="169">
        <v>0.45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3">
      <c r="A13" s="161" t="s">
        <v>344</v>
      </c>
      <c r="B13" s="161" t="str">
        <f t="shared" si="4"/>
        <v>nat</v>
      </c>
      <c r="C13" s="161" t="str">
        <f t="shared" si="5"/>
        <v>base</v>
      </c>
      <c r="D13" s="59">
        <v>-0.7</v>
      </c>
      <c r="E13" s="59">
        <v>-0.2</v>
      </c>
      <c r="F13" s="59">
        <v>-0.2</v>
      </c>
      <c r="G13" s="168">
        <v>-0.2</v>
      </c>
      <c r="H13" s="169">
        <v>-0.2</v>
      </c>
      <c r="I13" s="169">
        <v>-0.2</v>
      </c>
      <c r="J13" s="169">
        <v>0.15000000000000002</v>
      </c>
      <c r="K13" s="169">
        <v>0.4</v>
      </c>
      <c r="L13" s="169">
        <v>0.4</v>
      </c>
      <c r="M13" s="169">
        <v>0.39749999999999996</v>
      </c>
      <c r="N13" s="169">
        <v>0.45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3">
      <c r="A14" s="161" t="s">
        <v>345</v>
      </c>
      <c r="B14" s="161" t="str">
        <f t="shared" si="4"/>
        <v>nat</v>
      </c>
      <c r="C14" s="161" t="str">
        <f t="shared" si="5"/>
        <v>base</v>
      </c>
      <c r="D14" s="172">
        <v>-0.7</v>
      </c>
      <c r="E14" s="172">
        <v>-0.2</v>
      </c>
      <c r="F14" s="172">
        <v>-0.2</v>
      </c>
      <c r="G14" s="173">
        <v>-0.2</v>
      </c>
      <c r="H14" s="174">
        <v>-0.2</v>
      </c>
      <c r="I14" s="174">
        <v>-0.2</v>
      </c>
      <c r="J14" s="174">
        <v>0.15000000000000002</v>
      </c>
      <c r="K14" s="174">
        <v>0.4</v>
      </c>
      <c r="L14" s="174">
        <v>0.4</v>
      </c>
      <c r="M14" s="174">
        <v>0.39749999999999996</v>
      </c>
      <c r="N14" s="174">
        <v>0.45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3">
      <c r="A15" s="161" t="s">
        <v>346</v>
      </c>
      <c r="B15" s="161" t="str">
        <f t="shared" si="4"/>
        <v>nat</v>
      </c>
      <c r="C15" s="161" t="str">
        <f t="shared" si="5"/>
        <v>base</v>
      </c>
      <c r="D15" s="172">
        <v>-0.7</v>
      </c>
      <c r="E15" s="172">
        <v>-0.2</v>
      </c>
      <c r="F15" s="172">
        <v>-0.2</v>
      </c>
      <c r="G15" s="173">
        <v>-0.2</v>
      </c>
      <c r="H15" s="174">
        <v>-0.2</v>
      </c>
      <c r="I15" s="174">
        <v>-0.2</v>
      </c>
      <c r="J15" s="174">
        <v>0.15000000000000002</v>
      </c>
      <c r="K15" s="174">
        <v>0.4</v>
      </c>
      <c r="L15" s="174">
        <v>0.4</v>
      </c>
      <c r="M15" s="174">
        <v>0.39749999999999996</v>
      </c>
      <c r="N15" s="174">
        <v>0.45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3">
      <c r="A16" s="161" t="s">
        <v>347</v>
      </c>
      <c r="B16" s="161" t="str">
        <f t="shared" si="4"/>
        <v>nat</v>
      </c>
      <c r="C16" s="161" t="str">
        <f t="shared" si="5"/>
        <v>base</v>
      </c>
      <c r="D16" s="172">
        <v>-0.7</v>
      </c>
      <c r="E16" s="172">
        <v>-0.2</v>
      </c>
      <c r="F16" s="172">
        <v>-0.2</v>
      </c>
      <c r="G16" s="173">
        <v>-0.2</v>
      </c>
      <c r="H16" s="174">
        <v>-0.2</v>
      </c>
      <c r="I16" s="174">
        <v>-0.2</v>
      </c>
      <c r="J16" s="174">
        <v>0.15000000000000002</v>
      </c>
      <c r="K16" s="174">
        <v>0.4</v>
      </c>
      <c r="L16" s="174">
        <v>0.4</v>
      </c>
      <c r="M16" s="174">
        <v>0.39749999999999996</v>
      </c>
      <c r="N16" s="174">
        <v>0.45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3">
      <c r="A17" s="161" t="s">
        <v>348</v>
      </c>
      <c r="B17" s="161" t="str">
        <f t="shared" si="4"/>
        <v>nat</v>
      </c>
      <c r="C17" s="161" t="str">
        <f t="shared" si="5"/>
        <v>base</v>
      </c>
      <c r="D17" s="59">
        <v>-0.7</v>
      </c>
      <c r="E17" s="59">
        <v>-0.2</v>
      </c>
      <c r="F17" s="59">
        <v>-0.2</v>
      </c>
      <c r="G17" s="168">
        <v>-0.2</v>
      </c>
      <c r="H17" s="169">
        <v>-0.2</v>
      </c>
      <c r="I17" s="169">
        <v>-0.2</v>
      </c>
      <c r="J17" s="169">
        <v>0.15000000000000002</v>
      </c>
      <c r="K17" s="169">
        <v>0.4</v>
      </c>
      <c r="L17" s="169">
        <v>0.4</v>
      </c>
      <c r="M17" s="169">
        <v>0.39749999999999996</v>
      </c>
      <c r="N17" s="169">
        <v>0.45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3">
      <c r="A18" s="161" t="s">
        <v>349</v>
      </c>
      <c r="B18" s="161" t="str">
        <f t="shared" si="4"/>
        <v>nat</v>
      </c>
      <c r="C18" s="161" t="str">
        <f t="shared" si="5"/>
        <v>base</v>
      </c>
      <c r="D18" s="59">
        <v>-0.7</v>
      </c>
      <c r="E18" s="59">
        <v>-0.2</v>
      </c>
      <c r="F18" s="59">
        <v>-0.2</v>
      </c>
      <c r="G18" s="168">
        <v>-0.2</v>
      </c>
      <c r="H18" s="169">
        <v>-0.2</v>
      </c>
      <c r="I18" s="169">
        <v>-0.2</v>
      </c>
      <c r="J18" s="169">
        <v>0.15000000000000002</v>
      </c>
      <c r="K18" s="169">
        <v>0.4</v>
      </c>
      <c r="L18" s="169">
        <v>0.4</v>
      </c>
      <c r="M18" s="169">
        <v>0.39749999999999996</v>
      </c>
      <c r="N18" s="169">
        <v>0.45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3">
      <c r="A19" s="161" t="s">
        <v>350</v>
      </c>
      <c r="B19" s="161" t="str">
        <f t="shared" si="4"/>
        <v>nat</v>
      </c>
      <c r="C19" s="161" t="str">
        <f t="shared" si="5"/>
        <v>base</v>
      </c>
      <c r="D19" s="172">
        <v>-0.7</v>
      </c>
      <c r="E19" s="172">
        <v>-0.2</v>
      </c>
      <c r="F19" s="172">
        <v>-0.2</v>
      </c>
      <c r="G19" s="173">
        <v>-0.2</v>
      </c>
      <c r="H19" s="174">
        <v>-0.2</v>
      </c>
      <c r="I19" s="174">
        <v>-0.2</v>
      </c>
      <c r="J19" s="174">
        <v>0.15000000000000002</v>
      </c>
      <c r="K19" s="174">
        <v>0.4</v>
      </c>
      <c r="L19" s="174">
        <v>0.4</v>
      </c>
      <c r="M19" s="174">
        <v>0.39749999999999996</v>
      </c>
      <c r="N19" s="174">
        <v>0.45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3">
      <c r="A20" s="161" t="s">
        <v>128</v>
      </c>
      <c r="B20" s="161" t="str">
        <f t="shared" si="4"/>
        <v>nat</v>
      </c>
      <c r="C20" s="161" t="str">
        <f t="shared" si="5"/>
        <v>base</v>
      </c>
      <c r="D20" s="59">
        <v>-0.7</v>
      </c>
      <c r="E20" s="59">
        <v>-0.2</v>
      </c>
      <c r="F20" s="59">
        <v>-0.2</v>
      </c>
      <c r="G20" s="168">
        <v>-0.2</v>
      </c>
      <c r="H20" s="169">
        <v>-0.2</v>
      </c>
      <c r="I20" s="169">
        <v>-0.2</v>
      </c>
      <c r="J20" s="169">
        <v>0.15000000000000002</v>
      </c>
      <c r="K20" s="169">
        <v>0.4</v>
      </c>
      <c r="L20" s="169">
        <v>0.4</v>
      </c>
      <c r="M20" s="169">
        <v>0.39749999999999996</v>
      </c>
      <c r="N20" s="169">
        <v>0.45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3">
      <c r="A21" s="161" t="s">
        <v>129</v>
      </c>
      <c r="B21" s="161" t="str">
        <f t="shared" si="4"/>
        <v>nat</v>
      </c>
      <c r="C21" s="161" t="str">
        <f t="shared" si="5"/>
        <v>base</v>
      </c>
      <c r="D21" s="172">
        <v>-0.7</v>
      </c>
      <c r="E21" s="172">
        <v>-0.2</v>
      </c>
      <c r="F21" s="172">
        <v>-0.2</v>
      </c>
      <c r="G21" s="173">
        <v>-0.2</v>
      </c>
      <c r="H21" s="174">
        <v>-0.2</v>
      </c>
      <c r="I21" s="174">
        <v>-0.2</v>
      </c>
      <c r="J21" s="174">
        <v>0.15000000000000002</v>
      </c>
      <c r="K21" s="174">
        <v>0.4</v>
      </c>
      <c r="L21" s="174">
        <v>0.4</v>
      </c>
      <c r="M21" s="174">
        <v>0.39749999999999996</v>
      </c>
      <c r="N21" s="174">
        <v>0.45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3">
      <c r="A22" s="161" t="s">
        <v>59</v>
      </c>
      <c r="B22" s="161" t="str">
        <f t="shared" si="4"/>
        <v>nat</v>
      </c>
      <c r="C22" s="161" t="str">
        <f t="shared" si="5"/>
        <v>base</v>
      </c>
      <c r="D22" s="172" t="s">
        <v>75</v>
      </c>
      <c r="E22" s="172" t="s">
        <v>75</v>
      </c>
      <c r="F22" s="172" t="s">
        <v>75</v>
      </c>
      <c r="G22" s="173" t="s">
        <v>75</v>
      </c>
      <c r="H22" s="174" t="s">
        <v>75</v>
      </c>
      <c r="I22" s="174" t="s">
        <v>75</v>
      </c>
      <c r="J22" s="174" t="s">
        <v>75</v>
      </c>
      <c r="K22" s="174" t="s">
        <v>75</v>
      </c>
      <c r="L22" s="174" t="s">
        <v>75</v>
      </c>
      <c r="M22" s="174" t="s">
        <v>75</v>
      </c>
      <c r="N22" s="174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3">
      <c r="A23" s="161" t="s">
        <v>214</v>
      </c>
      <c r="B23" s="161" t="str">
        <f t="shared" si="4"/>
        <v>nat</v>
      </c>
      <c r="C23" s="161" t="str">
        <f t="shared" si="5"/>
        <v>base</v>
      </c>
      <c r="D23" s="172" t="s">
        <v>75</v>
      </c>
      <c r="E23" s="172" t="s">
        <v>75</v>
      </c>
      <c r="F23" s="172" t="s">
        <v>75</v>
      </c>
      <c r="G23" s="173" t="s">
        <v>75</v>
      </c>
      <c r="H23" s="174" t="s">
        <v>75</v>
      </c>
      <c r="I23" s="174" t="s">
        <v>75</v>
      </c>
      <c r="J23" s="174" t="s">
        <v>75</v>
      </c>
      <c r="K23" s="174" t="s">
        <v>75</v>
      </c>
      <c r="L23" s="174" t="s">
        <v>75</v>
      </c>
      <c r="M23" s="174" t="s">
        <v>75</v>
      </c>
      <c r="N23" s="174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3">
      <c r="A24" s="161" t="s">
        <v>99</v>
      </c>
      <c r="B24" s="161" t="str">
        <f t="shared" si="4"/>
        <v>nat</v>
      </c>
      <c r="C24" s="161" t="str">
        <f t="shared" si="5"/>
        <v>base</v>
      </c>
      <c r="D24" s="172">
        <v>-6</v>
      </c>
      <c r="E24" s="172">
        <v>-0.2</v>
      </c>
      <c r="F24" s="172">
        <v>-0.2</v>
      </c>
      <c r="G24" s="173">
        <v>-0.2</v>
      </c>
      <c r="H24" s="174">
        <v>-0.2</v>
      </c>
      <c r="I24" s="174">
        <v>-0.2</v>
      </c>
      <c r="J24" s="174">
        <v>0.15000000000000002</v>
      </c>
      <c r="K24" s="174">
        <v>0.4</v>
      </c>
      <c r="L24" s="174">
        <v>0.4</v>
      </c>
      <c r="M24" s="174">
        <v>0.39749999999999996</v>
      </c>
      <c r="N24" s="174">
        <v>0.45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3">
      <c r="A25" s="161" t="s">
        <v>130</v>
      </c>
      <c r="B25" s="161" t="str">
        <f t="shared" si="4"/>
        <v>nat</v>
      </c>
      <c r="C25" s="161" t="str">
        <f t="shared" si="5"/>
        <v>base</v>
      </c>
      <c r="D25" s="59">
        <v>-6</v>
      </c>
      <c r="E25" s="59">
        <v>-0.2</v>
      </c>
      <c r="F25" s="59">
        <v>-0.2</v>
      </c>
      <c r="G25" s="168">
        <v>-0.2</v>
      </c>
      <c r="H25" s="169">
        <v>-0.2</v>
      </c>
      <c r="I25" s="169">
        <v>-0.2</v>
      </c>
      <c r="J25" s="169">
        <v>0.15000000000000002</v>
      </c>
      <c r="K25" s="169">
        <v>0.4</v>
      </c>
      <c r="L25" s="169">
        <v>0.4</v>
      </c>
      <c r="M25" s="169">
        <v>0.39749999999999996</v>
      </c>
      <c r="N25" s="169">
        <v>0.45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3">
      <c r="A26" s="161" t="s">
        <v>215</v>
      </c>
      <c r="B26" s="161" t="str">
        <f t="shared" si="4"/>
        <v>nat</v>
      </c>
      <c r="C26" s="161" t="str">
        <f t="shared" si="5"/>
        <v>base</v>
      </c>
      <c r="D26" s="172">
        <v>-6</v>
      </c>
      <c r="E26" s="172">
        <v>-0.2</v>
      </c>
      <c r="F26" s="172">
        <v>-0.2</v>
      </c>
      <c r="G26" s="173">
        <v>-0.2</v>
      </c>
      <c r="H26" s="174">
        <v>-0.2</v>
      </c>
      <c r="I26" s="174">
        <v>-0.2</v>
      </c>
      <c r="J26" s="174">
        <v>0.15000000000000002</v>
      </c>
      <c r="K26" s="174">
        <v>0.4</v>
      </c>
      <c r="L26" s="174">
        <v>0.4</v>
      </c>
      <c r="M26" s="174">
        <v>0.39749999999999996</v>
      </c>
      <c r="N26" s="174">
        <v>0.45</v>
      </c>
      <c r="Y26" s="158">
        <f t="shared" si="3"/>
        <v>-4</v>
      </c>
      <c r="Z26" s="128">
        <f t="shared" ref="Z26" si="8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3">
      <c r="A27" s="161" t="s">
        <v>217</v>
      </c>
      <c r="B27" s="161" t="str">
        <f t="shared" si="4"/>
        <v>nat</v>
      </c>
      <c r="C27" s="161" t="str">
        <f t="shared" si="5"/>
        <v>base</v>
      </c>
      <c r="D27" s="59">
        <v>-6</v>
      </c>
      <c r="E27" s="59">
        <v>-0.2</v>
      </c>
      <c r="F27" s="59">
        <v>-0.2</v>
      </c>
      <c r="G27" s="168">
        <v>-0.2</v>
      </c>
      <c r="H27" s="169">
        <v>-0.2</v>
      </c>
      <c r="I27" s="169">
        <v>-0.2</v>
      </c>
      <c r="J27" s="169">
        <v>0.15000000000000002</v>
      </c>
      <c r="K27" s="169">
        <v>0.4</v>
      </c>
      <c r="L27" s="169">
        <v>0.4</v>
      </c>
      <c r="M27" s="169">
        <v>0.39749999999999996</v>
      </c>
      <c r="N27" s="169">
        <v>0.45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3">
      <c r="A28" s="161" t="s">
        <v>351</v>
      </c>
      <c r="B28" s="161" t="str">
        <f t="shared" si="4"/>
        <v>nat</v>
      </c>
      <c r="C28" s="161" t="str">
        <f t="shared" si="5"/>
        <v>base</v>
      </c>
      <c r="D28" s="59">
        <v>-1</v>
      </c>
      <c r="E28" s="59">
        <v>-0.2</v>
      </c>
      <c r="F28" s="59">
        <v>-0.2</v>
      </c>
      <c r="G28" s="168">
        <v>-0.2</v>
      </c>
      <c r="H28" s="169">
        <v>-0.2</v>
      </c>
      <c r="I28" s="169">
        <v>-0.2</v>
      </c>
      <c r="J28" s="169">
        <v>0.15000000000000002</v>
      </c>
      <c r="K28" s="169">
        <v>0.4</v>
      </c>
      <c r="L28" s="169">
        <v>0.4</v>
      </c>
      <c r="M28" s="169">
        <v>0.39749999999999996</v>
      </c>
      <c r="N28" s="169">
        <v>0.45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3">
      <c r="A29" s="161" t="s">
        <v>352</v>
      </c>
      <c r="B29" s="161" t="str">
        <f t="shared" si="4"/>
        <v>nat</v>
      </c>
      <c r="C29" s="161" t="str">
        <f t="shared" si="5"/>
        <v>base</v>
      </c>
      <c r="D29" s="172">
        <v>-1</v>
      </c>
      <c r="E29" s="172">
        <v>-0.2</v>
      </c>
      <c r="F29" s="172">
        <v>-0.2</v>
      </c>
      <c r="G29" s="173">
        <v>-0.2</v>
      </c>
      <c r="H29" s="174">
        <v>-0.2</v>
      </c>
      <c r="I29" s="174">
        <v>-0.2</v>
      </c>
      <c r="J29" s="174">
        <v>0.15000000000000002</v>
      </c>
      <c r="K29" s="174">
        <v>0.4</v>
      </c>
      <c r="L29" s="174">
        <v>0.4</v>
      </c>
      <c r="M29" s="174">
        <v>0.39749999999999996</v>
      </c>
      <c r="N29" s="174">
        <v>0.45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3">
      <c r="A30" s="161" t="s">
        <v>353</v>
      </c>
      <c r="B30" s="161" t="str">
        <f t="shared" si="4"/>
        <v>nat</v>
      </c>
      <c r="C30" s="161" t="str">
        <f t="shared" si="5"/>
        <v>base</v>
      </c>
      <c r="D30" s="172">
        <v>-1</v>
      </c>
      <c r="E30" s="172">
        <v>-0.2</v>
      </c>
      <c r="F30" s="172">
        <v>-0.2</v>
      </c>
      <c r="G30" s="173">
        <v>-0.2</v>
      </c>
      <c r="H30" s="174">
        <v>-0.2</v>
      </c>
      <c r="I30" s="174">
        <v>-0.2</v>
      </c>
      <c r="J30" s="174">
        <v>0.15000000000000002</v>
      </c>
      <c r="K30" s="174">
        <v>0.4</v>
      </c>
      <c r="L30" s="174">
        <v>0.4</v>
      </c>
      <c r="M30" s="174">
        <v>0.39749999999999996</v>
      </c>
      <c r="N30" s="174">
        <v>0.45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3">
      <c r="A31" s="161" t="s">
        <v>354</v>
      </c>
      <c r="B31" s="161" t="str">
        <f t="shared" si="4"/>
        <v>nat</v>
      </c>
      <c r="C31" s="161" t="str">
        <f t="shared" si="5"/>
        <v>base</v>
      </c>
      <c r="D31" s="172">
        <v>-1</v>
      </c>
      <c r="E31" s="172">
        <v>-0.2</v>
      </c>
      <c r="F31" s="172">
        <v>-0.2</v>
      </c>
      <c r="G31" s="173">
        <v>-0.2</v>
      </c>
      <c r="H31" s="174">
        <v>-0.2</v>
      </c>
      <c r="I31" s="174">
        <v>-0.2</v>
      </c>
      <c r="J31" s="174">
        <v>0.15000000000000002</v>
      </c>
      <c r="K31" s="174">
        <v>0.4</v>
      </c>
      <c r="L31" s="174">
        <v>0.4</v>
      </c>
      <c r="M31" s="174">
        <v>0.39749999999999996</v>
      </c>
      <c r="N31" s="174">
        <v>0.45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3">
      <c r="A32" s="161" t="s">
        <v>355</v>
      </c>
      <c r="B32" s="161" t="str">
        <f t="shared" si="4"/>
        <v>nat</v>
      </c>
      <c r="C32" s="161" t="str">
        <f t="shared" si="5"/>
        <v>base</v>
      </c>
      <c r="D32" s="59">
        <v>-1</v>
      </c>
      <c r="E32" s="59">
        <v>-0.2</v>
      </c>
      <c r="F32" s="59">
        <v>-0.2</v>
      </c>
      <c r="G32" s="168">
        <v>-0.2</v>
      </c>
      <c r="H32" s="169">
        <v>-0.2</v>
      </c>
      <c r="I32" s="169">
        <v>-0.2</v>
      </c>
      <c r="J32" s="169">
        <v>0.15000000000000002</v>
      </c>
      <c r="K32" s="169">
        <v>0.4</v>
      </c>
      <c r="L32" s="169">
        <v>0.4</v>
      </c>
      <c r="M32" s="169">
        <v>0.39749999999999996</v>
      </c>
      <c r="N32" s="169">
        <v>0.45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3">
      <c r="A33" s="161" t="s">
        <v>356</v>
      </c>
      <c r="B33" s="161" t="str">
        <f t="shared" si="4"/>
        <v>nat</v>
      </c>
      <c r="C33" s="161" t="str">
        <f t="shared" si="5"/>
        <v>base</v>
      </c>
      <c r="D33" s="172">
        <v>-1</v>
      </c>
      <c r="E33" s="172">
        <v>-0.2</v>
      </c>
      <c r="F33" s="172">
        <v>-0.2</v>
      </c>
      <c r="G33" s="173">
        <v>-0.2</v>
      </c>
      <c r="H33" s="174">
        <v>-0.2</v>
      </c>
      <c r="I33" s="174">
        <v>-0.2</v>
      </c>
      <c r="J33" s="174">
        <v>0.15000000000000002</v>
      </c>
      <c r="K33" s="174">
        <v>0.4</v>
      </c>
      <c r="L33" s="174">
        <v>0.4</v>
      </c>
      <c r="M33" s="174">
        <v>0.39749999999999996</v>
      </c>
      <c r="N33" s="174">
        <v>0.45</v>
      </c>
      <c r="Y33" s="158">
        <f t="shared" si="3"/>
        <v>-5.5</v>
      </c>
      <c r="Z33" s="128">
        <f t="shared" ref="Z33:Z65" si="9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3">
      <c r="A34" s="161" t="s">
        <v>357</v>
      </c>
      <c r="B34" s="161" t="str">
        <f t="shared" si="4"/>
        <v>nat</v>
      </c>
      <c r="C34" s="161" t="str">
        <f t="shared" si="5"/>
        <v>base</v>
      </c>
      <c r="D34" s="172">
        <v>-1</v>
      </c>
      <c r="E34" s="59">
        <v>-0.2</v>
      </c>
      <c r="F34" s="59">
        <v>-0.2</v>
      </c>
      <c r="G34" s="168">
        <v>-0.2</v>
      </c>
      <c r="H34" s="169">
        <v>-0.2</v>
      </c>
      <c r="I34" s="169">
        <v>-0.2</v>
      </c>
      <c r="J34" s="169">
        <v>0.15000000000000002</v>
      </c>
      <c r="K34" s="169">
        <v>0.4</v>
      </c>
      <c r="L34" s="169">
        <v>0.4</v>
      </c>
      <c r="M34" s="169">
        <v>0.39749999999999996</v>
      </c>
      <c r="N34" s="169">
        <v>0.45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3">
      <c r="A35" s="161" t="s">
        <v>358</v>
      </c>
      <c r="B35" s="161" t="str">
        <f t="shared" si="4"/>
        <v>nat</v>
      </c>
      <c r="C35" s="161" t="str">
        <f t="shared" si="5"/>
        <v>base</v>
      </c>
      <c r="D35" s="172">
        <v>-1</v>
      </c>
      <c r="E35" s="172">
        <v>-0.2</v>
      </c>
      <c r="F35" s="172">
        <v>-0.2</v>
      </c>
      <c r="G35" s="173">
        <v>-0.2</v>
      </c>
      <c r="H35" s="174">
        <v>-0.2</v>
      </c>
      <c r="I35" s="174">
        <v>-0.2</v>
      </c>
      <c r="J35" s="174">
        <v>0.15000000000000002</v>
      </c>
      <c r="K35" s="174">
        <v>0.4</v>
      </c>
      <c r="L35" s="174">
        <v>0.4</v>
      </c>
      <c r="M35" s="174">
        <v>0.39749999999999996</v>
      </c>
      <c r="N35" s="174">
        <v>0.45</v>
      </c>
      <c r="Y35" s="158">
        <f t="shared" si="3"/>
        <v>-10</v>
      </c>
      <c r="Z35" s="128">
        <f t="shared" si="9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3">
      <c r="A36" s="161" t="s">
        <v>359</v>
      </c>
      <c r="B36" s="161" t="str">
        <f t="shared" si="4"/>
        <v>nat</v>
      </c>
      <c r="C36" s="161" t="str">
        <f t="shared" si="5"/>
        <v>base</v>
      </c>
      <c r="D36" s="172">
        <v>-1</v>
      </c>
      <c r="E36" s="172">
        <v>-0.2</v>
      </c>
      <c r="F36" s="172">
        <v>-0.2</v>
      </c>
      <c r="G36" s="173">
        <v>-0.2</v>
      </c>
      <c r="H36" s="174">
        <v>-0.2</v>
      </c>
      <c r="I36" s="174">
        <v>-0.2</v>
      </c>
      <c r="J36" s="174">
        <v>0.15000000000000002</v>
      </c>
      <c r="K36" s="174">
        <v>0.4</v>
      </c>
      <c r="L36" s="174">
        <v>0.4</v>
      </c>
      <c r="M36" s="174">
        <v>0.39749999999999996</v>
      </c>
      <c r="N36" s="174">
        <v>0.45</v>
      </c>
      <c r="Y36" s="158">
        <f t="shared" si="3"/>
        <v>-10</v>
      </c>
      <c r="Z36" s="128">
        <f t="shared" si="9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3">
      <c r="A37" s="161" t="s">
        <v>360</v>
      </c>
      <c r="B37" s="161" t="str">
        <f t="shared" si="4"/>
        <v>nat</v>
      </c>
      <c r="C37" s="161" t="str">
        <f t="shared" si="5"/>
        <v>base</v>
      </c>
      <c r="D37" s="172">
        <v>-1</v>
      </c>
      <c r="E37" s="172">
        <v>-0.2</v>
      </c>
      <c r="F37" s="172">
        <v>-0.2</v>
      </c>
      <c r="G37" s="173">
        <v>-0.2</v>
      </c>
      <c r="H37" s="174">
        <v>-0.2</v>
      </c>
      <c r="I37" s="174">
        <v>-0.2</v>
      </c>
      <c r="J37" s="174">
        <v>0.15000000000000002</v>
      </c>
      <c r="K37" s="174">
        <v>0.4</v>
      </c>
      <c r="L37" s="174">
        <v>0.4</v>
      </c>
      <c r="M37" s="174">
        <v>0.39749999999999996</v>
      </c>
      <c r="N37" s="174">
        <v>0.45</v>
      </c>
      <c r="Y37" s="158">
        <f t="shared" si="3"/>
        <v>-10</v>
      </c>
      <c r="Z37" s="128">
        <f t="shared" si="9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3">
      <c r="A38" s="161" t="s">
        <v>361</v>
      </c>
      <c r="B38" s="161" t="str">
        <f t="shared" si="4"/>
        <v>nat</v>
      </c>
      <c r="C38" s="161" t="str">
        <f t="shared" si="5"/>
        <v>base</v>
      </c>
      <c r="D38" s="172">
        <v>-1</v>
      </c>
      <c r="E38" s="172">
        <v>-0.2</v>
      </c>
      <c r="F38" s="172">
        <v>-0.2</v>
      </c>
      <c r="G38" s="173">
        <v>-0.2</v>
      </c>
      <c r="H38" s="174">
        <v>-0.2</v>
      </c>
      <c r="I38" s="174">
        <v>-0.2</v>
      </c>
      <c r="J38" s="174">
        <v>0.15000000000000002</v>
      </c>
      <c r="K38" s="174">
        <v>0.4</v>
      </c>
      <c r="L38" s="174">
        <v>0.4</v>
      </c>
      <c r="M38" s="174">
        <v>0.39749999999999996</v>
      </c>
      <c r="N38" s="174">
        <v>0.45</v>
      </c>
      <c r="Y38" s="158">
        <f t="shared" si="3"/>
        <v>-10</v>
      </c>
      <c r="Z38" s="128">
        <f t="shared" si="9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3">
      <c r="A39" s="161" t="s">
        <v>362</v>
      </c>
      <c r="B39" s="161" t="str">
        <f t="shared" si="4"/>
        <v>nat</v>
      </c>
      <c r="C39" s="161" t="str">
        <f t="shared" si="5"/>
        <v>base</v>
      </c>
      <c r="D39" s="172">
        <v>-1</v>
      </c>
      <c r="E39" s="172">
        <v>-0.2</v>
      </c>
      <c r="F39" s="172">
        <v>-0.2</v>
      </c>
      <c r="G39" s="173">
        <v>-0.2</v>
      </c>
      <c r="H39" s="174">
        <v>-0.2</v>
      </c>
      <c r="I39" s="174">
        <v>-0.2</v>
      </c>
      <c r="J39" s="174">
        <v>0.15000000000000002</v>
      </c>
      <c r="K39" s="174">
        <v>0.4</v>
      </c>
      <c r="L39" s="174">
        <v>0.4</v>
      </c>
      <c r="M39" s="174">
        <v>0.39749999999999996</v>
      </c>
      <c r="N39" s="174">
        <v>0.45</v>
      </c>
      <c r="Y39" s="158">
        <f t="shared" si="3"/>
        <v>-10</v>
      </c>
      <c r="Z39" s="128">
        <f t="shared" si="9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3">
      <c r="A40" s="161" t="s">
        <v>363</v>
      </c>
      <c r="B40" s="161" t="str">
        <f t="shared" si="4"/>
        <v>nat</v>
      </c>
      <c r="C40" s="161" t="str">
        <f t="shared" si="5"/>
        <v>base</v>
      </c>
      <c r="D40" s="172">
        <v>-1</v>
      </c>
      <c r="E40" s="172">
        <v>-0.2</v>
      </c>
      <c r="F40" s="172">
        <v>-0.2</v>
      </c>
      <c r="G40" s="173">
        <v>-0.2</v>
      </c>
      <c r="H40" s="174">
        <v>-0.2</v>
      </c>
      <c r="I40" s="174">
        <v>-0.2</v>
      </c>
      <c r="J40" s="174">
        <v>0.15000000000000002</v>
      </c>
      <c r="K40" s="174">
        <v>0.4</v>
      </c>
      <c r="L40" s="174">
        <v>0.4</v>
      </c>
      <c r="M40" s="174">
        <v>0.39749999999999996</v>
      </c>
      <c r="N40" s="174">
        <v>0.45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3">
      <c r="A41" s="161" t="s">
        <v>104</v>
      </c>
      <c r="B41" s="161" t="str">
        <f t="shared" si="4"/>
        <v>nat</v>
      </c>
      <c r="C41" s="161" t="str">
        <f t="shared" si="5"/>
        <v>base</v>
      </c>
      <c r="D41" s="172">
        <v>-1</v>
      </c>
      <c r="E41" s="172">
        <v>-0.2</v>
      </c>
      <c r="F41" s="172">
        <v>-0.2</v>
      </c>
      <c r="G41" s="173">
        <v>-0.2</v>
      </c>
      <c r="H41" s="174">
        <v>-0.2</v>
      </c>
      <c r="I41" s="174">
        <v>-0.2</v>
      </c>
      <c r="J41" s="174">
        <v>0.15000000000000002</v>
      </c>
      <c r="K41" s="174">
        <v>0.4</v>
      </c>
      <c r="L41" s="174">
        <v>0.4</v>
      </c>
      <c r="M41" s="174">
        <v>0.39749999999999996</v>
      </c>
      <c r="N41" s="174">
        <v>0.45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3">
      <c r="A42" s="161" t="s">
        <v>60</v>
      </c>
      <c r="B42" s="161" t="str">
        <f t="shared" si="4"/>
        <v>nat</v>
      </c>
      <c r="C42" s="161" t="str">
        <f t="shared" si="5"/>
        <v>base</v>
      </c>
      <c r="D42" s="172">
        <v>-4</v>
      </c>
      <c r="E42" s="172">
        <v>-0.2</v>
      </c>
      <c r="F42" s="172">
        <v>-0.2</v>
      </c>
      <c r="G42" s="173">
        <v>-0.2</v>
      </c>
      <c r="H42" s="174">
        <v>-0.2</v>
      </c>
      <c r="I42" s="174">
        <v>-0.2</v>
      </c>
      <c r="J42" s="174">
        <v>0.15000000000000002</v>
      </c>
      <c r="K42" s="174">
        <v>0.4</v>
      </c>
      <c r="L42" s="174">
        <v>0.4</v>
      </c>
      <c r="M42" s="174">
        <v>0.39749999999999996</v>
      </c>
      <c r="N42" s="174">
        <v>0.45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3">
      <c r="A43" s="161" t="s">
        <v>105</v>
      </c>
      <c r="B43" s="161" t="str">
        <f t="shared" si="4"/>
        <v>nat</v>
      </c>
      <c r="C43" s="161" t="str">
        <f t="shared" si="5"/>
        <v>base</v>
      </c>
      <c r="D43" s="172">
        <v>-4</v>
      </c>
      <c r="E43" s="172">
        <v>-0.2</v>
      </c>
      <c r="F43" s="172">
        <v>-0.2</v>
      </c>
      <c r="G43" s="173">
        <v>-0.2</v>
      </c>
      <c r="H43" s="174">
        <v>-0.2</v>
      </c>
      <c r="I43" s="174">
        <v>-0.2</v>
      </c>
      <c r="J43" s="174">
        <v>0.15000000000000002</v>
      </c>
      <c r="K43" s="174">
        <v>0.4</v>
      </c>
      <c r="L43" s="174">
        <v>0.4</v>
      </c>
      <c r="M43" s="174">
        <v>0.39749999999999996</v>
      </c>
      <c r="N43" s="174">
        <v>0.45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3">
      <c r="A44" s="161" t="s">
        <v>106</v>
      </c>
      <c r="B44" s="161" t="str">
        <f t="shared" si="4"/>
        <v>nat</v>
      </c>
      <c r="C44" s="161" t="str">
        <f t="shared" si="5"/>
        <v>base</v>
      </c>
      <c r="D44" s="172">
        <v>-4</v>
      </c>
      <c r="E44" s="172">
        <v>-0.2</v>
      </c>
      <c r="F44" s="172">
        <v>-0.2</v>
      </c>
      <c r="G44" s="173">
        <v>-0.2</v>
      </c>
      <c r="H44" s="174">
        <v>-0.2</v>
      </c>
      <c r="I44" s="174">
        <v>-0.2</v>
      </c>
      <c r="J44" s="174">
        <v>0.15000000000000002</v>
      </c>
      <c r="K44" s="174">
        <v>0.4</v>
      </c>
      <c r="L44" s="174">
        <v>0.4</v>
      </c>
      <c r="M44" s="174">
        <v>0.39749999999999996</v>
      </c>
      <c r="N44" s="174">
        <v>0.45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3">
      <c r="A45" s="161" t="s">
        <v>107</v>
      </c>
      <c r="B45" s="161" t="str">
        <f t="shared" si="4"/>
        <v>nat</v>
      </c>
      <c r="C45" s="161" t="str">
        <f t="shared" si="5"/>
        <v>base</v>
      </c>
      <c r="D45" s="172">
        <v>-4</v>
      </c>
      <c r="E45" s="172">
        <v>-0.2</v>
      </c>
      <c r="F45" s="172">
        <v>-0.2</v>
      </c>
      <c r="G45" s="173">
        <v>-0.2</v>
      </c>
      <c r="H45" s="174">
        <v>-0.2</v>
      </c>
      <c r="I45" s="174">
        <v>-0.2</v>
      </c>
      <c r="J45" s="174">
        <v>0.15000000000000002</v>
      </c>
      <c r="K45" s="174">
        <v>0.4</v>
      </c>
      <c r="L45" s="174">
        <v>0.4</v>
      </c>
      <c r="M45" s="174">
        <v>0.39749999999999996</v>
      </c>
      <c r="N45" s="174">
        <v>0.45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3">
      <c r="A46" s="161" t="s">
        <v>108</v>
      </c>
      <c r="B46" s="161" t="str">
        <f t="shared" si="4"/>
        <v>nat</v>
      </c>
      <c r="C46" s="161" t="str">
        <f t="shared" si="5"/>
        <v>base</v>
      </c>
      <c r="D46" s="172">
        <v>-4</v>
      </c>
      <c r="E46" s="172">
        <v>-0.2</v>
      </c>
      <c r="F46" s="172">
        <v>-0.2</v>
      </c>
      <c r="G46" s="173">
        <v>-0.2</v>
      </c>
      <c r="H46" s="174">
        <v>-0.2</v>
      </c>
      <c r="I46" s="174">
        <v>-0.2</v>
      </c>
      <c r="J46" s="174">
        <v>0.15000000000000002</v>
      </c>
      <c r="K46" s="174">
        <v>0.4</v>
      </c>
      <c r="L46" s="174">
        <v>0.4</v>
      </c>
      <c r="M46" s="174">
        <v>0.39749999999999996</v>
      </c>
      <c r="N46" s="174">
        <v>0.45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3">
      <c r="A47" s="161" t="s">
        <v>109</v>
      </c>
      <c r="B47" s="161" t="str">
        <f t="shared" si="4"/>
        <v>nat</v>
      </c>
      <c r="C47" s="161" t="str">
        <f t="shared" si="5"/>
        <v>base</v>
      </c>
      <c r="D47" s="172">
        <v>-4</v>
      </c>
      <c r="E47" s="172">
        <v>-0.2</v>
      </c>
      <c r="F47" s="172">
        <v>-0.2</v>
      </c>
      <c r="G47" s="173">
        <v>-0.2</v>
      </c>
      <c r="H47" s="174">
        <v>-0.2</v>
      </c>
      <c r="I47" s="174">
        <v>-0.2</v>
      </c>
      <c r="J47" s="174">
        <v>0.15000000000000002</v>
      </c>
      <c r="K47" s="174">
        <v>0.4</v>
      </c>
      <c r="L47" s="174">
        <v>0.4</v>
      </c>
      <c r="M47" s="174">
        <v>0.39749999999999996</v>
      </c>
      <c r="N47" s="174">
        <v>0.45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3">
      <c r="A48" s="161" t="s">
        <v>110</v>
      </c>
      <c r="B48" s="161" t="str">
        <f t="shared" si="4"/>
        <v>nat</v>
      </c>
      <c r="C48" s="161" t="str">
        <f t="shared" si="5"/>
        <v>base</v>
      </c>
      <c r="D48" s="172">
        <v>-4</v>
      </c>
      <c r="E48" s="172">
        <v>-0.2</v>
      </c>
      <c r="F48" s="172">
        <v>-0.2</v>
      </c>
      <c r="G48" s="173">
        <v>-0.2</v>
      </c>
      <c r="H48" s="174">
        <v>-0.2</v>
      </c>
      <c r="I48" s="174">
        <v>-0.2</v>
      </c>
      <c r="J48" s="174">
        <v>0.15000000000000002</v>
      </c>
      <c r="K48" s="174">
        <v>0.4</v>
      </c>
      <c r="L48" s="174">
        <v>0.4</v>
      </c>
      <c r="M48" s="174">
        <v>0.39749999999999996</v>
      </c>
      <c r="N48" s="174">
        <v>0.45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3">
      <c r="A49" s="161" t="s">
        <v>61</v>
      </c>
      <c r="B49" s="161" t="str">
        <f t="shared" si="4"/>
        <v>nat</v>
      </c>
      <c r="C49" s="161" t="str">
        <f t="shared" si="5"/>
        <v>base</v>
      </c>
      <c r="D49" s="172" t="s">
        <v>75</v>
      </c>
      <c r="E49" s="172" t="s">
        <v>75</v>
      </c>
      <c r="F49" s="172" t="s">
        <v>75</v>
      </c>
      <c r="G49" s="173" t="s">
        <v>75</v>
      </c>
      <c r="H49" s="174" t="s">
        <v>75</v>
      </c>
      <c r="I49" s="174" t="s">
        <v>75</v>
      </c>
      <c r="J49" s="174" t="s">
        <v>75</v>
      </c>
      <c r="K49" s="174" t="s">
        <v>75</v>
      </c>
      <c r="L49" s="174" t="s">
        <v>75</v>
      </c>
      <c r="M49" s="174" t="s">
        <v>75</v>
      </c>
      <c r="N49" s="174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3">
      <c r="A50" s="161" t="s">
        <v>216</v>
      </c>
      <c r="B50" s="161" t="str">
        <f t="shared" si="4"/>
        <v>nat</v>
      </c>
      <c r="C50" s="161" t="str">
        <f t="shared" si="5"/>
        <v>base</v>
      </c>
      <c r="D50" s="172" t="s">
        <v>75</v>
      </c>
      <c r="E50" s="172" t="s">
        <v>75</v>
      </c>
      <c r="F50" s="172" t="s">
        <v>75</v>
      </c>
      <c r="G50" s="173" t="s">
        <v>75</v>
      </c>
      <c r="H50" s="174" t="s">
        <v>75</v>
      </c>
      <c r="I50" s="174" t="s">
        <v>75</v>
      </c>
      <c r="J50" s="174" t="s">
        <v>75</v>
      </c>
      <c r="K50" s="174" t="s">
        <v>75</v>
      </c>
      <c r="L50" s="174" t="s">
        <v>75</v>
      </c>
      <c r="M50" s="174" t="s">
        <v>75</v>
      </c>
      <c r="N50" s="174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3">
      <c r="A51" s="161" t="s">
        <v>111</v>
      </c>
      <c r="B51" s="161" t="str">
        <f t="shared" ref="B51:B81" si="10">B50</f>
        <v>nat</v>
      </c>
      <c r="C51" s="161" t="str">
        <f t="shared" ref="C51:C81" si="11">C50</f>
        <v>base</v>
      </c>
      <c r="D51" s="172">
        <v>-1.25</v>
      </c>
      <c r="E51" s="172">
        <v>-0.2</v>
      </c>
      <c r="F51" s="172">
        <v>-0.2</v>
      </c>
      <c r="G51" s="173">
        <v>-0.2</v>
      </c>
      <c r="H51" s="174">
        <v>-0.2</v>
      </c>
      <c r="I51" s="174">
        <v>-0.2</v>
      </c>
      <c r="J51" s="174">
        <v>0.15000000000000002</v>
      </c>
      <c r="K51" s="174">
        <v>0.4</v>
      </c>
      <c r="L51" s="174">
        <v>0.4</v>
      </c>
      <c r="M51" s="174">
        <v>0.39749999999999996</v>
      </c>
      <c r="N51" s="174">
        <v>0.45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3">
      <c r="A52" s="161" t="s">
        <v>112</v>
      </c>
      <c r="B52" s="161" t="str">
        <f t="shared" si="10"/>
        <v>nat</v>
      </c>
      <c r="C52" s="161" t="str">
        <f t="shared" si="11"/>
        <v>base</v>
      </c>
      <c r="D52" s="172">
        <v>-1.25</v>
      </c>
      <c r="E52" s="172">
        <v>-0.2</v>
      </c>
      <c r="F52" s="172">
        <v>-0.2</v>
      </c>
      <c r="G52" s="173">
        <v>-0.2</v>
      </c>
      <c r="H52" s="174">
        <v>-0.2</v>
      </c>
      <c r="I52" s="174">
        <v>-0.2</v>
      </c>
      <c r="J52" s="174">
        <v>0.15000000000000002</v>
      </c>
      <c r="K52" s="174">
        <v>0.4</v>
      </c>
      <c r="L52" s="174">
        <v>0.4</v>
      </c>
      <c r="M52" s="174">
        <v>0.39749999999999996</v>
      </c>
      <c r="N52" s="174">
        <v>0.45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3">
      <c r="A53" s="161" t="s">
        <v>113</v>
      </c>
      <c r="B53" s="161" t="str">
        <f t="shared" si="10"/>
        <v>nat</v>
      </c>
      <c r="C53" s="161" t="str">
        <f t="shared" si="11"/>
        <v>base</v>
      </c>
      <c r="D53" s="172">
        <v>-1.25</v>
      </c>
      <c r="E53" s="172">
        <v>-0.2</v>
      </c>
      <c r="F53" s="172">
        <v>-0.2</v>
      </c>
      <c r="G53" s="173">
        <v>-0.2</v>
      </c>
      <c r="H53" s="174">
        <v>-0.2</v>
      </c>
      <c r="I53" s="174">
        <v>-0.2</v>
      </c>
      <c r="J53" s="174">
        <v>0.15000000000000002</v>
      </c>
      <c r="K53" s="174">
        <v>0.4</v>
      </c>
      <c r="L53" s="174">
        <v>0.4</v>
      </c>
      <c r="M53" s="174">
        <v>0.39749999999999996</v>
      </c>
      <c r="N53" s="174">
        <v>0.45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3">
      <c r="A54" s="161" t="s">
        <v>114</v>
      </c>
      <c r="B54" s="161" t="str">
        <f t="shared" si="10"/>
        <v>nat</v>
      </c>
      <c r="C54" s="161" t="str">
        <f t="shared" si="11"/>
        <v>base</v>
      </c>
      <c r="D54" s="172">
        <v>-1.25</v>
      </c>
      <c r="E54" s="172">
        <v>-0.2</v>
      </c>
      <c r="F54" s="172">
        <v>-0.2</v>
      </c>
      <c r="G54" s="173">
        <v>-0.2</v>
      </c>
      <c r="H54" s="174">
        <v>-0.2</v>
      </c>
      <c r="I54" s="174">
        <v>-0.2</v>
      </c>
      <c r="J54" s="174">
        <v>0.15000000000000002</v>
      </c>
      <c r="K54" s="174">
        <v>0.4</v>
      </c>
      <c r="L54" s="174">
        <v>0.4</v>
      </c>
      <c r="M54" s="174">
        <v>0.39749999999999996</v>
      </c>
      <c r="N54" s="174">
        <v>0.45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3">
      <c r="A55" s="161" t="s">
        <v>62</v>
      </c>
      <c r="B55" s="161" t="str">
        <f t="shared" si="10"/>
        <v>nat</v>
      </c>
      <c r="C55" s="161" t="str">
        <f t="shared" si="11"/>
        <v>base</v>
      </c>
      <c r="D55" s="172">
        <v>-5.5</v>
      </c>
      <c r="E55" s="172">
        <v>-0.2</v>
      </c>
      <c r="F55" s="172">
        <v>-0.2</v>
      </c>
      <c r="G55" s="173">
        <v>-0.2</v>
      </c>
      <c r="H55" s="174">
        <v>-0.2</v>
      </c>
      <c r="I55" s="174">
        <v>-0.2</v>
      </c>
      <c r="J55" s="174">
        <v>0.15000000000000002</v>
      </c>
      <c r="K55" s="174">
        <v>0.4</v>
      </c>
      <c r="L55" s="174">
        <v>0.4</v>
      </c>
      <c r="M55" s="174">
        <v>0.39749999999999996</v>
      </c>
      <c r="N55" s="174">
        <v>0.45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3">
      <c r="A56" s="161" t="s">
        <v>115</v>
      </c>
      <c r="B56" s="161" t="str">
        <f t="shared" si="10"/>
        <v>nat</v>
      </c>
      <c r="C56" s="161" t="str">
        <f t="shared" si="11"/>
        <v>base</v>
      </c>
      <c r="D56" s="172">
        <v>-10</v>
      </c>
      <c r="E56" s="172">
        <v>-0.2</v>
      </c>
      <c r="F56" s="172">
        <v>-0.2</v>
      </c>
      <c r="G56" s="173">
        <v>-0.2</v>
      </c>
      <c r="H56" s="174">
        <v>-0.2</v>
      </c>
      <c r="I56" s="174">
        <v>-0.2</v>
      </c>
      <c r="J56" s="174">
        <v>0.15000000000000002</v>
      </c>
      <c r="K56" s="174">
        <v>0.4</v>
      </c>
      <c r="L56" s="174">
        <v>0.4</v>
      </c>
      <c r="M56" s="174">
        <v>0.39749999999999996</v>
      </c>
      <c r="N56" s="174">
        <v>0.45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3">
      <c r="A57" s="161" t="s">
        <v>116</v>
      </c>
      <c r="B57" s="161" t="str">
        <f t="shared" si="10"/>
        <v>nat</v>
      </c>
      <c r="C57" s="161" t="str">
        <f t="shared" si="11"/>
        <v>base</v>
      </c>
      <c r="D57" s="172">
        <v>-10</v>
      </c>
      <c r="E57" s="172">
        <v>-0.2</v>
      </c>
      <c r="F57" s="172">
        <v>-0.2</v>
      </c>
      <c r="G57" s="173">
        <v>-0.2</v>
      </c>
      <c r="H57" s="174">
        <v>-0.2</v>
      </c>
      <c r="I57" s="174">
        <v>-0.2</v>
      </c>
      <c r="J57" s="174">
        <v>0.15000000000000002</v>
      </c>
      <c r="K57" s="174">
        <v>0.4</v>
      </c>
      <c r="L57" s="174">
        <v>0.4</v>
      </c>
      <c r="M57" s="174">
        <v>0.39749999999999996</v>
      </c>
      <c r="N57" s="174">
        <v>0.45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3">
      <c r="A58" s="161" t="s">
        <v>117</v>
      </c>
      <c r="B58" s="161" t="str">
        <f t="shared" si="10"/>
        <v>nat</v>
      </c>
      <c r="C58" s="161" t="str">
        <f t="shared" si="11"/>
        <v>base</v>
      </c>
      <c r="D58" s="172">
        <v>-10</v>
      </c>
      <c r="E58" s="172">
        <v>-0.2</v>
      </c>
      <c r="F58" s="172">
        <v>-0.2</v>
      </c>
      <c r="G58" s="173">
        <v>-0.2</v>
      </c>
      <c r="H58" s="174">
        <v>-0.2</v>
      </c>
      <c r="I58" s="174">
        <v>-0.2</v>
      </c>
      <c r="J58" s="174">
        <v>0.15000000000000002</v>
      </c>
      <c r="K58" s="174">
        <v>0.4</v>
      </c>
      <c r="L58" s="174">
        <v>0.4</v>
      </c>
      <c r="M58" s="174">
        <v>0.39749999999999996</v>
      </c>
      <c r="N58" s="174">
        <v>0.45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3">
      <c r="A59" s="161" t="s">
        <v>63</v>
      </c>
      <c r="B59" s="161" t="str">
        <f t="shared" si="10"/>
        <v>nat</v>
      </c>
      <c r="C59" s="161" t="str">
        <f t="shared" si="11"/>
        <v>base</v>
      </c>
      <c r="D59" s="172">
        <v>-10</v>
      </c>
      <c r="E59" s="172">
        <v>-0.2</v>
      </c>
      <c r="F59" s="172">
        <v>-0.2</v>
      </c>
      <c r="G59" s="173">
        <v>-0.2</v>
      </c>
      <c r="H59" s="174">
        <v>-0.2</v>
      </c>
      <c r="I59" s="174">
        <v>-0.2</v>
      </c>
      <c r="J59" s="174">
        <v>0.15000000000000002</v>
      </c>
      <c r="K59" s="174">
        <v>0.4</v>
      </c>
      <c r="L59" s="174">
        <v>0.4</v>
      </c>
      <c r="M59" s="174">
        <v>0.39749999999999996</v>
      </c>
      <c r="N59" s="174">
        <v>0.45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3">
      <c r="A60" s="161" t="s">
        <v>118</v>
      </c>
      <c r="B60" s="161" t="str">
        <f t="shared" si="10"/>
        <v>nat</v>
      </c>
      <c r="C60" s="161" t="str">
        <f t="shared" si="11"/>
        <v>base</v>
      </c>
      <c r="D60" s="172">
        <v>-10</v>
      </c>
      <c r="E60" s="172">
        <v>-0.2</v>
      </c>
      <c r="F60" s="172">
        <v>-0.2</v>
      </c>
      <c r="G60" s="173">
        <v>-0.2</v>
      </c>
      <c r="H60" s="174">
        <v>-0.2</v>
      </c>
      <c r="I60" s="174">
        <v>-0.2</v>
      </c>
      <c r="J60" s="174">
        <v>0.15000000000000002</v>
      </c>
      <c r="K60" s="174">
        <v>0.4</v>
      </c>
      <c r="L60" s="174">
        <v>0.4</v>
      </c>
      <c r="M60" s="174">
        <v>0.39749999999999996</v>
      </c>
      <c r="N60" s="174">
        <v>0.45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3">
      <c r="A61" s="161" t="s">
        <v>119</v>
      </c>
      <c r="B61" s="161" t="str">
        <f t="shared" si="10"/>
        <v>nat</v>
      </c>
      <c r="C61" s="161" t="str">
        <f t="shared" si="11"/>
        <v>base</v>
      </c>
      <c r="D61" s="172">
        <v>-10</v>
      </c>
      <c r="E61" s="172">
        <v>-0.2</v>
      </c>
      <c r="F61" s="172">
        <v>-0.2</v>
      </c>
      <c r="G61" s="173">
        <v>-0.2</v>
      </c>
      <c r="H61" s="174">
        <v>-0.2</v>
      </c>
      <c r="I61" s="174">
        <v>-0.2</v>
      </c>
      <c r="J61" s="174">
        <v>0.15000000000000002</v>
      </c>
      <c r="K61" s="174">
        <v>0.4</v>
      </c>
      <c r="L61" s="174">
        <v>0.4</v>
      </c>
      <c r="M61" s="174">
        <v>0.39749999999999996</v>
      </c>
      <c r="N61" s="174">
        <v>0.45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3">
      <c r="A62" s="161" t="s">
        <v>64</v>
      </c>
      <c r="B62" s="161" t="str">
        <f t="shared" si="10"/>
        <v>nat</v>
      </c>
      <c r="C62" s="161" t="str">
        <f t="shared" si="11"/>
        <v>base</v>
      </c>
      <c r="D62" s="172">
        <v>-10</v>
      </c>
      <c r="E62" s="172">
        <v>-0.2</v>
      </c>
      <c r="F62" s="172">
        <v>-0.2</v>
      </c>
      <c r="G62" s="173">
        <v>-0.2</v>
      </c>
      <c r="H62" s="174">
        <v>-0.2</v>
      </c>
      <c r="I62" s="174">
        <v>-0.2</v>
      </c>
      <c r="J62" s="174">
        <v>0.15000000000000002</v>
      </c>
      <c r="K62" s="174">
        <v>0.4</v>
      </c>
      <c r="L62" s="174">
        <v>0.4</v>
      </c>
      <c r="M62" s="174">
        <v>0.39749999999999996</v>
      </c>
      <c r="N62" s="174">
        <v>0.45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3">
      <c r="A63" s="161" t="s">
        <v>120</v>
      </c>
      <c r="B63" s="161" t="str">
        <f t="shared" si="10"/>
        <v>nat</v>
      </c>
      <c r="C63" s="161" t="str">
        <f t="shared" si="11"/>
        <v>base</v>
      </c>
      <c r="D63" s="172">
        <v>-10</v>
      </c>
      <c r="E63" s="172">
        <v>-0.2</v>
      </c>
      <c r="F63" s="172">
        <v>-0.2</v>
      </c>
      <c r="G63" s="173">
        <v>-0.2</v>
      </c>
      <c r="H63" s="174">
        <v>-0.2</v>
      </c>
      <c r="I63" s="174">
        <v>-0.2</v>
      </c>
      <c r="J63" s="174">
        <v>0.15000000000000002</v>
      </c>
      <c r="K63" s="174">
        <v>0.4</v>
      </c>
      <c r="L63" s="174">
        <v>0.4</v>
      </c>
      <c r="M63" s="174">
        <v>0.39749999999999996</v>
      </c>
      <c r="N63" s="174">
        <v>0.45</v>
      </c>
      <c r="Y63" s="158">
        <f t="shared" si="3"/>
        <v>-10</v>
      </c>
      <c r="Z63" s="128">
        <f t="shared" si="9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3">
      <c r="A64" s="161" t="s">
        <v>121</v>
      </c>
      <c r="B64" s="161" t="str">
        <f t="shared" si="10"/>
        <v>nat</v>
      </c>
      <c r="C64" s="161" t="str">
        <f t="shared" si="11"/>
        <v>base</v>
      </c>
      <c r="D64" s="172">
        <v>-10</v>
      </c>
      <c r="E64" s="172">
        <v>-0.2</v>
      </c>
      <c r="F64" s="172">
        <v>-0.2</v>
      </c>
      <c r="G64" s="173">
        <v>-0.2</v>
      </c>
      <c r="H64" s="174">
        <v>-0.2</v>
      </c>
      <c r="I64" s="174">
        <v>-0.2</v>
      </c>
      <c r="J64" s="174">
        <v>0.15000000000000002</v>
      </c>
      <c r="K64" s="174">
        <v>0.4</v>
      </c>
      <c r="L64" s="174">
        <v>0.4</v>
      </c>
      <c r="M64" s="174">
        <v>0.39749999999999996</v>
      </c>
      <c r="N64" s="174">
        <v>0.45</v>
      </c>
      <c r="Y64" s="158">
        <f t="shared" si="3"/>
        <v>-10</v>
      </c>
      <c r="Z64" s="128">
        <f t="shared" si="9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3">
      <c r="A65" s="161" t="s">
        <v>65</v>
      </c>
      <c r="B65" s="161" t="str">
        <f t="shared" si="10"/>
        <v>nat</v>
      </c>
      <c r="C65" s="161" t="str">
        <f t="shared" si="11"/>
        <v>base</v>
      </c>
      <c r="D65" s="172">
        <v>-10</v>
      </c>
      <c r="E65" s="172">
        <v>-0.2</v>
      </c>
      <c r="F65" s="172">
        <v>-0.2</v>
      </c>
      <c r="G65" s="173">
        <v>-0.2</v>
      </c>
      <c r="H65" s="174">
        <v>-0.2</v>
      </c>
      <c r="I65" s="174">
        <v>-0.2</v>
      </c>
      <c r="J65" s="174">
        <v>0.15000000000000002</v>
      </c>
      <c r="K65" s="174">
        <v>0.4</v>
      </c>
      <c r="L65" s="174">
        <v>0.4</v>
      </c>
      <c r="M65" s="174">
        <v>0.39749999999999996</v>
      </c>
      <c r="N65" s="174">
        <v>0.45</v>
      </c>
      <c r="Y65" s="158">
        <f t="shared" si="3"/>
        <v>-10</v>
      </c>
      <c r="Z65" s="128">
        <f t="shared" si="9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3">
      <c r="A66" s="161" t="s">
        <v>66</v>
      </c>
      <c r="B66" s="161" t="str">
        <f t="shared" si="10"/>
        <v>nat</v>
      </c>
      <c r="C66" s="161" t="str">
        <f t="shared" si="11"/>
        <v>base</v>
      </c>
      <c r="D66" s="59" t="s">
        <v>75</v>
      </c>
      <c r="E66" s="59" t="s">
        <v>75</v>
      </c>
      <c r="F66" s="59" t="s">
        <v>75</v>
      </c>
      <c r="G66" s="168" t="s">
        <v>75</v>
      </c>
      <c r="H66" s="169" t="s">
        <v>75</v>
      </c>
      <c r="I66" s="169" t="s">
        <v>75</v>
      </c>
      <c r="J66" s="169" t="s">
        <v>75</v>
      </c>
      <c r="K66" s="169" t="s">
        <v>75</v>
      </c>
      <c r="L66" s="169" t="s">
        <v>75</v>
      </c>
      <c r="M66" s="169" t="s">
        <v>75</v>
      </c>
      <c r="N66" s="169" t="s">
        <v>75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3">
      <c r="A67" s="161" t="s">
        <v>24</v>
      </c>
      <c r="B67" s="161" t="str">
        <f t="shared" si="10"/>
        <v>nat</v>
      </c>
      <c r="C67" s="161" t="str">
        <f t="shared" si="11"/>
        <v>base</v>
      </c>
      <c r="D67" s="59">
        <v>0.1</v>
      </c>
      <c r="E67" s="59">
        <v>-0.2</v>
      </c>
      <c r="F67" s="59">
        <v>-0.2</v>
      </c>
      <c r="G67" s="168">
        <v>-0.2</v>
      </c>
      <c r="H67" s="169">
        <v>-0.2</v>
      </c>
      <c r="I67" s="169">
        <v>-0.2</v>
      </c>
      <c r="J67" s="169">
        <v>0.15000000000000002</v>
      </c>
      <c r="K67" s="169">
        <v>0.4</v>
      </c>
      <c r="L67" s="169">
        <v>0.4</v>
      </c>
      <c r="M67" s="169">
        <v>0.39749999999999996</v>
      </c>
      <c r="N67" s="169">
        <v>0.45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3">
      <c r="A68" s="161" t="s">
        <v>67</v>
      </c>
      <c r="B68" s="161" t="str">
        <f t="shared" si="10"/>
        <v>nat</v>
      </c>
      <c r="C68" s="161" t="str">
        <f t="shared" si="11"/>
        <v>base</v>
      </c>
      <c r="D68" s="59">
        <v>-9.5</v>
      </c>
      <c r="E68" s="59">
        <v>-0.2</v>
      </c>
      <c r="F68" s="59">
        <v>-0.2</v>
      </c>
      <c r="G68" s="168">
        <v>-0.2</v>
      </c>
      <c r="H68" s="169">
        <v>-0.2</v>
      </c>
      <c r="I68" s="169">
        <v>-0.2</v>
      </c>
      <c r="J68" s="169">
        <v>0.15000000000000002</v>
      </c>
      <c r="K68" s="169">
        <v>0.4</v>
      </c>
      <c r="L68" s="169">
        <v>0.4</v>
      </c>
      <c r="M68" s="169">
        <v>0.39749999999999996</v>
      </c>
      <c r="N68" s="169">
        <v>0.45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3">
      <c r="A69" s="161" t="s">
        <v>68</v>
      </c>
      <c r="B69" s="161" t="str">
        <f t="shared" si="10"/>
        <v>nat</v>
      </c>
      <c r="C69" s="161" t="str">
        <f t="shared" si="11"/>
        <v>base</v>
      </c>
      <c r="D69" s="59">
        <v>-5</v>
      </c>
      <c r="E69" s="59">
        <v>-0.2</v>
      </c>
      <c r="F69" s="59">
        <v>-0.2</v>
      </c>
      <c r="G69" s="168">
        <v>-0.2</v>
      </c>
      <c r="H69" s="169">
        <v>-0.2</v>
      </c>
      <c r="I69" s="169">
        <v>-0.2</v>
      </c>
      <c r="J69" s="169">
        <v>0.15000000000000002</v>
      </c>
      <c r="K69" s="169">
        <v>0.4</v>
      </c>
      <c r="L69" s="169">
        <v>0.4</v>
      </c>
      <c r="M69" s="169">
        <v>0.39749999999999996</v>
      </c>
      <c r="N69" s="169">
        <v>0.45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3">
      <c r="A70" s="161" t="s">
        <v>122</v>
      </c>
      <c r="B70" s="161" t="str">
        <f t="shared" si="10"/>
        <v>nat</v>
      </c>
      <c r="C70" s="161" t="str">
        <f t="shared" si="11"/>
        <v>base</v>
      </c>
      <c r="D70" s="172">
        <v>-5</v>
      </c>
      <c r="E70" s="172">
        <v>-0.2</v>
      </c>
      <c r="F70" s="172">
        <v>-0.2</v>
      </c>
      <c r="G70" s="173">
        <v>-0.2</v>
      </c>
      <c r="H70" s="174">
        <v>-0.2</v>
      </c>
      <c r="I70" s="174">
        <v>-0.2</v>
      </c>
      <c r="J70" s="174">
        <v>0.15000000000000002</v>
      </c>
      <c r="K70" s="174">
        <v>0.4</v>
      </c>
      <c r="L70" s="174">
        <v>0.4</v>
      </c>
      <c r="M70" s="174">
        <v>0.39749999999999996</v>
      </c>
      <c r="N70" s="174">
        <v>0.45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3">
      <c r="A71" s="161" t="s">
        <v>321</v>
      </c>
      <c r="B71" s="161" t="str">
        <f t="shared" si="10"/>
        <v>nat</v>
      </c>
      <c r="C71" s="161" t="str">
        <f t="shared" si="11"/>
        <v>base</v>
      </c>
      <c r="D71" s="172">
        <v>-4.5</v>
      </c>
      <c r="E71" s="172">
        <v>-0.2</v>
      </c>
      <c r="F71" s="172">
        <v>-0.2</v>
      </c>
      <c r="G71" s="173">
        <v>-0.2</v>
      </c>
      <c r="H71" s="174">
        <v>-0.2</v>
      </c>
      <c r="I71" s="174">
        <v>-0.2</v>
      </c>
      <c r="J71" s="174">
        <v>0.15000000000000002</v>
      </c>
      <c r="K71" s="174">
        <v>0.4</v>
      </c>
      <c r="L71" s="174">
        <v>0.4</v>
      </c>
      <c r="M71" s="174">
        <v>0.39749999999999996</v>
      </c>
      <c r="N71" s="174">
        <v>0.45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3">
      <c r="A72" s="161" t="s">
        <v>322</v>
      </c>
      <c r="B72" s="161" t="str">
        <f t="shared" si="10"/>
        <v>nat</v>
      </c>
      <c r="C72" s="161" t="str">
        <f t="shared" si="11"/>
        <v>base</v>
      </c>
      <c r="D72" s="59">
        <v>-4.5</v>
      </c>
      <c r="E72" s="59">
        <v>-0.2</v>
      </c>
      <c r="F72" s="59">
        <v>-0.2</v>
      </c>
      <c r="G72" s="168">
        <v>-0.2</v>
      </c>
      <c r="H72" s="169">
        <v>-0.2</v>
      </c>
      <c r="I72" s="169">
        <v>-0.2</v>
      </c>
      <c r="J72" s="169">
        <v>0.15000000000000002</v>
      </c>
      <c r="K72" s="169">
        <v>0.4</v>
      </c>
      <c r="L72" s="169">
        <v>0.4</v>
      </c>
      <c r="M72" s="169">
        <v>0.39749999999999996</v>
      </c>
      <c r="N72" s="169">
        <v>0.45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3">
      <c r="A73" s="161" t="s">
        <v>364</v>
      </c>
      <c r="B73" s="161" t="str">
        <f t="shared" si="10"/>
        <v>nat</v>
      </c>
      <c r="C73" s="161" t="str">
        <f t="shared" si="11"/>
        <v>base</v>
      </c>
      <c r="D73" s="172">
        <v>-4.5</v>
      </c>
      <c r="E73" s="172">
        <v>-0.2</v>
      </c>
      <c r="F73" s="172">
        <v>-0.2</v>
      </c>
      <c r="G73" s="173">
        <v>-0.2</v>
      </c>
      <c r="H73" s="174">
        <v>-0.2</v>
      </c>
      <c r="I73" s="174">
        <v>-0.2</v>
      </c>
      <c r="J73" s="174">
        <v>0.15000000000000002</v>
      </c>
      <c r="K73" s="174">
        <v>0.4</v>
      </c>
      <c r="L73" s="174">
        <v>0.4</v>
      </c>
      <c r="M73" s="174">
        <v>0.39749999999999996</v>
      </c>
      <c r="N73" s="174">
        <v>0.45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3">
      <c r="A74" s="161" t="s">
        <v>365</v>
      </c>
      <c r="B74" s="161" t="str">
        <f t="shared" si="10"/>
        <v>nat</v>
      </c>
      <c r="C74" s="161" t="str">
        <f t="shared" si="11"/>
        <v>base</v>
      </c>
      <c r="D74" s="172">
        <v>-4.5</v>
      </c>
      <c r="E74" s="172">
        <v>-0.2</v>
      </c>
      <c r="F74" s="172">
        <v>-0.2</v>
      </c>
      <c r="G74" s="173">
        <v>-0.2</v>
      </c>
      <c r="H74" s="174">
        <v>-0.2</v>
      </c>
      <c r="I74" s="174">
        <v>-0.2</v>
      </c>
      <c r="J74" s="174">
        <v>0.15000000000000002</v>
      </c>
      <c r="K74" s="174">
        <v>0.4</v>
      </c>
      <c r="L74" s="174">
        <v>0.4</v>
      </c>
      <c r="M74" s="174">
        <v>0.39749999999999996</v>
      </c>
      <c r="N74" s="174">
        <v>0.45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3">
      <c r="A75" s="161" t="s">
        <v>326</v>
      </c>
      <c r="B75" s="161" t="str">
        <f t="shared" si="10"/>
        <v>nat</v>
      </c>
      <c r="C75" s="161" t="str">
        <f t="shared" si="11"/>
        <v>base</v>
      </c>
      <c r="D75" s="172" t="s">
        <v>75</v>
      </c>
      <c r="E75" s="172" t="s">
        <v>75</v>
      </c>
      <c r="F75" s="172" t="s">
        <v>75</v>
      </c>
      <c r="G75" s="173" t="s">
        <v>75</v>
      </c>
      <c r="H75" s="174" t="s">
        <v>75</v>
      </c>
      <c r="I75" s="174" t="s">
        <v>75</v>
      </c>
      <c r="J75" s="174" t="s">
        <v>75</v>
      </c>
      <c r="K75" s="174" t="s">
        <v>75</v>
      </c>
      <c r="L75" s="174" t="s">
        <v>75</v>
      </c>
      <c r="M75" s="174" t="s">
        <v>75</v>
      </c>
      <c r="N75" s="174" t="s">
        <v>75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3">
      <c r="A76" s="161" t="s">
        <v>218</v>
      </c>
      <c r="B76" s="161" t="str">
        <f t="shared" si="10"/>
        <v>nat</v>
      </c>
      <c r="C76" s="161" t="str">
        <f t="shared" si="11"/>
        <v>base</v>
      </c>
      <c r="D76" s="59">
        <v>-4.5</v>
      </c>
      <c r="E76" s="59">
        <v>-0.2</v>
      </c>
      <c r="F76" s="59">
        <v>-0.2</v>
      </c>
      <c r="G76" s="168">
        <v>-0.2</v>
      </c>
      <c r="H76" s="169">
        <v>-0.2</v>
      </c>
      <c r="I76" s="169">
        <v>-0.2</v>
      </c>
      <c r="J76" s="169">
        <v>0.15000000000000002</v>
      </c>
      <c r="K76" s="169">
        <v>0.4</v>
      </c>
      <c r="L76" s="169">
        <v>0.4</v>
      </c>
      <c r="M76" s="169">
        <v>0.39749999999999996</v>
      </c>
      <c r="N76" s="169">
        <v>0.45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3">
      <c r="A77" s="161" t="s">
        <v>69</v>
      </c>
      <c r="B77" s="161" t="str">
        <f t="shared" si="10"/>
        <v>nat</v>
      </c>
      <c r="C77" s="161" t="str">
        <f t="shared" si="11"/>
        <v>base</v>
      </c>
      <c r="D77" s="59">
        <v>-0.75</v>
      </c>
      <c r="E77" s="59">
        <v>-0.2</v>
      </c>
      <c r="F77" s="59">
        <v>-0.2</v>
      </c>
      <c r="G77" s="168">
        <v>-0.2</v>
      </c>
      <c r="H77" s="169">
        <v>-0.2</v>
      </c>
      <c r="I77" s="169">
        <v>-0.2</v>
      </c>
      <c r="J77" s="169">
        <v>0.15000000000000002</v>
      </c>
      <c r="K77" s="169">
        <v>0.4</v>
      </c>
      <c r="L77" s="169">
        <v>0.4</v>
      </c>
      <c r="M77" s="169">
        <v>0.39749999999999996</v>
      </c>
      <c r="N77" s="169">
        <v>0.45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3">
      <c r="A78" s="161" t="s">
        <v>70</v>
      </c>
      <c r="B78" s="161" t="str">
        <f t="shared" si="10"/>
        <v>nat</v>
      </c>
      <c r="C78" s="161" t="str">
        <f t="shared" si="11"/>
        <v>base</v>
      </c>
      <c r="D78" s="172">
        <v>0.1</v>
      </c>
      <c r="E78" s="172">
        <v>-0.2</v>
      </c>
      <c r="F78" s="172">
        <v>-0.2</v>
      </c>
      <c r="G78" s="173">
        <v>-0.2</v>
      </c>
      <c r="H78" s="174">
        <v>-0.2</v>
      </c>
      <c r="I78" s="174">
        <v>-0.2</v>
      </c>
      <c r="J78" s="174">
        <v>0.15000000000000002</v>
      </c>
      <c r="K78" s="174">
        <v>0.4</v>
      </c>
      <c r="L78" s="174">
        <v>0.4</v>
      </c>
      <c r="M78" s="174">
        <v>0.39749999999999996</v>
      </c>
      <c r="N78" s="174">
        <v>0.45</v>
      </c>
      <c r="Y78" s="158">
        <f t="shared" si="3"/>
        <v>-0.125</v>
      </c>
      <c r="Z78" s="155">
        <f t="shared" ref="Z78" si="12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3">
      <c r="A79" s="161" t="s">
        <v>123</v>
      </c>
      <c r="B79" s="161" t="str">
        <f t="shared" si="10"/>
        <v>nat</v>
      </c>
      <c r="C79" s="161" t="str">
        <f t="shared" si="11"/>
        <v>base</v>
      </c>
      <c r="D79" s="59">
        <v>0.1</v>
      </c>
      <c r="E79" s="59">
        <v>-0.2</v>
      </c>
      <c r="F79" s="59">
        <v>-0.2</v>
      </c>
      <c r="G79" s="168">
        <v>-0.2</v>
      </c>
      <c r="H79" s="169">
        <v>-0.2</v>
      </c>
      <c r="I79" s="169">
        <v>-0.2</v>
      </c>
      <c r="J79" s="169">
        <v>0.15000000000000002</v>
      </c>
      <c r="K79" s="169">
        <v>0.4</v>
      </c>
      <c r="L79" s="169">
        <v>0.4</v>
      </c>
      <c r="M79" s="169">
        <v>0.39749999999999996</v>
      </c>
      <c r="N79" s="169">
        <v>0.45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3">
      <c r="A80" s="161" t="s">
        <v>71</v>
      </c>
      <c r="B80" s="161" t="str">
        <f t="shared" si="10"/>
        <v>nat</v>
      </c>
      <c r="C80" s="161" t="str">
        <f t="shared" si="11"/>
        <v>base</v>
      </c>
      <c r="D80" s="59">
        <v>1</v>
      </c>
      <c r="E80" s="59">
        <v>-0.2</v>
      </c>
      <c r="F80" s="59">
        <v>-0.2</v>
      </c>
      <c r="G80" s="168">
        <v>-0.2</v>
      </c>
      <c r="H80" s="169">
        <v>-0.2</v>
      </c>
      <c r="I80" s="169">
        <v>-0.2</v>
      </c>
      <c r="J80" s="169">
        <v>0.15000000000000002</v>
      </c>
      <c r="K80" s="169">
        <v>0.4</v>
      </c>
      <c r="L80" s="169">
        <v>0.4</v>
      </c>
      <c r="M80" s="169">
        <v>0.39749999999999996</v>
      </c>
      <c r="N80" s="169">
        <v>0.45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3">
      <c r="A81" s="161" t="s">
        <v>124</v>
      </c>
      <c r="B81" s="161" t="str">
        <f t="shared" si="10"/>
        <v>nat</v>
      </c>
      <c r="C81" s="161" t="str">
        <f t="shared" si="11"/>
        <v>base</v>
      </c>
      <c r="D81" s="59">
        <v>-10</v>
      </c>
      <c r="E81" s="59">
        <v>-0.2</v>
      </c>
      <c r="F81" s="59">
        <v>-0.2</v>
      </c>
      <c r="G81" s="168">
        <v>-0.2</v>
      </c>
      <c r="H81" s="169">
        <v>-0.2</v>
      </c>
      <c r="I81" s="169">
        <v>-0.2</v>
      </c>
      <c r="J81" s="169">
        <v>0.15000000000000002</v>
      </c>
      <c r="K81" s="169">
        <v>0.4</v>
      </c>
      <c r="L81" s="169">
        <v>0.4</v>
      </c>
      <c r="M81" s="169">
        <v>0.39749999999999996</v>
      </c>
      <c r="N81" s="169">
        <v>0.45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3">
      <c r="A82" s="164" t="str">
        <f t="shared" ref="A82:A113" si="13">A8</f>
        <v>aawhe</v>
      </c>
      <c r="B82" s="166" t="s">
        <v>72</v>
      </c>
      <c r="C82" s="166" t="s">
        <v>327</v>
      </c>
      <c r="D82" s="180">
        <v>-0.7</v>
      </c>
      <c r="E82" s="180">
        <v>0.8</v>
      </c>
      <c r="F82" s="180">
        <v>-2.5000000000000001E-2</v>
      </c>
      <c r="G82" s="180">
        <v>5.000000000000001E-3</v>
      </c>
      <c r="H82" s="181">
        <v>1.4999999999999999E-2</v>
      </c>
      <c r="I82" s="181">
        <v>1.35</v>
      </c>
      <c r="J82" s="181">
        <v>1.8000000000000003</v>
      </c>
      <c r="K82" s="181">
        <v>0.90000000000000013</v>
      </c>
      <c r="L82" s="181">
        <v>0.30000000000000004</v>
      </c>
      <c r="M82" s="181">
        <v>0.44999999999999996</v>
      </c>
      <c r="N82" s="181">
        <v>0.60000000000000009</v>
      </c>
      <c r="Y82" s="151">
        <f t="shared" ref="Y82:Y113" si="14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3">
      <c r="A83" s="161" t="str">
        <f t="shared" si="13"/>
        <v>aamai</v>
      </c>
      <c r="B83" s="8" t="s">
        <v>72</v>
      </c>
      <c r="C83" s="8" t="str">
        <f t="shared" ref="C83:C114" si="15">C82</f>
        <v>sim1</v>
      </c>
      <c r="D83" s="172">
        <v>-0.7</v>
      </c>
      <c r="E83" s="172">
        <v>0.8</v>
      </c>
      <c r="F83" s="172">
        <v>-2.5000000000000001E-2</v>
      </c>
      <c r="G83" s="173">
        <v>5.000000000000001E-3</v>
      </c>
      <c r="H83" s="174">
        <v>1.4999999999999999E-2</v>
      </c>
      <c r="I83" s="174">
        <v>1.35</v>
      </c>
      <c r="J83" s="174">
        <v>1.8000000000000003</v>
      </c>
      <c r="K83" s="174">
        <v>0.90000000000000013</v>
      </c>
      <c r="L83" s="174">
        <v>0.30000000000000004</v>
      </c>
      <c r="M83" s="174">
        <v>0.44999999999999996</v>
      </c>
      <c r="N83" s="174">
        <v>0.60000000000000009</v>
      </c>
      <c r="Y83" s="109">
        <f t="shared" si="14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3">
      <c r="A84" s="161" t="str">
        <f t="shared" si="13"/>
        <v>aaoce</v>
      </c>
      <c r="B84" s="8" t="s">
        <v>72</v>
      </c>
      <c r="C84" s="8" t="str">
        <f t="shared" si="15"/>
        <v>sim1</v>
      </c>
      <c r="D84" s="172">
        <v>-0.7</v>
      </c>
      <c r="E84" s="172">
        <v>0.8</v>
      </c>
      <c r="F84" s="172">
        <v>-2.5000000000000001E-2</v>
      </c>
      <c r="G84" s="173">
        <v>5.000000000000001E-3</v>
      </c>
      <c r="H84" s="174">
        <v>1.4999999999999999E-2</v>
      </c>
      <c r="I84" s="174">
        <v>1.35</v>
      </c>
      <c r="J84" s="174">
        <v>1.8000000000000003</v>
      </c>
      <c r="K84" s="174">
        <v>0.90000000000000013</v>
      </c>
      <c r="L84" s="174">
        <v>0.30000000000000004</v>
      </c>
      <c r="M84" s="174">
        <v>0.44999999999999996</v>
      </c>
      <c r="N84" s="174">
        <v>0.60000000000000009</v>
      </c>
      <c r="Y84" s="109">
        <f t="shared" si="14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3">
      <c r="A85" s="161" t="str">
        <f t="shared" si="13"/>
        <v>aaveg</v>
      </c>
      <c r="B85" s="8" t="s">
        <v>72</v>
      </c>
      <c r="C85" s="8" t="str">
        <f t="shared" si="15"/>
        <v>sim1</v>
      </c>
      <c r="D85" s="59">
        <v>-0.7</v>
      </c>
      <c r="E85" s="59">
        <v>0.8</v>
      </c>
      <c r="F85" s="59">
        <v>-2.5000000000000001E-2</v>
      </c>
      <c r="G85" s="168">
        <v>5.000000000000001E-3</v>
      </c>
      <c r="H85" s="169">
        <v>1.4999999999999999E-2</v>
      </c>
      <c r="I85" s="169">
        <v>1.35</v>
      </c>
      <c r="J85" s="169">
        <v>1.8000000000000003</v>
      </c>
      <c r="K85" s="169">
        <v>0.90000000000000013</v>
      </c>
      <c r="L85" s="169">
        <v>0.30000000000000004</v>
      </c>
      <c r="M85" s="169">
        <v>0.44999999999999996</v>
      </c>
      <c r="N85" s="169">
        <v>0.60000000000000009</v>
      </c>
      <c r="Y85" s="109" t="str">
        <f t="shared" si="14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3">
      <c r="A86" s="161" t="str">
        <f t="shared" si="13"/>
        <v>aaofr</v>
      </c>
      <c r="B86" s="8" t="s">
        <v>72</v>
      </c>
      <c r="C86" s="8" t="str">
        <f t="shared" si="15"/>
        <v>sim1</v>
      </c>
      <c r="D86" s="59">
        <v>-0.7</v>
      </c>
      <c r="E86" s="59">
        <v>0.8</v>
      </c>
      <c r="F86" s="59">
        <v>-2.5000000000000001E-2</v>
      </c>
      <c r="G86" s="168">
        <v>5.000000000000001E-3</v>
      </c>
      <c r="H86" s="169">
        <v>1.4999999999999999E-2</v>
      </c>
      <c r="I86" s="169">
        <v>1.35</v>
      </c>
      <c r="J86" s="169">
        <v>1.8000000000000003</v>
      </c>
      <c r="K86" s="169">
        <v>0.90000000000000013</v>
      </c>
      <c r="L86" s="169">
        <v>0.30000000000000004</v>
      </c>
      <c r="M86" s="169">
        <v>0.44999999999999996</v>
      </c>
      <c r="N86" s="169">
        <v>0.60000000000000009</v>
      </c>
      <c r="Y86" s="109" t="str">
        <f t="shared" si="14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3">
      <c r="A87" s="161" t="str">
        <f t="shared" si="13"/>
        <v>aagra</v>
      </c>
      <c r="B87" s="8" t="s">
        <v>72</v>
      </c>
      <c r="C87" s="8" t="str">
        <f t="shared" si="15"/>
        <v>sim1</v>
      </c>
      <c r="D87" s="59">
        <v>-0.7</v>
      </c>
      <c r="E87" s="59">
        <v>0.8</v>
      </c>
      <c r="F87" s="59">
        <v>-2.5000000000000001E-2</v>
      </c>
      <c r="G87" s="168">
        <v>5.000000000000001E-3</v>
      </c>
      <c r="H87" s="169">
        <v>1.4999999999999999E-2</v>
      </c>
      <c r="I87" s="169">
        <v>1.35</v>
      </c>
      <c r="J87" s="169">
        <v>1.8000000000000003</v>
      </c>
      <c r="K87" s="169">
        <v>0.90000000000000013</v>
      </c>
      <c r="L87" s="169">
        <v>0.30000000000000004</v>
      </c>
      <c r="M87" s="169">
        <v>0.44999999999999996</v>
      </c>
      <c r="N87" s="169">
        <v>0.60000000000000009</v>
      </c>
      <c r="Y87" s="109">
        <f t="shared" si="14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3">
      <c r="A88" s="161" t="str">
        <f t="shared" si="13"/>
        <v>aaoil</v>
      </c>
      <c r="B88" s="8" t="s">
        <v>72</v>
      </c>
      <c r="C88" s="8" t="str">
        <f t="shared" si="15"/>
        <v>sim1</v>
      </c>
      <c r="D88" s="172">
        <v>-0.7</v>
      </c>
      <c r="E88" s="172">
        <v>0.8</v>
      </c>
      <c r="F88" s="172">
        <v>-2.5000000000000001E-2</v>
      </c>
      <c r="G88" s="173">
        <v>5.000000000000001E-3</v>
      </c>
      <c r="H88" s="174">
        <v>1.4999999999999999E-2</v>
      </c>
      <c r="I88" s="174">
        <v>1.35</v>
      </c>
      <c r="J88" s="174">
        <v>1.8000000000000003</v>
      </c>
      <c r="K88" s="174">
        <v>0.90000000000000013</v>
      </c>
      <c r="L88" s="174">
        <v>0.30000000000000004</v>
      </c>
      <c r="M88" s="174">
        <v>0.44999999999999996</v>
      </c>
      <c r="N88" s="174">
        <v>0.60000000000000009</v>
      </c>
      <c r="Y88" s="109">
        <f t="shared" si="14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3">
      <c r="A89" s="161" t="str">
        <f t="shared" si="13"/>
        <v>aatub</v>
      </c>
      <c r="B89" s="8" t="s">
        <v>72</v>
      </c>
      <c r="C89" s="8" t="str">
        <f t="shared" si="15"/>
        <v>sim1</v>
      </c>
      <c r="D89" s="172">
        <v>-0.7</v>
      </c>
      <c r="E89" s="172">
        <v>0.8</v>
      </c>
      <c r="F89" s="172">
        <v>-2.5000000000000001E-2</v>
      </c>
      <c r="G89" s="173">
        <v>5.000000000000001E-3</v>
      </c>
      <c r="H89" s="174">
        <v>1.4999999999999999E-2</v>
      </c>
      <c r="I89" s="174">
        <v>1.35</v>
      </c>
      <c r="J89" s="174">
        <v>1.8000000000000003</v>
      </c>
      <c r="K89" s="174">
        <v>0.90000000000000013</v>
      </c>
      <c r="L89" s="174">
        <v>0.30000000000000004</v>
      </c>
      <c r="M89" s="174">
        <v>0.44999999999999996</v>
      </c>
      <c r="N89" s="174">
        <v>0.60000000000000009</v>
      </c>
      <c r="Y89" s="109">
        <f t="shared" si="14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3">
      <c r="A90" s="161" t="str">
        <f t="shared" si="13"/>
        <v>aapul</v>
      </c>
      <c r="B90" s="8" t="s">
        <v>72</v>
      </c>
      <c r="C90" s="8" t="str">
        <f t="shared" si="15"/>
        <v>sim1</v>
      </c>
      <c r="D90" s="172">
        <v>-0.7</v>
      </c>
      <c r="E90" s="172">
        <v>0.8</v>
      </c>
      <c r="F90" s="172">
        <v>-2.5000000000000001E-2</v>
      </c>
      <c r="G90" s="173">
        <v>5.000000000000001E-3</v>
      </c>
      <c r="H90" s="174">
        <v>1.4999999999999999E-2</v>
      </c>
      <c r="I90" s="174">
        <v>1.35</v>
      </c>
      <c r="J90" s="174">
        <v>1.8000000000000003</v>
      </c>
      <c r="K90" s="174">
        <v>0.90000000000000013</v>
      </c>
      <c r="L90" s="174">
        <v>0.30000000000000004</v>
      </c>
      <c r="M90" s="174">
        <v>0.44999999999999996</v>
      </c>
      <c r="N90" s="174">
        <v>0.60000000000000009</v>
      </c>
      <c r="Y90" s="109">
        <f t="shared" si="14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3">
      <c r="A91" s="161" t="str">
        <f t="shared" si="13"/>
        <v>aasug</v>
      </c>
      <c r="B91" s="8" t="s">
        <v>72</v>
      </c>
      <c r="C91" s="8" t="str">
        <f t="shared" si="15"/>
        <v>sim1</v>
      </c>
      <c r="D91" s="59">
        <v>-0.7</v>
      </c>
      <c r="E91" s="59">
        <v>0.8</v>
      </c>
      <c r="F91" s="59">
        <v>-2.5000000000000001E-2</v>
      </c>
      <c r="G91" s="168">
        <v>5.000000000000001E-3</v>
      </c>
      <c r="H91" s="169">
        <v>1.4999999999999999E-2</v>
      </c>
      <c r="I91" s="169">
        <v>1.35</v>
      </c>
      <c r="J91" s="169">
        <v>1.8000000000000003</v>
      </c>
      <c r="K91" s="169">
        <v>0.90000000000000013</v>
      </c>
      <c r="L91" s="169">
        <v>0.30000000000000004</v>
      </c>
      <c r="M91" s="169">
        <v>0.44999999999999996</v>
      </c>
      <c r="N91" s="169">
        <v>0.60000000000000009</v>
      </c>
      <c r="Y91" s="109">
        <f t="shared" si="14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3">
      <c r="A92" s="161" t="str">
        <f t="shared" si="13"/>
        <v>aaoth</v>
      </c>
      <c r="B92" s="8" t="s">
        <v>72</v>
      </c>
      <c r="C92" s="8" t="str">
        <f t="shared" si="15"/>
        <v>sim1</v>
      </c>
      <c r="D92" s="59">
        <v>-0.7</v>
      </c>
      <c r="E92" s="59">
        <v>0.8</v>
      </c>
      <c r="F92" s="59">
        <v>-2.5000000000000001E-2</v>
      </c>
      <c r="G92" s="168">
        <v>5.000000000000001E-3</v>
      </c>
      <c r="H92" s="169">
        <v>1.4999999999999999E-2</v>
      </c>
      <c r="I92" s="169">
        <v>1.35</v>
      </c>
      <c r="J92" s="169">
        <v>1.8000000000000003</v>
      </c>
      <c r="K92" s="169">
        <v>0.90000000000000013</v>
      </c>
      <c r="L92" s="169">
        <v>0.30000000000000004</v>
      </c>
      <c r="M92" s="169">
        <v>0.44999999999999996</v>
      </c>
      <c r="N92" s="169">
        <v>0.60000000000000009</v>
      </c>
      <c r="Y92" s="109">
        <f t="shared" si="14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3">
      <c r="A93" s="161" t="str">
        <f t="shared" si="13"/>
        <v>alani</v>
      </c>
      <c r="B93" s="8" t="s">
        <v>72</v>
      </c>
      <c r="C93" s="8" t="str">
        <f t="shared" si="15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14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3">
      <c r="A94" s="161" t="str">
        <f t="shared" si="13"/>
        <v>afore</v>
      </c>
      <c r="B94" s="8" t="s">
        <v>72</v>
      </c>
      <c r="C94" s="8" t="str">
        <f t="shared" si="15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14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3">
      <c r="A95" s="161" t="str">
        <f t="shared" si="13"/>
        <v>afish</v>
      </c>
      <c r="B95" s="8" t="s">
        <v>72</v>
      </c>
      <c r="C95" s="8" t="str">
        <f t="shared" si="15"/>
        <v>sim1</v>
      </c>
      <c r="D95" s="172">
        <v>-0.7</v>
      </c>
      <c r="E95" s="172">
        <v>0.8</v>
      </c>
      <c r="F95" s="172">
        <v>-2.5000000000000001E-2</v>
      </c>
      <c r="G95" s="173">
        <v>5.000000000000001E-3</v>
      </c>
      <c r="H95" s="174">
        <v>1.4999999999999999E-2</v>
      </c>
      <c r="I95" s="174">
        <v>1.35</v>
      </c>
      <c r="J95" s="174">
        <v>1.8000000000000003</v>
      </c>
      <c r="K95" s="174">
        <v>0.90000000000000013</v>
      </c>
      <c r="L95" s="174">
        <v>0.30000000000000004</v>
      </c>
      <c r="M95" s="174">
        <v>0.44999999999999996</v>
      </c>
      <c r="N95" s="174">
        <v>0.60000000000000009</v>
      </c>
      <c r="Y95" s="109">
        <f t="shared" si="14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3">
      <c r="A96" s="161" t="str">
        <f t="shared" si="13"/>
        <v>acoal</v>
      </c>
      <c r="B96" s="8" t="s">
        <v>72</v>
      </c>
      <c r="C96" s="8" t="str">
        <f t="shared" si="15"/>
        <v>sim1</v>
      </c>
      <c r="D96" s="172" t="s">
        <v>75</v>
      </c>
      <c r="E96" s="172" t="s">
        <v>75</v>
      </c>
      <c r="F96" s="172" t="s">
        <v>75</v>
      </c>
      <c r="G96" s="173" t="s">
        <v>75</v>
      </c>
      <c r="H96" s="174" t="s">
        <v>75</v>
      </c>
      <c r="I96" s="174" t="s">
        <v>75</v>
      </c>
      <c r="J96" s="174" t="s">
        <v>75</v>
      </c>
      <c r="K96" s="174" t="s">
        <v>75</v>
      </c>
      <c r="L96" s="174" t="s">
        <v>75</v>
      </c>
      <c r="M96" s="174" t="s">
        <v>75</v>
      </c>
      <c r="N96" s="174" t="s">
        <v>75</v>
      </c>
      <c r="Y96" s="109">
        <f t="shared" si="14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3">
      <c r="A97" s="161" t="str">
        <f t="shared" si="13"/>
        <v>agold</v>
      </c>
      <c r="B97" s="8" t="s">
        <v>72</v>
      </c>
      <c r="C97" s="8" t="str">
        <f t="shared" si="15"/>
        <v>sim1</v>
      </c>
      <c r="D97" s="172" t="s">
        <v>75</v>
      </c>
      <c r="E97" s="172" t="s">
        <v>75</v>
      </c>
      <c r="F97" s="172" t="s">
        <v>75</v>
      </c>
      <c r="G97" s="173" t="s">
        <v>75</v>
      </c>
      <c r="H97" s="174" t="s">
        <v>75</v>
      </c>
      <c r="I97" s="174" t="s">
        <v>75</v>
      </c>
      <c r="J97" s="174" t="s">
        <v>75</v>
      </c>
      <c r="K97" s="174" t="s">
        <v>75</v>
      </c>
      <c r="L97" s="174" t="s">
        <v>75</v>
      </c>
      <c r="M97" s="174" t="s">
        <v>75</v>
      </c>
      <c r="N97" s="174" t="s">
        <v>75</v>
      </c>
      <c r="Y97" s="109">
        <f t="shared" si="14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3">
      <c r="A98" s="161" t="str">
        <f t="shared" si="13"/>
        <v>acoil</v>
      </c>
      <c r="B98" s="8" t="s">
        <v>72</v>
      </c>
      <c r="C98" s="8" t="str">
        <f t="shared" si="15"/>
        <v>sim1</v>
      </c>
      <c r="D98" s="172">
        <v>-6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0.45</v>
      </c>
      <c r="J98" s="174">
        <v>0.60000000000000009</v>
      </c>
      <c r="K98" s="174">
        <v>0.30000000000000004</v>
      </c>
      <c r="L98" s="174">
        <v>0.15000000000000002</v>
      </c>
      <c r="M98" s="174">
        <v>0.22499999999999998</v>
      </c>
      <c r="N98" s="174">
        <v>0.30000000000000004</v>
      </c>
      <c r="Y98" s="109">
        <f t="shared" si="14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3">
      <c r="A99" s="161" t="str">
        <f t="shared" si="13"/>
        <v>angas</v>
      </c>
      <c r="B99" s="8" t="s">
        <v>72</v>
      </c>
      <c r="C99" s="8" t="str">
        <f t="shared" si="15"/>
        <v>sim1</v>
      </c>
      <c r="D99" s="59">
        <v>-6</v>
      </c>
      <c r="E99" s="59">
        <v>0.8</v>
      </c>
      <c r="F99" s="59">
        <v>-2.5000000000000001E-2</v>
      </c>
      <c r="G99" s="168">
        <v>5.000000000000001E-3</v>
      </c>
      <c r="H99" s="169">
        <v>1.4999999999999999E-2</v>
      </c>
      <c r="I99" s="169">
        <v>0.45</v>
      </c>
      <c r="J99" s="169">
        <v>0.60000000000000009</v>
      </c>
      <c r="K99" s="169">
        <v>0.30000000000000004</v>
      </c>
      <c r="L99" s="169">
        <v>0.15000000000000002</v>
      </c>
      <c r="M99" s="169">
        <v>0.22499999999999998</v>
      </c>
      <c r="N99" s="169">
        <v>0.30000000000000004</v>
      </c>
      <c r="Y99" s="109">
        <f t="shared" si="14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3">
      <c r="A100" s="161" t="str">
        <f t="shared" si="13"/>
        <v>amore</v>
      </c>
      <c r="B100" s="8" t="s">
        <v>72</v>
      </c>
      <c r="C100" s="8" t="str">
        <f t="shared" si="15"/>
        <v>sim1</v>
      </c>
      <c r="D100" s="172">
        <v>-6</v>
      </c>
      <c r="E100" s="172">
        <v>0.8</v>
      </c>
      <c r="F100" s="172">
        <v>-2.5000000000000001E-2</v>
      </c>
      <c r="G100" s="173">
        <v>5.000000000000001E-3</v>
      </c>
      <c r="H100" s="174">
        <v>1.4999999999999999E-2</v>
      </c>
      <c r="I100" s="174">
        <v>0.45</v>
      </c>
      <c r="J100" s="174">
        <v>0.60000000000000009</v>
      </c>
      <c r="K100" s="174">
        <v>0.30000000000000004</v>
      </c>
      <c r="L100" s="174">
        <v>0.15000000000000002</v>
      </c>
      <c r="M100" s="174">
        <v>0.22499999999999998</v>
      </c>
      <c r="N100" s="174">
        <v>0.30000000000000004</v>
      </c>
      <c r="Y100" s="109">
        <f t="shared" si="14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3">
      <c r="A101" s="161" t="str">
        <f t="shared" si="13"/>
        <v>amine</v>
      </c>
      <c r="B101" s="8" t="s">
        <v>72</v>
      </c>
      <c r="C101" s="8" t="str">
        <f t="shared" si="15"/>
        <v>sim1</v>
      </c>
      <c r="D101" s="59">
        <v>-6</v>
      </c>
      <c r="E101" s="59">
        <v>0.8</v>
      </c>
      <c r="F101" s="59">
        <v>-2.5000000000000001E-2</v>
      </c>
      <c r="G101" s="168">
        <v>5.000000000000001E-3</v>
      </c>
      <c r="H101" s="169">
        <v>1.4999999999999999E-2</v>
      </c>
      <c r="I101" s="169">
        <v>0.45</v>
      </c>
      <c r="J101" s="169">
        <v>0.60000000000000009</v>
      </c>
      <c r="K101" s="169">
        <v>0.30000000000000004</v>
      </c>
      <c r="L101" s="169">
        <v>0.15000000000000002</v>
      </c>
      <c r="M101" s="169">
        <v>0.22499999999999998</v>
      </c>
      <c r="N101" s="169">
        <v>0.30000000000000004</v>
      </c>
      <c r="Y101" s="109" t="str">
        <f t="shared" si="14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3">
      <c r="A102" s="161" t="str">
        <f t="shared" si="13"/>
        <v>ameat</v>
      </c>
      <c r="B102" s="8" t="s">
        <v>72</v>
      </c>
      <c r="C102" s="8" t="str">
        <f t="shared" si="15"/>
        <v>sim1</v>
      </c>
      <c r="D102" s="59">
        <v>-1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14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3">
      <c r="A103" s="161" t="str">
        <f t="shared" si="13"/>
        <v>apfis</v>
      </c>
      <c r="B103" s="8" t="s">
        <v>72</v>
      </c>
      <c r="C103" s="8" t="str">
        <f t="shared" si="15"/>
        <v>sim1</v>
      </c>
      <c r="D103" s="172">
        <v>-1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14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3">
      <c r="A104" s="161" t="str">
        <f t="shared" si="13"/>
        <v>avege</v>
      </c>
      <c r="B104" s="8" t="s">
        <v>72</v>
      </c>
      <c r="C104" s="8" t="str">
        <f t="shared" si="15"/>
        <v>sim1</v>
      </c>
      <c r="D104" s="172">
        <v>-1</v>
      </c>
      <c r="E104" s="172">
        <v>0.8</v>
      </c>
      <c r="F104" s="172">
        <v>-2.5000000000000001E-2</v>
      </c>
      <c r="G104" s="173">
        <v>5.000000000000001E-3</v>
      </c>
      <c r="H104" s="174">
        <v>1.4999999999999999E-2</v>
      </c>
      <c r="I104" s="174">
        <v>0.45</v>
      </c>
      <c r="J104" s="174">
        <v>0.60000000000000009</v>
      </c>
      <c r="K104" s="174">
        <v>0.30000000000000004</v>
      </c>
      <c r="L104" s="174">
        <v>0.15000000000000002</v>
      </c>
      <c r="M104" s="174">
        <v>0.22499999999999998</v>
      </c>
      <c r="N104" s="174">
        <v>0.30000000000000004</v>
      </c>
      <c r="Y104" s="109">
        <f t="shared" si="14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3">
      <c r="A105" s="161" t="str">
        <f t="shared" si="13"/>
        <v>afats</v>
      </c>
      <c r="B105" s="8" t="s">
        <v>72</v>
      </c>
      <c r="C105" s="8" t="str">
        <f t="shared" si="15"/>
        <v>sim1</v>
      </c>
      <c r="D105" s="172">
        <v>-1</v>
      </c>
      <c r="E105" s="172">
        <v>0.8</v>
      </c>
      <c r="F105" s="172">
        <v>-2.5000000000000001E-2</v>
      </c>
      <c r="G105" s="173">
        <v>5.000000000000001E-3</v>
      </c>
      <c r="H105" s="174">
        <v>1.4999999999999999E-2</v>
      </c>
      <c r="I105" s="174">
        <v>0.45</v>
      </c>
      <c r="J105" s="174">
        <v>0.60000000000000009</v>
      </c>
      <c r="K105" s="174">
        <v>0.30000000000000004</v>
      </c>
      <c r="L105" s="174">
        <v>0.15000000000000002</v>
      </c>
      <c r="M105" s="174">
        <v>0.22499999999999998</v>
      </c>
      <c r="N105" s="174">
        <v>0.30000000000000004</v>
      </c>
      <c r="Y105" s="109">
        <f t="shared" si="14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3">
      <c r="A106" s="161" t="str">
        <f t="shared" si="13"/>
        <v>adair</v>
      </c>
      <c r="B106" s="8" t="s">
        <v>72</v>
      </c>
      <c r="C106" s="8" t="str">
        <f t="shared" si="15"/>
        <v>sim1</v>
      </c>
      <c r="D106" s="59">
        <v>-1</v>
      </c>
      <c r="E106" s="59">
        <v>0.8</v>
      </c>
      <c r="F106" s="59">
        <v>-2.5000000000000001E-2</v>
      </c>
      <c r="G106" s="168">
        <v>5.000000000000001E-3</v>
      </c>
      <c r="H106" s="169">
        <v>1.4999999999999999E-2</v>
      </c>
      <c r="I106" s="169">
        <v>0.45</v>
      </c>
      <c r="J106" s="169">
        <v>0.60000000000000009</v>
      </c>
      <c r="K106" s="169">
        <v>0.30000000000000004</v>
      </c>
      <c r="L106" s="169">
        <v>0.15000000000000002</v>
      </c>
      <c r="M106" s="169">
        <v>0.22499999999999998</v>
      </c>
      <c r="N106" s="169">
        <v>0.30000000000000004</v>
      </c>
      <c r="Y106" s="109">
        <f t="shared" si="14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3">
      <c r="A107" s="161" t="str">
        <f t="shared" si="13"/>
        <v>agrai</v>
      </c>
      <c r="B107" s="8" t="s">
        <v>72</v>
      </c>
      <c r="C107" s="8" t="str">
        <f t="shared" si="15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14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3">
      <c r="A108" s="161" t="str">
        <f t="shared" si="13"/>
        <v>astar</v>
      </c>
      <c r="B108" s="8" t="s">
        <v>72</v>
      </c>
      <c r="C108" s="8" t="str">
        <f t="shared" si="15"/>
        <v>sim1</v>
      </c>
      <c r="D108" s="172">
        <v>-1</v>
      </c>
      <c r="E108" s="59">
        <v>0.8</v>
      </c>
      <c r="F108" s="59">
        <v>-2.5000000000000001E-2</v>
      </c>
      <c r="G108" s="168">
        <v>5.000000000000001E-3</v>
      </c>
      <c r="H108" s="169">
        <v>1.4999999999999999E-2</v>
      </c>
      <c r="I108" s="169">
        <v>0.45</v>
      </c>
      <c r="J108" s="169">
        <v>0.60000000000000009</v>
      </c>
      <c r="K108" s="169">
        <v>0.30000000000000004</v>
      </c>
      <c r="L108" s="169">
        <v>0.15000000000000002</v>
      </c>
      <c r="M108" s="169">
        <v>0.22499999999999998</v>
      </c>
      <c r="N108" s="169">
        <v>0.30000000000000004</v>
      </c>
      <c r="Y108" s="109">
        <f t="shared" si="14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3">
      <c r="A109" s="161" t="str">
        <f t="shared" si="13"/>
        <v>afeed</v>
      </c>
      <c r="B109" s="8" t="s">
        <v>72</v>
      </c>
      <c r="C109" s="8" t="str">
        <f t="shared" si="15"/>
        <v>sim1</v>
      </c>
      <c r="D109" s="172">
        <v>-1</v>
      </c>
      <c r="E109" s="172">
        <v>0.8</v>
      </c>
      <c r="F109" s="172">
        <v>-2.5000000000000001E-2</v>
      </c>
      <c r="G109" s="173">
        <v>5.000000000000001E-3</v>
      </c>
      <c r="H109" s="174">
        <v>1.4999999999999999E-2</v>
      </c>
      <c r="I109" s="174">
        <v>0.45</v>
      </c>
      <c r="J109" s="174">
        <v>0.60000000000000009</v>
      </c>
      <c r="K109" s="174">
        <v>0.30000000000000004</v>
      </c>
      <c r="L109" s="174">
        <v>0.15000000000000002</v>
      </c>
      <c r="M109" s="174">
        <v>0.22499999999999998</v>
      </c>
      <c r="N109" s="174">
        <v>0.30000000000000004</v>
      </c>
      <c r="Y109" s="109">
        <f t="shared" si="14"/>
        <v>-10</v>
      </c>
      <c r="Z109" s="128">
        <f t="shared" ref="Z109:Z117" si="16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3">
      <c r="A110" s="161" t="str">
        <f t="shared" si="13"/>
        <v>abake</v>
      </c>
      <c r="B110" s="8" t="s">
        <v>72</v>
      </c>
      <c r="C110" s="8" t="str">
        <f t="shared" si="15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14"/>
        <v>-10</v>
      </c>
      <c r="Z110" s="128">
        <f t="shared" si="16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3">
      <c r="A111" s="161" t="str">
        <f t="shared" si="13"/>
        <v>asuga</v>
      </c>
      <c r="B111" s="8" t="s">
        <v>72</v>
      </c>
      <c r="C111" s="8" t="str">
        <f t="shared" si="15"/>
        <v>sim1</v>
      </c>
      <c r="D111" s="172">
        <v>-1</v>
      </c>
      <c r="E111" s="172">
        <v>0.8</v>
      </c>
      <c r="F111" s="172">
        <v>-2.5000000000000001E-2</v>
      </c>
      <c r="G111" s="173">
        <v>5.000000000000001E-3</v>
      </c>
      <c r="H111" s="174">
        <v>1.4999999999999999E-2</v>
      </c>
      <c r="I111" s="174">
        <v>0.45</v>
      </c>
      <c r="J111" s="174">
        <v>0.60000000000000009</v>
      </c>
      <c r="K111" s="174">
        <v>0.30000000000000004</v>
      </c>
      <c r="L111" s="174">
        <v>0.15000000000000002</v>
      </c>
      <c r="M111" s="174">
        <v>0.22499999999999998</v>
      </c>
      <c r="N111" s="174">
        <v>0.30000000000000004</v>
      </c>
      <c r="Y111" s="109">
        <f t="shared" si="14"/>
        <v>-10</v>
      </c>
      <c r="Z111" s="128">
        <f t="shared" si="16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3">
      <c r="A112" s="161" t="str">
        <f t="shared" si="13"/>
        <v>aconf</v>
      </c>
      <c r="B112" s="8" t="s">
        <v>72</v>
      </c>
      <c r="C112" s="8" t="str">
        <f t="shared" si="15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14"/>
        <v>-10</v>
      </c>
      <c r="Z112" s="128">
        <f t="shared" si="16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3">
      <c r="A113" s="161" t="str">
        <f t="shared" si="13"/>
        <v>apast</v>
      </c>
      <c r="B113" s="8" t="s">
        <v>72</v>
      </c>
      <c r="C113" s="8" t="str">
        <f t="shared" si="15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14"/>
        <v>-10</v>
      </c>
      <c r="Z113" s="128">
        <f t="shared" si="16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3">
      <c r="A114" s="161" t="str">
        <f t="shared" ref="A114:A145" si="17">A40</f>
        <v>aofoo</v>
      </c>
      <c r="B114" s="8" t="s">
        <v>72</v>
      </c>
      <c r="C114" s="8" t="str">
        <f t="shared" si="15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ref="Y114:Y133" si="18">IF(ISERROR(Z114*$BZ$82),"eps",(Z114*$BZ$82))</f>
        <v>-10</v>
      </c>
      <c r="Z114" s="128">
        <f t="shared" si="16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3">
      <c r="A115" s="161" t="str">
        <f t="shared" si="17"/>
        <v>abevt</v>
      </c>
      <c r="B115" s="8" t="s">
        <v>72</v>
      </c>
      <c r="C115" s="8" t="str">
        <f t="shared" ref="C115:C146" si="19">C114</f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18"/>
        <v>-10</v>
      </c>
      <c r="Z115" s="128">
        <f t="shared" si="16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3">
      <c r="A116" s="161" t="str">
        <f t="shared" si="17"/>
        <v>atext</v>
      </c>
      <c r="B116" s="8" t="s">
        <v>72</v>
      </c>
      <c r="C116" s="8" t="str">
        <f t="shared" si="19"/>
        <v>sim1</v>
      </c>
      <c r="D116" s="172">
        <v>-4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18"/>
        <v>-10</v>
      </c>
      <c r="Z116" s="128">
        <f t="shared" si="16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3">
      <c r="A117" s="161" t="str">
        <f t="shared" si="17"/>
        <v>aclth</v>
      </c>
      <c r="B117" s="8" t="s">
        <v>72</v>
      </c>
      <c r="C117" s="8" t="str">
        <f t="shared" si="19"/>
        <v>sim1</v>
      </c>
      <c r="D117" s="172">
        <v>-4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18"/>
        <v>-10</v>
      </c>
      <c r="Z117" s="128">
        <f t="shared" si="16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3">
      <c r="A118" s="161" t="str">
        <f t="shared" si="17"/>
        <v>aleat</v>
      </c>
      <c r="B118" s="8" t="s">
        <v>72</v>
      </c>
      <c r="C118" s="8" t="str">
        <f t="shared" si="19"/>
        <v>sim1</v>
      </c>
      <c r="D118" s="59">
        <v>-4</v>
      </c>
      <c r="E118" s="59">
        <v>0.8</v>
      </c>
      <c r="F118" s="59">
        <v>-2.5000000000000001E-2</v>
      </c>
      <c r="G118" s="168">
        <v>5.000000000000001E-3</v>
      </c>
      <c r="H118" s="169">
        <v>1.4999999999999999E-2</v>
      </c>
      <c r="I118" s="169">
        <v>0.45</v>
      </c>
      <c r="J118" s="169">
        <v>0.60000000000000009</v>
      </c>
      <c r="K118" s="169">
        <v>0.30000000000000004</v>
      </c>
      <c r="L118" s="169">
        <v>0.15000000000000002</v>
      </c>
      <c r="M118" s="169">
        <v>0.22499999999999998</v>
      </c>
      <c r="N118" s="169">
        <v>0.30000000000000004</v>
      </c>
      <c r="Y118" s="109" t="str">
        <f t="shared" si="18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3">
      <c r="A119" s="161" t="str">
        <f t="shared" si="17"/>
        <v>afoot</v>
      </c>
      <c r="B119" s="8" t="s">
        <v>72</v>
      </c>
      <c r="C119" s="8" t="str">
        <f t="shared" si="19"/>
        <v>sim1</v>
      </c>
      <c r="D119" s="59">
        <v>-4</v>
      </c>
      <c r="E119" s="59">
        <v>0.8</v>
      </c>
      <c r="F119" s="59">
        <v>-2.5000000000000001E-2</v>
      </c>
      <c r="G119" s="168">
        <v>5.000000000000001E-3</v>
      </c>
      <c r="H119" s="169">
        <v>1.4999999999999999E-2</v>
      </c>
      <c r="I119" s="169">
        <v>0.45</v>
      </c>
      <c r="J119" s="169">
        <v>0.60000000000000009</v>
      </c>
      <c r="K119" s="169">
        <v>0.30000000000000004</v>
      </c>
      <c r="L119" s="169">
        <v>0.15000000000000002</v>
      </c>
      <c r="M119" s="169">
        <v>0.22499999999999998</v>
      </c>
      <c r="N119" s="169">
        <v>0.30000000000000004</v>
      </c>
      <c r="Y119" s="109" t="str">
        <f t="shared" si="18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3">
      <c r="A120" s="161" t="str">
        <f t="shared" si="17"/>
        <v>awood</v>
      </c>
      <c r="B120" s="8" t="s">
        <v>72</v>
      </c>
      <c r="C120" s="8" t="str">
        <f t="shared" si="19"/>
        <v>sim1</v>
      </c>
      <c r="D120" s="59">
        <v>-4</v>
      </c>
      <c r="E120" s="59">
        <v>0.8</v>
      </c>
      <c r="F120" s="59">
        <v>-2.5000000000000001E-2</v>
      </c>
      <c r="G120" s="168">
        <v>5.000000000000001E-3</v>
      </c>
      <c r="H120" s="169">
        <v>1.4999999999999999E-2</v>
      </c>
      <c r="I120" s="169">
        <v>0.45</v>
      </c>
      <c r="J120" s="169">
        <v>0.60000000000000009</v>
      </c>
      <c r="K120" s="169">
        <v>0.30000000000000004</v>
      </c>
      <c r="L120" s="169">
        <v>0.15000000000000002</v>
      </c>
      <c r="M120" s="169">
        <v>0.22499999999999998</v>
      </c>
      <c r="N120" s="169">
        <v>0.30000000000000004</v>
      </c>
      <c r="Y120" s="109">
        <f t="shared" si="18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3">
      <c r="A121" s="161" t="str">
        <f t="shared" si="17"/>
        <v>apapr</v>
      </c>
      <c r="B121" s="8" t="s">
        <v>72</v>
      </c>
      <c r="C121" s="8" t="str">
        <f t="shared" si="19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18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3">
      <c r="A122" s="161" t="str">
        <f t="shared" si="17"/>
        <v>aprnt</v>
      </c>
      <c r="B122" s="8" t="s">
        <v>72</v>
      </c>
      <c r="C122" s="8" t="str">
        <f t="shared" si="19"/>
        <v>sim1</v>
      </c>
      <c r="D122" s="172">
        <v>-4</v>
      </c>
      <c r="E122" s="172">
        <v>0.8</v>
      </c>
      <c r="F122" s="172">
        <v>-2.5000000000000001E-2</v>
      </c>
      <c r="G122" s="173">
        <v>5.000000000000001E-3</v>
      </c>
      <c r="H122" s="174">
        <v>1.4999999999999999E-2</v>
      </c>
      <c r="I122" s="174">
        <v>0.45</v>
      </c>
      <c r="J122" s="174">
        <v>0.60000000000000009</v>
      </c>
      <c r="K122" s="174">
        <v>0.30000000000000004</v>
      </c>
      <c r="L122" s="174">
        <v>0.15000000000000002</v>
      </c>
      <c r="M122" s="174">
        <v>0.22499999999999998</v>
      </c>
      <c r="N122" s="174">
        <v>0.30000000000000004</v>
      </c>
      <c r="Y122" s="109">
        <f t="shared" si="18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3">
      <c r="A123" s="161" t="str">
        <f t="shared" si="17"/>
        <v>apetr</v>
      </c>
      <c r="B123" s="8" t="s">
        <v>72</v>
      </c>
      <c r="C123" s="8" t="str">
        <f t="shared" si="19"/>
        <v>sim1</v>
      </c>
      <c r="D123" s="172" t="s">
        <v>75</v>
      </c>
      <c r="E123" s="172" t="s">
        <v>75</v>
      </c>
      <c r="F123" s="172" t="s">
        <v>75</v>
      </c>
      <c r="G123" s="173" t="s">
        <v>75</v>
      </c>
      <c r="H123" s="174" t="s">
        <v>75</v>
      </c>
      <c r="I123" s="174" t="s">
        <v>75</v>
      </c>
      <c r="J123" s="174" t="s">
        <v>75</v>
      </c>
      <c r="K123" s="174" t="s">
        <v>75</v>
      </c>
      <c r="L123" s="174" t="s">
        <v>75</v>
      </c>
      <c r="M123" s="174" t="s">
        <v>75</v>
      </c>
      <c r="N123" s="174" t="s">
        <v>75</v>
      </c>
      <c r="Y123" s="109">
        <f t="shared" si="18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3">
      <c r="A124" s="161" t="str">
        <f t="shared" si="17"/>
        <v>ahydr</v>
      </c>
      <c r="B124" s="8" t="s">
        <v>72</v>
      </c>
      <c r="C124" s="8" t="str">
        <f t="shared" si="19"/>
        <v>sim1</v>
      </c>
      <c r="D124" s="59" t="s">
        <v>75</v>
      </c>
      <c r="E124" s="59" t="s">
        <v>75</v>
      </c>
      <c r="F124" s="59" t="s">
        <v>75</v>
      </c>
      <c r="G124" s="168" t="s">
        <v>75</v>
      </c>
      <c r="H124" s="169" t="s">
        <v>75</v>
      </c>
      <c r="I124" s="169" t="s">
        <v>75</v>
      </c>
      <c r="J124" s="169" t="s">
        <v>75</v>
      </c>
      <c r="K124" s="169" t="s">
        <v>75</v>
      </c>
      <c r="L124" s="169" t="s">
        <v>75</v>
      </c>
      <c r="M124" s="169" t="s">
        <v>75</v>
      </c>
      <c r="N124" s="169" t="s">
        <v>75</v>
      </c>
      <c r="Y124" s="109">
        <f t="shared" si="18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3">
      <c r="A125" s="161" t="str">
        <f t="shared" si="17"/>
        <v>abchm</v>
      </c>
      <c r="B125" s="8" t="s">
        <v>72</v>
      </c>
      <c r="C125" s="8" t="str">
        <f t="shared" si="19"/>
        <v>sim1</v>
      </c>
      <c r="D125" s="172">
        <v>-1.25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18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3">
      <c r="A126" s="161" t="str">
        <f t="shared" si="17"/>
        <v>aochm</v>
      </c>
      <c r="B126" s="8" t="s">
        <v>72</v>
      </c>
      <c r="C126" s="8" t="str">
        <f t="shared" si="19"/>
        <v>sim1</v>
      </c>
      <c r="D126" s="172">
        <v>-1.25</v>
      </c>
      <c r="E126" s="172">
        <v>0.8</v>
      </c>
      <c r="F126" s="172">
        <v>-2.5000000000000001E-2</v>
      </c>
      <c r="G126" s="173">
        <v>5.000000000000001E-3</v>
      </c>
      <c r="H126" s="174">
        <v>1.4999999999999999E-2</v>
      </c>
      <c r="I126" s="174">
        <v>0.45</v>
      </c>
      <c r="J126" s="174">
        <v>0.60000000000000009</v>
      </c>
      <c r="K126" s="174">
        <v>0.30000000000000004</v>
      </c>
      <c r="L126" s="174">
        <v>0.15000000000000002</v>
      </c>
      <c r="M126" s="174">
        <v>0.22499999999999998</v>
      </c>
      <c r="N126" s="174">
        <v>0.30000000000000004</v>
      </c>
      <c r="Y126" s="109">
        <f t="shared" si="18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3">
      <c r="A127" s="161" t="str">
        <f t="shared" si="17"/>
        <v>arubb</v>
      </c>
      <c r="B127" s="8" t="s">
        <v>72</v>
      </c>
      <c r="C127" s="8" t="str">
        <f t="shared" si="19"/>
        <v>sim1</v>
      </c>
      <c r="D127" s="172">
        <v>-1.25</v>
      </c>
      <c r="E127" s="172">
        <v>0.8</v>
      </c>
      <c r="F127" s="172">
        <v>-2.5000000000000001E-2</v>
      </c>
      <c r="G127" s="173">
        <v>5.000000000000001E-3</v>
      </c>
      <c r="H127" s="174">
        <v>1.4999999999999999E-2</v>
      </c>
      <c r="I127" s="174">
        <v>0.45</v>
      </c>
      <c r="J127" s="174">
        <v>0.60000000000000009</v>
      </c>
      <c r="K127" s="174">
        <v>0.30000000000000004</v>
      </c>
      <c r="L127" s="174">
        <v>0.15000000000000002</v>
      </c>
      <c r="M127" s="174">
        <v>0.22499999999999998</v>
      </c>
      <c r="N127" s="174">
        <v>0.30000000000000004</v>
      </c>
      <c r="Y127" s="109">
        <f t="shared" si="18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3">
      <c r="A128" s="161" t="str">
        <f t="shared" si="17"/>
        <v>aplas</v>
      </c>
      <c r="B128" s="8" t="s">
        <v>72</v>
      </c>
      <c r="C128" s="8" t="str">
        <f t="shared" si="19"/>
        <v>sim1</v>
      </c>
      <c r="D128" s="59">
        <v>-1.25</v>
      </c>
      <c r="E128" s="59">
        <v>0.8</v>
      </c>
      <c r="F128" s="59">
        <v>-2.5000000000000001E-2</v>
      </c>
      <c r="G128" s="168">
        <v>5.000000000000001E-3</v>
      </c>
      <c r="H128" s="169">
        <v>1.4999999999999999E-2</v>
      </c>
      <c r="I128" s="169">
        <v>0.45</v>
      </c>
      <c r="J128" s="169">
        <v>0.60000000000000009</v>
      </c>
      <c r="K128" s="169">
        <v>0.30000000000000004</v>
      </c>
      <c r="L128" s="169">
        <v>0.15000000000000002</v>
      </c>
      <c r="M128" s="169">
        <v>0.22499999999999998</v>
      </c>
      <c r="N128" s="169">
        <v>0.30000000000000004</v>
      </c>
      <c r="Y128" s="109">
        <f t="shared" si="18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3">
      <c r="A129" s="161" t="str">
        <f t="shared" si="17"/>
        <v>anmet</v>
      </c>
      <c r="B129" s="8" t="s">
        <v>72</v>
      </c>
      <c r="C129" s="8" t="str">
        <f t="shared" si="19"/>
        <v>sim1</v>
      </c>
      <c r="D129" s="59">
        <v>-5.5</v>
      </c>
      <c r="E129" s="59">
        <v>0.8</v>
      </c>
      <c r="F129" s="59">
        <v>-2.5000000000000001E-2</v>
      </c>
      <c r="G129" s="168">
        <v>5.000000000000001E-3</v>
      </c>
      <c r="H129" s="169">
        <v>1.4999999999999999E-2</v>
      </c>
      <c r="I129" s="169">
        <v>0.45</v>
      </c>
      <c r="J129" s="169">
        <v>0.60000000000000009</v>
      </c>
      <c r="K129" s="169">
        <v>0.30000000000000004</v>
      </c>
      <c r="L129" s="169">
        <v>0.15000000000000002</v>
      </c>
      <c r="M129" s="169">
        <v>0.22499999999999998</v>
      </c>
      <c r="N129" s="169">
        <v>0.30000000000000004</v>
      </c>
      <c r="Q129" s="153"/>
      <c r="Y129" s="109">
        <f t="shared" si="18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3">
      <c r="A130" s="161" t="str">
        <f t="shared" si="17"/>
        <v>airon</v>
      </c>
      <c r="B130" s="8" t="s">
        <v>72</v>
      </c>
      <c r="C130" s="8" t="str">
        <f t="shared" si="19"/>
        <v>sim1</v>
      </c>
      <c r="D130" s="172">
        <v>-10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18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3">
      <c r="A131" s="161" t="str">
        <f t="shared" si="17"/>
        <v>anfrm</v>
      </c>
      <c r="B131" s="8" t="s">
        <v>72</v>
      </c>
      <c r="C131" s="8" t="str">
        <f t="shared" si="19"/>
        <v>sim1</v>
      </c>
      <c r="D131" s="59">
        <v>-10</v>
      </c>
      <c r="E131" s="59">
        <v>0.8</v>
      </c>
      <c r="F131" s="59">
        <v>-2.5000000000000001E-2</v>
      </c>
      <c r="G131" s="168">
        <v>5.000000000000001E-3</v>
      </c>
      <c r="H131" s="169">
        <v>1.4999999999999999E-2</v>
      </c>
      <c r="I131" s="169">
        <v>0.45</v>
      </c>
      <c r="J131" s="169">
        <v>0.60000000000000009</v>
      </c>
      <c r="K131" s="169">
        <v>0.30000000000000004</v>
      </c>
      <c r="L131" s="169">
        <v>0.15000000000000002</v>
      </c>
      <c r="M131" s="169">
        <v>0.22499999999999998</v>
      </c>
      <c r="N131" s="169">
        <v>0.30000000000000004</v>
      </c>
      <c r="Y131" s="109">
        <f t="shared" si="18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3">
      <c r="A132" s="161" t="str">
        <f t="shared" si="17"/>
        <v>ametp</v>
      </c>
      <c r="B132" s="8" t="s">
        <v>72</v>
      </c>
      <c r="C132" s="8" t="str">
        <f t="shared" si="19"/>
        <v>sim1</v>
      </c>
      <c r="D132" s="59">
        <v>-10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18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3">
      <c r="A133" s="161" t="str">
        <f t="shared" si="17"/>
        <v>amach</v>
      </c>
      <c r="B133" s="8" t="s">
        <v>72</v>
      </c>
      <c r="C133" s="8" t="str">
        <f t="shared" si="19"/>
        <v>sim1</v>
      </c>
      <c r="D133" s="59">
        <v>-10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18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3">
      <c r="A134" s="161" t="str">
        <f t="shared" si="17"/>
        <v>aemch</v>
      </c>
      <c r="B134" s="8" t="str">
        <f t="shared" ref="B134:B155" si="20">B133</f>
        <v>nat</v>
      </c>
      <c r="C134" s="8" t="str">
        <f t="shared" si="19"/>
        <v>sim1</v>
      </c>
      <c r="D134" s="59">
        <v>-10</v>
      </c>
      <c r="E134" s="59">
        <v>0.8</v>
      </c>
      <c r="F134" s="59">
        <v>-2.5000000000000001E-2</v>
      </c>
      <c r="G134" s="59">
        <v>5.000000000000001E-3</v>
      </c>
      <c r="H134" s="170">
        <v>1.4999999999999999E-2</v>
      </c>
      <c r="I134" s="170">
        <v>0.45</v>
      </c>
      <c r="J134" s="170">
        <v>0.60000000000000009</v>
      </c>
      <c r="K134" s="170">
        <v>0.30000000000000004</v>
      </c>
      <c r="L134" s="170">
        <v>0.15000000000000002</v>
      </c>
      <c r="M134" s="170">
        <v>0.22499999999999998</v>
      </c>
      <c r="N134" s="170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3">
      <c r="A135" s="161" t="str">
        <f t="shared" si="17"/>
        <v>asequ</v>
      </c>
      <c r="B135" s="8" t="str">
        <f t="shared" si="20"/>
        <v>nat</v>
      </c>
      <c r="C135" s="8" t="str">
        <f t="shared" si="19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3">
      <c r="A136" s="161" t="str">
        <f t="shared" si="17"/>
        <v>avehi</v>
      </c>
      <c r="B136" s="8" t="str">
        <f t="shared" si="20"/>
        <v>nat</v>
      </c>
      <c r="C136" s="8" t="str">
        <f t="shared" si="19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3">
      <c r="A137" s="161" t="str">
        <f t="shared" si="17"/>
        <v>atequ</v>
      </c>
      <c r="B137" s="8" t="str">
        <f t="shared" si="20"/>
        <v>nat</v>
      </c>
      <c r="C137" s="8" t="str">
        <f t="shared" si="19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3">
      <c r="A138" s="161" t="str">
        <f t="shared" si="17"/>
        <v>afurn</v>
      </c>
      <c r="B138" s="8" t="str">
        <f t="shared" si="20"/>
        <v>nat</v>
      </c>
      <c r="C138" s="8" t="str">
        <f t="shared" si="19"/>
        <v>sim1</v>
      </c>
      <c r="D138" s="59">
        <v>-10</v>
      </c>
      <c r="E138" s="59">
        <v>0.8</v>
      </c>
      <c r="F138" s="59">
        <v>-2.5000000000000001E-2</v>
      </c>
      <c r="G138" s="168">
        <v>5.000000000000001E-3</v>
      </c>
      <c r="H138" s="169">
        <v>1.4999999999999999E-2</v>
      </c>
      <c r="I138" s="169">
        <v>0.45</v>
      </c>
      <c r="J138" s="169">
        <v>0.60000000000000009</v>
      </c>
      <c r="K138" s="169">
        <v>0.30000000000000004</v>
      </c>
      <c r="L138" s="169">
        <v>0.15000000000000002</v>
      </c>
      <c r="M138" s="169">
        <v>0.22499999999999998</v>
      </c>
      <c r="N138" s="169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3">
      <c r="A139" s="161" t="str">
        <f t="shared" si="17"/>
        <v>aoman</v>
      </c>
      <c r="B139" s="8" t="str">
        <f t="shared" si="20"/>
        <v>nat</v>
      </c>
      <c r="C139" s="8" t="str">
        <f t="shared" si="19"/>
        <v>sim1</v>
      </c>
      <c r="D139" s="59">
        <v>-10</v>
      </c>
      <c r="E139" s="59">
        <v>0.8</v>
      </c>
      <c r="F139" s="59">
        <v>-2.5000000000000001E-2</v>
      </c>
      <c r="G139" s="168">
        <v>5.000000000000001E-3</v>
      </c>
      <c r="H139" s="169">
        <v>1.4999999999999999E-2</v>
      </c>
      <c r="I139" s="169">
        <v>0.45</v>
      </c>
      <c r="J139" s="169">
        <v>0.60000000000000009</v>
      </c>
      <c r="K139" s="169">
        <v>0.30000000000000004</v>
      </c>
      <c r="L139" s="169">
        <v>0.15000000000000002</v>
      </c>
      <c r="M139" s="169">
        <v>0.22499999999999998</v>
      </c>
      <c r="N139" s="169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3">
      <c r="A140" s="161" t="str">
        <f t="shared" si="17"/>
        <v>aelec</v>
      </c>
      <c r="B140" s="8" t="str">
        <f t="shared" si="20"/>
        <v>nat</v>
      </c>
      <c r="C140" s="8" t="str">
        <f t="shared" si="19"/>
        <v>sim1</v>
      </c>
      <c r="D140" s="59" t="s">
        <v>75</v>
      </c>
      <c r="E140" s="59" t="s">
        <v>75</v>
      </c>
      <c r="F140" s="59" t="s">
        <v>75</v>
      </c>
      <c r="G140" s="168" t="s">
        <v>75</v>
      </c>
      <c r="H140" s="169" t="s">
        <v>75</v>
      </c>
      <c r="I140" s="169" t="s">
        <v>75</v>
      </c>
      <c r="J140" s="169" t="s">
        <v>75</v>
      </c>
      <c r="K140" s="169" t="s">
        <v>75</v>
      </c>
      <c r="L140" s="169" t="s">
        <v>75</v>
      </c>
      <c r="M140" s="169" t="s">
        <v>75</v>
      </c>
      <c r="N140" s="169" t="s">
        <v>75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3">
      <c r="A141" s="161" t="str">
        <f t="shared" si="17"/>
        <v>awatr</v>
      </c>
      <c r="B141" s="8" t="str">
        <f t="shared" si="20"/>
        <v>nat</v>
      </c>
      <c r="C141" s="8" t="str">
        <f t="shared" si="19"/>
        <v>sim1</v>
      </c>
      <c r="D141" s="59">
        <v>0.1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3">
      <c r="A142" s="161" t="str">
        <f t="shared" si="17"/>
        <v>acons</v>
      </c>
      <c r="B142" s="8" t="str">
        <f t="shared" si="20"/>
        <v>nat</v>
      </c>
      <c r="C142" s="8" t="str">
        <f t="shared" si="19"/>
        <v>sim1</v>
      </c>
      <c r="D142" s="59">
        <v>-9.5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3">
      <c r="A143" s="161" t="str">
        <f t="shared" si="17"/>
        <v>atrad</v>
      </c>
      <c r="B143" s="8" t="str">
        <f t="shared" si="20"/>
        <v>nat</v>
      </c>
      <c r="C143" s="8" t="str">
        <f t="shared" si="19"/>
        <v>sim1</v>
      </c>
      <c r="D143" s="59">
        <v>-5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1.35</v>
      </c>
      <c r="J143" s="169">
        <v>1.8000000000000003</v>
      </c>
      <c r="K143" s="169">
        <v>0.90000000000000013</v>
      </c>
      <c r="L143" s="169">
        <v>0.30000000000000004</v>
      </c>
      <c r="M143" s="169">
        <v>0.44999999999999996</v>
      </c>
      <c r="N143" s="169">
        <v>0.60000000000000009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3">
      <c r="A144" s="161" t="str">
        <f t="shared" si="17"/>
        <v>ahotl</v>
      </c>
      <c r="B144" s="8" t="str">
        <f t="shared" si="20"/>
        <v>nat</v>
      </c>
      <c r="C144" s="8" t="str">
        <f t="shared" si="19"/>
        <v>sim1</v>
      </c>
      <c r="D144" s="59">
        <v>-5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1.35</v>
      </c>
      <c r="J144" s="169">
        <v>1.8000000000000003</v>
      </c>
      <c r="K144" s="169">
        <v>0.90000000000000013</v>
      </c>
      <c r="L144" s="169">
        <v>0.30000000000000004</v>
      </c>
      <c r="M144" s="169">
        <v>0.44999999999999996</v>
      </c>
      <c r="N144" s="169">
        <v>0.60000000000000009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3">
      <c r="A145" s="161" t="str">
        <f t="shared" si="17"/>
        <v>altrp-p</v>
      </c>
      <c r="B145" s="8" t="str">
        <f t="shared" si="20"/>
        <v>nat</v>
      </c>
      <c r="C145" s="8" t="str">
        <f t="shared" si="19"/>
        <v>sim1</v>
      </c>
      <c r="D145" s="59">
        <v>-4.5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1.35</v>
      </c>
      <c r="J145" s="169">
        <v>1.8000000000000003</v>
      </c>
      <c r="K145" s="169">
        <v>0.90000000000000013</v>
      </c>
      <c r="L145" s="169">
        <v>0.30000000000000004</v>
      </c>
      <c r="M145" s="169">
        <v>0.44999999999999996</v>
      </c>
      <c r="N145" s="169">
        <v>0.60000000000000009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3">
      <c r="A146" s="161" t="str">
        <f t="shared" ref="A146:A177" si="21">A72</f>
        <v>altrp-f</v>
      </c>
      <c r="B146" s="8" t="str">
        <f t="shared" si="20"/>
        <v>nat</v>
      </c>
      <c r="C146" s="8" t="str">
        <f t="shared" si="19"/>
        <v>sim1</v>
      </c>
      <c r="D146" s="59">
        <v>-4.5</v>
      </c>
      <c r="E146" s="59">
        <v>0.8</v>
      </c>
      <c r="F146" s="59">
        <v>-2.5000000000000001E-2</v>
      </c>
      <c r="G146" s="168">
        <v>5.000000000000001E-3</v>
      </c>
      <c r="H146" s="169">
        <v>1.4999999999999999E-2</v>
      </c>
      <c r="I146" s="169">
        <v>1.35</v>
      </c>
      <c r="J146" s="169">
        <v>1.8000000000000003</v>
      </c>
      <c r="K146" s="169">
        <v>0.90000000000000013</v>
      </c>
      <c r="L146" s="169">
        <v>0.30000000000000004</v>
      </c>
      <c r="M146" s="169">
        <v>0.44999999999999996</v>
      </c>
      <c r="N146" s="169">
        <v>0.60000000000000009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3">
      <c r="A147" s="161" t="str">
        <f t="shared" si="21"/>
        <v>aotrp-p</v>
      </c>
      <c r="B147" s="8" t="str">
        <f t="shared" si="20"/>
        <v>nat</v>
      </c>
      <c r="C147" s="8" t="str">
        <f t="shared" ref="C147:C155" si="22">C146</f>
        <v>sim1</v>
      </c>
      <c r="D147" s="59">
        <v>-4.5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1.35</v>
      </c>
      <c r="J147" s="169">
        <v>1.8000000000000003</v>
      </c>
      <c r="K147" s="169">
        <v>0.90000000000000013</v>
      </c>
      <c r="L147" s="169">
        <v>0.30000000000000004</v>
      </c>
      <c r="M147" s="169">
        <v>0.44999999999999996</v>
      </c>
      <c r="N147" s="169">
        <v>0.60000000000000009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3">
      <c r="A148" s="161" t="str">
        <f t="shared" si="21"/>
        <v>aotrp-f</v>
      </c>
      <c r="B148" s="8" t="str">
        <f t="shared" si="20"/>
        <v>nat</v>
      </c>
      <c r="C148" s="8" t="str">
        <f t="shared" si="22"/>
        <v>sim1</v>
      </c>
      <c r="D148" s="59">
        <v>-4.5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1.35</v>
      </c>
      <c r="J148" s="169">
        <v>1.8000000000000003</v>
      </c>
      <c r="K148" s="169">
        <v>0.90000000000000013</v>
      </c>
      <c r="L148" s="169">
        <v>0.30000000000000004</v>
      </c>
      <c r="M148" s="169">
        <v>0.44999999999999996</v>
      </c>
      <c r="N148" s="169">
        <v>0.60000000000000009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3">
      <c r="A149" s="161" t="str">
        <f t="shared" si="21"/>
        <v>aprtr</v>
      </c>
      <c r="B149" s="8" t="str">
        <f t="shared" si="20"/>
        <v>nat</v>
      </c>
      <c r="C149" s="8" t="str">
        <f t="shared" si="22"/>
        <v>sim1</v>
      </c>
      <c r="D149" s="59" t="s">
        <v>75</v>
      </c>
      <c r="E149" s="59" t="s">
        <v>75</v>
      </c>
      <c r="F149" s="59" t="s">
        <v>75</v>
      </c>
      <c r="G149" s="168" t="s">
        <v>75</v>
      </c>
      <c r="H149" s="169" t="s">
        <v>75</v>
      </c>
      <c r="I149" s="169" t="s">
        <v>75</v>
      </c>
      <c r="J149" s="169" t="s">
        <v>75</v>
      </c>
      <c r="K149" s="169" t="s">
        <v>75</v>
      </c>
      <c r="L149" s="169" t="s">
        <v>75</v>
      </c>
      <c r="M149" s="169" t="s">
        <v>75</v>
      </c>
      <c r="N149" s="169" t="s">
        <v>75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3">
      <c r="A150" s="161" t="str">
        <f t="shared" si="21"/>
        <v>atrps</v>
      </c>
      <c r="B150" s="8" t="str">
        <f t="shared" si="20"/>
        <v>nat</v>
      </c>
      <c r="C150" s="8" t="str">
        <f t="shared" si="22"/>
        <v>sim1</v>
      </c>
      <c r="D150" s="59">
        <v>-4.5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3">
      <c r="A151" s="161" t="str">
        <f t="shared" si="21"/>
        <v>acomm</v>
      </c>
      <c r="B151" s="8" t="str">
        <f t="shared" si="20"/>
        <v>nat</v>
      </c>
      <c r="C151" s="8" t="str">
        <f t="shared" si="22"/>
        <v>sim1</v>
      </c>
      <c r="D151" s="59">
        <v>-0.75</v>
      </c>
      <c r="E151" s="59">
        <v>1.36</v>
      </c>
      <c r="F151" s="59">
        <v>-2.5000000000000001E-2</v>
      </c>
      <c r="G151" s="168">
        <v>6.000000000000001E-3</v>
      </c>
      <c r="H151" s="169">
        <v>1.7999999999999999E-2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3">
      <c r="A152" s="161" t="str">
        <f t="shared" si="21"/>
        <v>afsrv</v>
      </c>
      <c r="B152" s="8" t="str">
        <f t="shared" si="20"/>
        <v>nat</v>
      </c>
      <c r="C152" s="8" t="str">
        <f t="shared" si="22"/>
        <v>sim1</v>
      </c>
      <c r="D152" s="59">
        <v>0.05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3">
      <c r="A153" s="161" t="str">
        <f t="shared" si="21"/>
        <v>absrv</v>
      </c>
      <c r="B153" s="8" t="str">
        <f t="shared" si="20"/>
        <v>nat</v>
      </c>
      <c r="C153" s="8" t="str">
        <f t="shared" si="22"/>
        <v>sim1</v>
      </c>
      <c r="D153" s="59">
        <v>0.05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3">
      <c r="A154" s="161" t="str">
        <f t="shared" si="21"/>
        <v>agsrv</v>
      </c>
      <c r="B154" s="8" t="str">
        <f t="shared" si="20"/>
        <v>nat</v>
      </c>
      <c r="C154" s="8" t="str">
        <f t="shared" si="22"/>
        <v>sim1</v>
      </c>
      <c r="D154" s="59">
        <v>0.9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0.45</v>
      </c>
      <c r="J154" s="169">
        <v>0.60000000000000009</v>
      </c>
      <c r="K154" s="169">
        <v>0.30000000000000004</v>
      </c>
      <c r="L154" s="169">
        <v>0.15000000000000002</v>
      </c>
      <c r="M154" s="169">
        <v>0.22499999999999998</v>
      </c>
      <c r="N154" s="169">
        <v>0.30000000000000004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3">
      <c r="A155" s="165" t="str">
        <f t="shared" si="21"/>
        <v>aosrv</v>
      </c>
      <c r="B155" s="8" t="str">
        <f t="shared" si="20"/>
        <v>nat</v>
      </c>
      <c r="C155" s="8" t="str">
        <f t="shared" si="22"/>
        <v>sim1</v>
      </c>
      <c r="D155" s="59">
        <v>-10</v>
      </c>
      <c r="E155" s="59">
        <v>0.8</v>
      </c>
      <c r="F155" s="59">
        <v>-2.5000000000000001E-2</v>
      </c>
      <c r="G155" s="168">
        <v>5.000000000000001E-3</v>
      </c>
      <c r="H155" s="169">
        <v>1.4999999999999999E-2</v>
      </c>
      <c r="I155" s="169">
        <v>0.45</v>
      </c>
      <c r="J155" s="169">
        <v>0.60000000000000009</v>
      </c>
      <c r="K155" s="169">
        <v>0.30000000000000004</v>
      </c>
      <c r="L155" s="169">
        <v>0.15000000000000002</v>
      </c>
      <c r="M155" s="169">
        <v>0.22499999999999998</v>
      </c>
      <c r="N155" s="169">
        <v>0.30000000000000004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3">
      <c r="A156" s="166" t="str">
        <f t="shared" si="21"/>
        <v>aawhe</v>
      </c>
      <c r="B156" s="166" t="s">
        <v>72</v>
      </c>
      <c r="C156" s="166" t="s">
        <v>328</v>
      </c>
      <c r="D156" s="180">
        <v>-0.7</v>
      </c>
      <c r="E156" s="180">
        <v>1.2000000000000002</v>
      </c>
      <c r="F156" s="180">
        <v>0.15000000000000002</v>
      </c>
      <c r="G156" s="180">
        <v>0.30000000000000004</v>
      </c>
      <c r="H156" s="181">
        <v>0.60000000000000009</v>
      </c>
      <c r="I156" s="181">
        <v>0.75</v>
      </c>
      <c r="J156" s="181">
        <v>1.05</v>
      </c>
      <c r="K156" s="181">
        <v>0.45000000000000007</v>
      </c>
      <c r="L156" s="181">
        <v>-0.15000000000000002</v>
      </c>
      <c r="M156" s="181">
        <v>-0.15</v>
      </c>
      <c r="N156" s="181">
        <v>-0.2</v>
      </c>
      <c r="Y156" s="151">
        <f t="shared" ref="Y156:Y187" si="23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3">
      <c r="A157" s="8" t="str">
        <f t="shared" si="21"/>
        <v>aamai</v>
      </c>
      <c r="B157" s="5" t="s">
        <v>72</v>
      </c>
      <c r="C157" s="5" t="str">
        <f t="shared" ref="C157:C190" si="24">C156</f>
        <v>sim2</v>
      </c>
      <c r="D157" s="172">
        <v>-0.7</v>
      </c>
      <c r="E157" s="172">
        <v>1.2000000000000002</v>
      </c>
      <c r="F157" s="172">
        <v>0.15000000000000002</v>
      </c>
      <c r="G157" s="173">
        <v>0.30000000000000004</v>
      </c>
      <c r="H157" s="174">
        <v>0.60000000000000009</v>
      </c>
      <c r="I157" s="174">
        <v>0.75</v>
      </c>
      <c r="J157" s="174">
        <v>1.05</v>
      </c>
      <c r="K157" s="174">
        <v>0.45000000000000007</v>
      </c>
      <c r="L157" s="174">
        <v>-0.15000000000000002</v>
      </c>
      <c r="M157" s="174">
        <v>-0.15</v>
      </c>
      <c r="N157" s="174">
        <v>-0.2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23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3">
      <c r="A158" s="8" t="str">
        <f t="shared" si="21"/>
        <v>aaoce</v>
      </c>
      <c r="B158" s="5" t="s">
        <v>72</v>
      </c>
      <c r="C158" s="5" t="str">
        <f t="shared" si="24"/>
        <v>sim2</v>
      </c>
      <c r="D158" s="172">
        <v>-0.7</v>
      </c>
      <c r="E158" s="172">
        <v>1.2000000000000002</v>
      </c>
      <c r="F158" s="172">
        <v>0.15000000000000002</v>
      </c>
      <c r="G158" s="173">
        <v>0.30000000000000004</v>
      </c>
      <c r="H158" s="174">
        <v>0.60000000000000009</v>
      </c>
      <c r="I158" s="174">
        <v>0.75</v>
      </c>
      <c r="J158" s="174">
        <v>1.05</v>
      </c>
      <c r="K158" s="174">
        <v>0.45000000000000007</v>
      </c>
      <c r="L158" s="174">
        <v>-0.15000000000000002</v>
      </c>
      <c r="M158" s="174">
        <v>-0.15</v>
      </c>
      <c r="N158" s="174">
        <v>-0.2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23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3">
      <c r="A159" s="8" t="str">
        <f t="shared" si="21"/>
        <v>aaveg</v>
      </c>
      <c r="B159" s="5" t="s">
        <v>72</v>
      </c>
      <c r="C159" s="5" t="str">
        <f t="shared" si="24"/>
        <v>sim2</v>
      </c>
      <c r="D159" s="59">
        <v>-0.7</v>
      </c>
      <c r="E159" s="59">
        <v>1.2000000000000002</v>
      </c>
      <c r="F159" s="59">
        <v>0.15000000000000002</v>
      </c>
      <c r="G159" s="168">
        <v>0.30000000000000004</v>
      </c>
      <c r="H159" s="169">
        <v>0.60000000000000009</v>
      </c>
      <c r="I159" s="169">
        <v>0.75</v>
      </c>
      <c r="J159" s="169">
        <v>1.05</v>
      </c>
      <c r="K159" s="169">
        <v>0.45000000000000007</v>
      </c>
      <c r="L159" s="169">
        <v>-0.15000000000000002</v>
      </c>
      <c r="M159" s="169">
        <v>-0.15</v>
      </c>
      <c r="N159" s="169">
        <v>-0.2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23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3">
      <c r="A160" s="8" t="str">
        <f t="shared" si="21"/>
        <v>aaofr</v>
      </c>
      <c r="B160" s="5" t="s">
        <v>72</v>
      </c>
      <c r="C160" s="5" t="str">
        <f t="shared" si="24"/>
        <v>sim2</v>
      </c>
      <c r="D160" s="59">
        <v>-0.7</v>
      </c>
      <c r="E160" s="59">
        <v>1.2000000000000002</v>
      </c>
      <c r="F160" s="59">
        <v>0.15000000000000002</v>
      </c>
      <c r="G160" s="168">
        <v>0.30000000000000004</v>
      </c>
      <c r="H160" s="169">
        <v>0.60000000000000009</v>
      </c>
      <c r="I160" s="169">
        <v>0.75</v>
      </c>
      <c r="J160" s="169">
        <v>1.05</v>
      </c>
      <c r="K160" s="169">
        <v>0.45000000000000007</v>
      </c>
      <c r="L160" s="169">
        <v>-0.15000000000000002</v>
      </c>
      <c r="M160" s="169">
        <v>-0.15</v>
      </c>
      <c r="N160" s="169">
        <v>-0.2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23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3">
      <c r="A161" s="8" t="str">
        <f t="shared" si="21"/>
        <v>aagra</v>
      </c>
      <c r="B161" s="5" t="s">
        <v>72</v>
      </c>
      <c r="C161" s="5" t="str">
        <f t="shared" si="24"/>
        <v>sim2</v>
      </c>
      <c r="D161" s="59">
        <v>-0.7</v>
      </c>
      <c r="E161" s="59">
        <v>1.2000000000000002</v>
      </c>
      <c r="F161" s="59">
        <v>0.15000000000000002</v>
      </c>
      <c r="G161" s="168">
        <v>0.30000000000000004</v>
      </c>
      <c r="H161" s="169">
        <v>0.60000000000000009</v>
      </c>
      <c r="I161" s="169">
        <v>0.75</v>
      </c>
      <c r="J161" s="169">
        <v>1.05</v>
      </c>
      <c r="K161" s="169">
        <v>0.45000000000000007</v>
      </c>
      <c r="L161" s="169">
        <v>-0.15000000000000002</v>
      </c>
      <c r="M161" s="169">
        <v>-0.15</v>
      </c>
      <c r="N161" s="169">
        <v>-0.2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23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3">
      <c r="A162" s="8" t="str">
        <f t="shared" si="21"/>
        <v>aaoil</v>
      </c>
      <c r="B162" s="5" t="s">
        <v>72</v>
      </c>
      <c r="C162" s="5" t="str">
        <f t="shared" si="24"/>
        <v>sim2</v>
      </c>
      <c r="D162" s="172">
        <v>-0.7</v>
      </c>
      <c r="E162" s="172">
        <v>1.2000000000000002</v>
      </c>
      <c r="F162" s="172">
        <v>0.15000000000000002</v>
      </c>
      <c r="G162" s="173">
        <v>0.30000000000000004</v>
      </c>
      <c r="H162" s="174">
        <v>0.60000000000000009</v>
      </c>
      <c r="I162" s="174">
        <v>0.75</v>
      </c>
      <c r="J162" s="174">
        <v>1.05</v>
      </c>
      <c r="K162" s="174">
        <v>0.45000000000000007</v>
      </c>
      <c r="L162" s="174">
        <v>-0.15000000000000002</v>
      </c>
      <c r="M162" s="174">
        <v>-0.15</v>
      </c>
      <c r="N162" s="174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23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3">
      <c r="A163" s="8" t="str">
        <f t="shared" si="21"/>
        <v>aatub</v>
      </c>
      <c r="B163" s="5" t="s">
        <v>72</v>
      </c>
      <c r="C163" s="5" t="str">
        <f t="shared" si="24"/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23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3">
      <c r="A164" s="8" t="str">
        <f t="shared" si="21"/>
        <v>aapul</v>
      </c>
      <c r="B164" s="5" t="s">
        <v>72</v>
      </c>
      <c r="C164" s="5" t="str">
        <f t="shared" si="24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23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3">
      <c r="A165" s="8" t="str">
        <f t="shared" si="21"/>
        <v>aasug</v>
      </c>
      <c r="B165" s="5" t="s">
        <v>72</v>
      </c>
      <c r="C165" s="5" t="str">
        <f t="shared" si="24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23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3">
      <c r="A166" s="8" t="str">
        <f t="shared" si="21"/>
        <v>aaoth</v>
      </c>
      <c r="B166" s="5" t="s">
        <v>72</v>
      </c>
      <c r="C166" s="5" t="str">
        <f t="shared" si="24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23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3">
      <c r="A167" s="8" t="str">
        <f t="shared" si="21"/>
        <v>alani</v>
      </c>
      <c r="B167" s="5" t="s">
        <v>72</v>
      </c>
      <c r="C167" s="5" t="str">
        <f t="shared" si="24"/>
        <v>sim2</v>
      </c>
      <c r="D167" s="172">
        <v>-0.7</v>
      </c>
      <c r="E167" s="172">
        <v>1.2000000000000002</v>
      </c>
      <c r="F167" s="172">
        <v>0.15000000000000002</v>
      </c>
      <c r="G167" s="173">
        <v>0.30000000000000004</v>
      </c>
      <c r="H167" s="174">
        <v>0.60000000000000009</v>
      </c>
      <c r="I167" s="174">
        <v>0.75</v>
      </c>
      <c r="J167" s="174">
        <v>1.05</v>
      </c>
      <c r="K167" s="174">
        <v>0.45000000000000007</v>
      </c>
      <c r="L167" s="174">
        <v>-0.15000000000000002</v>
      </c>
      <c r="M167" s="174">
        <v>-0.15</v>
      </c>
      <c r="N167" s="174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23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3">
      <c r="A168" s="8" t="str">
        <f t="shared" si="21"/>
        <v>afore</v>
      </c>
      <c r="B168" s="5" t="s">
        <v>72</v>
      </c>
      <c r="C168" s="5" t="str">
        <f t="shared" si="24"/>
        <v>sim2</v>
      </c>
      <c r="D168" s="59">
        <v>-0.7</v>
      </c>
      <c r="E168" s="59">
        <v>1.2000000000000002</v>
      </c>
      <c r="F168" s="59">
        <v>0.15000000000000002</v>
      </c>
      <c r="G168" s="168">
        <v>0.30000000000000004</v>
      </c>
      <c r="H168" s="169">
        <v>0.60000000000000009</v>
      </c>
      <c r="I168" s="169">
        <v>0.75</v>
      </c>
      <c r="J168" s="169">
        <v>1.05</v>
      </c>
      <c r="K168" s="169">
        <v>0.45000000000000007</v>
      </c>
      <c r="L168" s="169">
        <v>-0.15000000000000002</v>
      </c>
      <c r="M168" s="169">
        <v>-0.15</v>
      </c>
      <c r="N168" s="169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23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3">
      <c r="A169" s="8" t="str">
        <f t="shared" si="21"/>
        <v>afish</v>
      </c>
      <c r="B169" s="5" t="s">
        <v>72</v>
      </c>
      <c r="C169" s="5" t="str">
        <f t="shared" si="24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23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3">
      <c r="A170" s="8" t="str">
        <f t="shared" si="21"/>
        <v>acoal</v>
      </c>
      <c r="B170" s="5" t="s">
        <v>72</v>
      </c>
      <c r="C170" s="5" t="str">
        <f t="shared" si="24"/>
        <v>sim2</v>
      </c>
      <c r="D170" s="172" t="s">
        <v>75</v>
      </c>
      <c r="E170" s="172" t="s">
        <v>75</v>
      </c>
      <c r="F170" s="172" t="s">
        <v>75</v>
      </c>
      <c r="G170" s="173" t="s">
        <v>75</v>
      </c>
      <c r="H170" s="174" t="s">
        <v>75</v>
      </c>
      <c r="I170" s="174" t="s">
        <v>75</v>
      </c>
      <c r="J170" s="174" t="s">
        <v>75</v>
      </c>
      <c r="K170" s="174" t="s">
        <v>75</v>
      </c>
      <c r="L170" s="174" t="s">
        <v>75</v>
      </c>
      <c r="M170" s="174" t="s">
        <v>75</v>
      </c>
      <c r="N170" s="174" t="s">
        <v>75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23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3">
      <c r="A171" s="8" t="str">
        <f t="shared" si="21"/>
        <v>agold</v>
      </c>
      <c r="B171" s="5" t="s">
        <v>72</v>
      </c>
      <c r="C171" s="5" t="str">
        <f t="shared" si="24"/>
        <v>sim2</v>
      </c>
      <c r="D171" s="172" t="s">
        <v>75</v>
      </c>
      <c r="E171" s="172" t="s">
        <v>75</v>
      </c>
      <c r="F171" s="172" t="s">
        <v>75</v>
      </c>
      <c r="G171" s="173" t="s">
        <v>75</v>
      </c>
      <c r="H171" s="174" t="s">
        <v>75</v>
      </c>
      <c r="I171" s="174" t="s">
        <v>75</v>
      </c>
      <c r="J171" s="174" t="s">
        <v>75</v>
      </c>
      <c r="K171" s="174" t="s">
        <v>75</v>
      </c>
      <c r="L171" s="174" t="s">
        <v>75</v>
      </c>
      <c r="M171" s="174" t="s">
        <v>75</v>
      </c>
      <c r="N171" s="174" t="s">
        <v>75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23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3">
      <c r="A172" s="8" t="str">
        <f t="shared" si="21"/>
        <v>acoil</v>
      </c>
      <c r="B172" s="5" t="s">
        <v>72</v>
      </c>
      <c r="C172" s="5" t="str">
        <f t="shared" si="24"/>
        <v>sim2</v>
      </c>
      <c r="D172" s="172">
        <v>-6</v>
      </c>
      <c r="E172" s="172">
        <v>0.8</v>
      </c>
      <c r="F172" s="172">
        <v>0.1</v>
      </c>
      <c r="G172" s="173">
        <v>0.2</v>
      </c>
      <c r="H172" s="174">
        <v>0.4</v>
      </c>
      <c r="I172" s="174">
        <v>0.5</v>
      </c>
      <c r="J172" s="174">
        <v>0.70000000000000007</v>
      </c>
      <c r="K172" s="174">
        <v>0.30000000000000004</v>
      </c>
      <c r="L172" s="174">
        <v>-0.1</v>
      </c>
      <c r="M172" s="174">
        <v>-0.15</v>
      </c>
      <c r="N172" s="174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23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3">
      <c r="A173" s="8" t="str">
        <f t="shared" si="21"/>
        <v>angas</v>
      </c>
      <c r="B173" s="5" t="s">
        <v>72</v>
      </c>
      <c r="C173" s="5" t="str">
        <f t="shared" si="24"/>
        <v>sim2</v>
      </c>
      <c r="D173" s="59">
        <v>-6</v>
      </c>
      <c r="E173" s="59">
        <v>0.8</v>
      </c>
      <c r="F173" s="59">
        <v>0.1</v>
      </c>
      <c r="G173" s="168">
        <v>0.2</v>
      </c>
      <c r="H173" s="169">
        <v>0.4</v>
      </c>
      <c r="I173" s="169">
        <v>0.5</v>
      </c>
      <c r="J173" s="169">
        <v>0.70000000000000007</v>
      </c>
      <c r="K173" s="169">
        <v>0.30000000000000004</v>
      </c>
      <c r="L173" s="169">
        <v>-0.1</v>
      </c>
      <c r="M173" s="169">
        <v>-0.15</v>
      </c>
      <c r="N173" s="169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23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3">
      <c r="A174" s="8" t="str">
        <f t="shared" si="21"/>
        <v>amore</v>
      </c>
      <c r="B174" s="5" t="s">
        <v>72</v>
      </c>
      <c r="C174" s="5" t="str">
        <f t="shared" si="24"/>
        <v>sim2</v>
      </c>
      <c r="D174" s="172">
        <v>-6</v>
      </c>
      <c r="E174" s="172">
        <v>0.8</v>
      </c>
      <c r="F174" s="172">
        <v>0.1</v>
      </c>
      <c r="G174" s="173">
        <v>0.2</v>
      </c>
      <c r="H174" s="174">
        <v>0.4</v>
      </c>
      <c r="I174" s="174">
        <v>0.5</v>
      </c>
      <c r="J174" s="174">
        <v>0.70000000000000007</v>
      </c>
      <c r="K174" s="174">
        <v>0.30000000000000004</v>
      </c>
      <c r="L174" s="174">
        <v>-0.1</v>
      </c>
      <c r="M174" s="174">
        <v>-0.15</v>
      </c>
      <c r="N174" s="174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23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3">
      <c r="A175" s="8" t="str">
        <f t="shared" si="21"/>
        <v>amine</v>
      </c>
      <c r="B175" s="5" t="s">
        <v>72</v>
      </c>
      <c r="C175" s="5" t="str">
        <f t="shared" si="24"/>
        <v>sim2</v>
      </c>
      <c r="D175" s="59">
        <v>-6</v>
      </c>
      <c r="E175" s="59">
        <v>0.8</v>
      </c>
      <c r="F175" s="59">
        <v>0.1</v>
      </c>
      <c r="G175" s="168">
        <v>0.2</v>
      </c>
      <c r="H175" s="169">
        <v>0.4</v>
      </c>
      <c r="I175" s="169">
        <v>0.5</v>
      </c>
      <c r="J175" s="169">
        <v>0.70000000000000007</v>
      </c>
      <c r="K175" s="169">
        <v>0.30000000000000004</v>
      </c>
      <c r="L175" s="169">
        <v>-0.1</v>
      </c>
      <c r="M175" s="169">
        <v>-0.15</v>
      </c>
      <c r="N175" s="169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23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3">
      <c r="A176" s="8" t="str">
        <f t="shared" si="21"/>
        <v>ameat</v>
      </c>
      <c r="B176" s="5" t="s">
        <v>72</v>
      </c>
      <c r="C176" s="5" t="str">
        <f t="shared" si="24"/>
        <v>sim2</v>
      </c>
      <c r="D176" s="59">
        <v>-1</v>
      </c>
      <c r="E176" s="59">
        <v>1.2000000000000002</v>
      </c>
      <c r="F176" s="59">
        <v>0.15000000000000002</v>
      </c>
      <c r="G176" s="168">
        <v>0.30000000000000004</v>
      </c>
      <c r="H176" s="169">
        <v>0.60000000000000009</v>
      </c>
      <c r="I176" s="169">
        <v>0.75</v>
      </c>
      <c r="J176" s="169">
        <v>1.05</v>
      </c>
      <c r="K176" s="169">
        <v>0.45000000000000007</v>
      </c>
      <c r="L176" s="169">
        <v>-0.15000000000000002</v>
      </c>
      <c r="M176" s="169">
        <v>-0.15</v>
      </c>
      <c r="N176" s="169">
        <v>-0.2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23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3">
      <c r="A177" s="8" t="str">
        <f t="shared" si="21"/>
        <v>apfis</v>
      </c>
      <c r="B177" s="5" t="s">
        <v>72</v>
      </c>
      <c r="C177" s="5" t="str">
        <f t="shared" si="24"/>
        <v>sim2</v>
      </c>
      <c r="D177" s="172">
        <v>-1</v>
      </c>
      <c r="E177" s="172">
        <v>1.2000000000000002</v>
      </c>
      <c r="F177" s="172">
        <v>0.15000000000000002</v>
      </c>
      <c r="G177" s="173">
        <v>0.30000000000000004</v>
      </c>
      <c r="H177" s="174">
        <v>0.60000000000000009</v>
      </c>
      <c r="I177" s="174">
        <v>0.75</v>
      </c>
      <c r="J177" s="174">
        <v>1.05</v>
      </c>
      <c r="K177" s="174">
        <v>0.45000000000000007</v>
      </c>
      <c r="L177" s="174">
        <v>-0.15000000000000002</v>
      </c>
      <c r="M177" s="174">
        <v>-0.15</v>
      </c>
      <c r="N177" s="174">
        <v>-0.2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23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3">
      <c r="A178" s="8" t="str">
        <f t="shared" ref="A178:A209" si="25">A104</f>
        <v>avege</v>
      </c>
      <c r="B178" s="5" t="s">
        <v>72</v>
      </c>
      <c r="C178" s="5" t="str">
        <f t="shared" si="24"/>
        <v>sim2</v>
      </c>
      <c r="D178" s="172">
        <v>-1</v>
      </c>
      <c r="E178" s="172">
        <v>1.2000000000000002</v>
      </c>
      <c r="F178" s="172">
        <v>0.15000000000000002</v>
      </c>
      <c r="G178" s="173">
        <v>0.30000000000000004</v>
      </c>
      <c r="H178" s="174">
        <v>0.60000000000000009</v>
      </c>
      <c r="I178" s="174">
        <v>0.75</v>
      </c>
      <c r="J178" s="174">
        <v>1.05</v>
      </c>
      <c r="K178" s="174">
        <v>0.45000000000000007</v>
      </c>
      <c r="L178" s="174">
        <v>-0.15000000000000002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23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3">
      <c r="A179" s="8" t="str">
        <f t="shared" si="25"/>
        <v>afats</v>
      </c>
      <c r="B179" s="5" t="s">
        <v>72</v>
      </c>
      <c r="C179" s="5" t="str">
        <f t="shared" si="24"/>
        <v>sim2</v>
      </c>
      <c r="D179" s="172">
        <v>-1</v>
      </c>
      <c r="E179" s="172">
        <v>1.2000000000000002</v>
      </c>
      <c r="F179" s="172">
        <v>0.15000000000000002</v>
      </c>
      <c r="G179" s="173">
        <v>0.30000000000000004</v>
      </c>
      <c r="H179" s="174">
        <v>0.60000000000000009</v>
      </c>
      <c r="I179" s="174">
        <v>0.75</v>
      </c>
      <c r="J179" s="174">
        <v>1.05</v>
      </c>
      <c r="K179" s="174">
        <v>0.45000000000000007</v>
      </c>
      <c r="L179" s="174">
        <v>-0.15000000000000002</v>
      </c>
      <c r="M179" s="174">
        <v>-0.15</v>
      </c>
      <c r="N179" s="174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23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3">
      <c r="A180" s="8" t="str">
        <f t="shared" si="25"/>
        <v>adair</v>
      </c>
      <c r="B180" s="5" t="s">
        <v>72</v>
      </c>
      <c r="C180" s="5" t="str">
        <f t="shared" si="24"/>
        <v>sim2</v>
      </c>
      <c r="D180" s="59">
        <v>-1</v>
      </c>
      <c r="E180" s="59">
        <v>1.2000000000000002</v>
      </c>
      <c r="F180" s="59">
        <v>0.15000000000000002</v>
      </c>
      <c r="G180" s="168">
        <v>0.30000000000000004</v>
      </c>
      <c r="H180" s="169">
        <v>0.60000000000000009</v>
      </c>
      <c r="I180" s="169">
        <v>0.75</v>
      </c>
      <c r="J180" s="169">
        <v>1.05</v>
      </c>
      <c r="K180" s="169">
        <v>0.45000000000000007</v>
      </c>
      <c r="L180" s="169">
        <v>-0.15000000000000002</v>
      </c>
      <c r="M180" s="169">
        <v>-0.15</v>
      </c>
      <c r="N180" s="169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23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3">
      <c r="A181" s="8" t="str">
        <f t="shared" si="25"/>
        <v>agrai</v>
      </c>
      <c r="B181" s="5" t="s">
        <v>72</v>
      </c>
      <c r="C181" s="5" t="str">
        <f t="shared" si="24"/>
        <v>sim2</v>
      </c>
      <c r="D181" s="172">
        <v>-1</v>
      </c>
      <c r="E181" s="172">
        <v>1.2000000000000002</v>
      </c>
      <c r="F181" s="172">
        <v>0.15000000000000002</v>
      </c>
      <c r="G181" s="173">
        <v>0.30000000000000004</v>
      </c>
      <c r="H181" s="174">
        <v>0.60000000000000009</v>
      </c>
      <c r="I181" s="174">
        <v>0.75</v>
      </c>
      <c r="J181" s="174">
        <v>1.05</v>
      </c>
      <c r="K181" s="174">
        <v>0.45000000000000007</v>
      </c>
      <c r="L181" s="174">
        <v>-0.15000000000000002</v>
      </c>
      <c r="M181" s="174">
        <v>-0.15</v>
      </c>
      <c r="N181" s="174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23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3">
      <c r="A182" s="8" t="str">
        <f t="shared" si="25"/>
        <v>astar</v>
      </c>
      <c r="B182" s="5" t="s">
        <v>72</v>
      </c>
      <c r="C182" s="5" t="str">
        <f t="shared" si="24"/>
        <v>sim2</v>
      </c>
      <c r="D182" s="172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23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3">
      <c r="A183" s="8" t="str">
        <f t="shared" si="25"/>
        <v>afeed</v>
      </c>
      <c r="B183" s="5" t="s">
        <v>72</v>
      </c>
      <c r="C183" s="5" t="str">
        <f t="shared" si="24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23"/>
        <v>-10</v>
      </c>
      <c r="Z183" s="128">
        <f t="shared" ref="Z183:Z191" si="26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3">
      <c r="A184" s="8" t="str">
        <f t="shared" si="25"/>
        <v>abake</v>
      </c>
      <c r="B184" s="5" t="s">
        <v>72</v>
      </c>
      <c r="C184" s="5" t="str">
        <f t="shared" si="24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23"/>
        <v>-10</v>
      </c>
      <c r="Z184" s="128">
        <f t="shared" si="26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3">
      <c r="A185" s="8" t="str">
        <f t="shared" si="25"/>
        <v>asuga</v>
      </c>
      <c r="B185" s="5" t="s">
        <v>72</v>
      </c>
      <c r="C185" s="5" t="str">
        <f t="shared" si="24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23"/>
        <v>-10</v>
      </c>
      <c r="Z185" s="128">
        <f t="shared" si="26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3">
      <c r="A186" s="8" t="str">
        <f t="shared" si="25"/>
        <v>aconf</v>
      </c>
      <c r="B186" s="5" t="s">
        <v>72</v>
      </c>
      <c r="C186" s="5" t="str">
        <f t="shared" si="24"/>
        <v>sim2</v>
      </c>
      <c r="D186" s="172">
        <v>-1</v>
      </c>
      <c r="E186" s="172">
        <v>1.2000000000000002</v>
      </c>
      <c r="F186" s="172">
        <v>0.15000000000000002</v>
      </c>
      <c r="G186" s="173">
        <v>0.30000000000000004</v>
      </c>
      <c r="H186" s="174">
        <v>0.60000000000000009</v>
      </c>
      <c r="I186" s="174">
        <v>0.75</v>
      </c>
      <c r="J186" s="174">
        <v>1.05</v>
      </c>
      <c r="K186" s="174">
        <v>0.45000000000000007</v>
      </c>
      <c r="L186" s="174">
        <v>-0.15000000000000002</v>
      </c>
      <c r="M186" s="174">
        <v>-0.15</v>
      </c>
      <c r="N186" s="174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23"/>
        <v>-10</v>
      </c>
      <c r="Z186" s="128">
        <f t="shared" si="26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3">
      <c r="A187" s="8" t="str">
        <f t="shared" si="25"/>
        <v>apast</v>
      </c>
      <c r="B187" s="5" t="s">
        <v>72</v>
      </c>
      <c r="C187" s="5" t="str">
        <f t="shared" si="24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23"/>
        <v>-10</v>
      </c>
      <c r="Z187" s="128">
        <f t="shared" si="26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3">
      <c r="A188" s="8" t="str">
        <f t="shared" si="25"/>
        <v>aofoo</v>
      </c>
      <c r="B188" s="5" t="s">
        <v>72</v>
      </c>
      <c r="C188" s="5" t="str">
        <f t="shared" si="24"/>
        <v>sim2</v>
      </c>
      <c r="D188" s="172">
        <v>-1</v>
      </c>
      <c r="E188" s="172">
        <v>1.2000000000000002</v>
      </c>
      <c r="F188" s="172">
        <v>0.15000000000000002</v>
      </c>
      <c r="G188" s="173">
        <v>0.30000000000000004</v>
      </c>
      <c r="H188" s="174">
        <v>0.60000000000000009</v>
      </c>
      <c r="I188" s="174">
        <v>0.75</v>
      </c>
      <c r="J188" s="174">
        <v>1.05</v>
      </c>
      <c r="K188" s="174">
        <v>0.45000000000000007</v>
      </c>
      <c r="L188" s="174">
        <v>-0.15000000000000002</v>
      </c>
      <c r="M188" s="174">
        <v>-0.15</v>
      </c>
      <c r="N188" s="174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ref="Y188:Y207" si="27">IF(ISERROR(Z188*$BZ$156),"eps",(Z188*$BZ$156))</f>
        <v>-10</v>
      </c>
      <c r="Z188" s="128">
        <f t="shared" si="26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3">
      <c r="A189" s="8" t="str">
        <f t="shared" si="25"/>
        <v>abevt</v>
      </c>
      <c r="B189" s="5" t="s">
        <v>72</v>
      </c>
      <c r="C189" s="5" t="str">
        <f t="shared" si="24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27"/>
        <v>-10</v>
      </c>
      <c r="Z189" s="128">
        <f t="shared" si="26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3">
      <c r="A190" s="8" t="str">
        <f t="shared" si="25"/>
        <v>atext</v>
      </c>
      <c r="B190" s="5" t="s">
        <v>72</v>
      </c>
      <c r="C190" s="5" t="str">
        <f t="shared" si="24"/>
        <v>sim2</v>
      </c>
      <c r="D190" s="172">
        <v>-4</v>
      </c>
      <c r="E190" s="172">
        <v>0.8</v>
      </c>
      <c r="F190" s="172">
        <v>0.1</v>
      </c>
      <c r="G190" s="173">
        <v>0.2</v>
      </c>
      <c r="H190" s="174">
        <v>0.4</v>
      </c>
      <c r="I190" s="174">
        <v>0.5</v>
      </c>
      <c r="J190" s="174">
        <v>0.70000000000000007</v>
      </c>
      <c r="K190" s="174">
        <v>0.30000000000000004</v>
      </c>
      <c r="L190" s="174">
        <v>-0.1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27"/>
        <v>-10</v>
      </c>
      <c r="Z190" s="128">
        <f t="shared" si="26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3">
      <c r="A191" s="8" t="str">
        <f t="shared" si="25"/>
        <v>aclth</v>
      </c>
      <c r="B191" s="5" t="s">
        <v>72</v>
      </c>
      <c r="C191" s="5" t="str">
        <f t="shared" ref="C191:C206" si="28">C190</f>
        <v>sim2</v>
      </c>
      <c r="D191" s="172">
        <v>-4</v>
      </c>
      <c r="E191" s="172">
        <v>0.8</v>
      </c>
      <c r="F191" s="172">
        <v>0.1</v>
      </c>
      <c r="G191" s="173">
        <v>0.2</v>
      </c>
      <c r="H191" s="174">
        <v>0.4</v>
      </c>
      <c r="I191" s="174">
        <v>0.5</v>
      </c>
      <c r="J191" s="174">
        <v>0.70000000000000007</v>
      </c>
      <c r="K191" s="174">
        <v>0.30000000000000004</v>
      </c>
      <c r="L191" s="174">
        <v>-0.1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27"/>
        <v>-10</v>
      </c>
      <c r="Z191" s="128">
        <f t="shared" si="26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3">
      <c r="A192" s="8" t="str">
        <f t="shared" si="25"/>
        <v>aleat</v>
      </c>
      <c r="B192" s="5" t="s">
        <v>72</v>
      </c>
      <c r="C192" s="5" t="str">
        <f t="shared" si="28"/>
        <v>sim2</v>
      </c>
      <c r="D192" s="59">
        <v>-4</v>
      </c>
      <c r="E192" s="59">
        <v>0.8</v>
      </c>
      <c r="F192" s="59">
        <v>0.1</v>
      </c>
      <c r="G192" s="168">
        <v>0.2</v>
      </c>
      <c r="H192" s="169">
        <v>0.4</v>
      </c>
      <c r="I192" s="169">
        <v>0.5</v>
      </c>
      <c r="J192" s="169">
        <v>0.70000000000000007</v>
      </c>
      <c r="K192" s="169">
        <v>0.30000000000000004</v>
      </c>
      <c r="L192" s="169">
        <v>-0.1</v>
      </c>
      <c r="M192" s="169">
        <v>-0.15</v>
      </c>
      <c r="N192" s="169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27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3">
      <c r="A193" s="8" t="str">
        <f t="shared" si="25"/>
        <v>afoot</v>
      </c>
      <c r="B193" s="5" t="s">
        <v>72</v>
      </c>
      <c r="C193" s="5" t="str">
        <f t="shared" si="28"/>
        <v>sim2</v>
      </c>
      <c r="D193" s="59">
        <v>-4</v>
      </c>
      <c r="E193" s="59">
        <v>0.8</v>
      </c>
      <c r="F193" s="59">
        <v>0.1</v>
      </c>
      <c r="G193" s="168">
        <v>0.2</v>
      </c>
      <c r="H193" s="169">
        <v>0.4</v>
      </c>
      <c r="I193" s="169">
        <v>0.5</v>
      </c>
      <c r="J193" s="169">
        <v>0.70000000000000007</v>
      </c>
      <c r="K193" s="169">
        <v>0.30000000000000004</v>
      </c>
      <c r="L193" s="169">
        <v>-0.1</v>
      </c>
      <c r="M193" s="169">
        <v>-0.15</v>
      </c>
      <c r="N193" s="169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27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3">
      <c r="A194" s="8" t="str">
        <f t="shared" si="25"/>
        <v>awood</v>
      </c>
      <c r="B194" s="5" t="s">
        <v>72</v>
      </c>
      <c r="C194" s="5" t="str">
        <f t="shared" si="28"/>
        <v>sim2</v>
      </c>
      <c r="D194" s="59">
        <v>-4</v>
      </c>
      <c r="E194" s="59">
        <v>0.8</v>
      </c>
      <c r="F194" s="59">
        <v>0.1</v>
      </c>
      <c r="G194" s="168">
        <v>0.2</v>
      </c>
      <c r="H194" s="169">
        <v>0.4</v>
      </c>
      <c r="I194" s="169">
        <v>0.5</v>
      </c>
      <c r="J194" s="169">
        <v>0.70000000000000007</v>
      </c>
      <c r="K194" s="169">
        <v>0.30000000000000004</v>
      </c>
      <c r="L194" s="169">
        <v>-0.1</v>
      </c>
      <c r="M194" s="169">
        <v>-0.15</v>
      </c>
      <c r="N194" s="169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27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3">
      <c r="A195" s="8" t="str">
        <f t="shared" si="25"/>
        <v>apapr</v>
      </c>
      <c r="B195" s="5" t="s">
        <v>72</v>
      </c>
      <c r="C195" s="5" t="str">
        <f t="shared" si="28"/>
        <v>sim2</v>
      </c>
      <c r="D195" s="59">
        <v>-4</v>
      </c>
      <c r="E195" s="59">
        <v>0.8</v>
      </c>
      <c r="F195" s="59">
        <v>0.1</v>
      </c>
      <c r="G195" s="168">
        <v>0.2</v>
      </c>
      <c r="H195" s="169">
        <v>0.4</v>
      </c>
      <c r="I195" s="169">
        <v>0.5</v>
      </c>
      <c r="J195" s="169">
        <v>0.70000000000000007</v>
      </c>
      <c r="K195" s="169">
        <v>0.30000000000000004</v>
      </c>
      <c r="L195" s="169">
        <v>-0.1</v>
      </c>
      <c r="M195" s="169">
        <v>-0.15</v>
      </c>
      <c r="N195" s="169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27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3">
      <c r="A196" s="8" t="str">
        <f t="shared" si="25"/>
        <v>aprnt</v>
      </c>
      <c r="B196" s="5" t="s">
        <v>72</v>
      </c>
      <c r="C196" s="5" t="str">
        <f t="shared" si="28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27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3">
      <c r="A197" s="8" t="str">
        <f t="shared" si="25"/>
        <v>apetr</v>
      </c>
      <c r="B197" s="5" t="s">
        <v>72</v>
      </c>
      <c r="C197" s="5" t="str">
        <f t="shared" si="28"/>
        <v>sim2</v>
      </c>
      <c r="D197" s="172" t="s">
        <v>75</v>
      </c>
      <c r="E197" s="172" t="s">
        <v>75</v>
      </c>
      <c r="F197" s="172" t="s">
        <v>75</v>
      </c>
      <c r="G197" s="173" t="s">
        <v>75</v>
      </c>
      <c r="H197" s="174" t="s">
        <v>75</v>
      </c>
      <c r="I197" s="174" t="s">
        <v>75</v>
      </c>
      <c r="J197" s="174" t="s">
        <v>75</v>
      </c>
      <c r="K197" s="174" t="s">
        <v>75</v>
      </c>
      <c r="L197" s="174" t="s">
        <v>75</v>
      </c>
      <c r="M197" s="174" t="s">
        <v>75</v>
      </c>
      <c r="N197" s="174" t="s">
        <v>75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27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3">
      <c r="A198" s="8" t="str">
        <f t="shared" si="25"/>
        <v>ahydr</v>
      </c>
      <c r="B198" s="5" t="s">
        <v>72</v>
      </c>
      <c r="C198" s="5" t="str">
        <f t="shared" si="28"/>
        <v>sim2</v>
      </c>
      <c r="D198" s="59" t="s">
        <v>75</v>
      </c>
      <c r="E198" s="59" t="s">
        <v>75</v>
      </c>
      <c r="F198" s="59" t="s">
        <v>75</v>
      </c>
      <c r="G198" s="168" t="s">
        <v>75</v>
      </c>
      <c r="H198" s="169" t="s">
        <v>75</v>
      </c>
      <c r="I198" s="169" t="s">
        <v>75</v>
      </c>
      <c r="J198" s="169" t="s">
        <v>75</v>
      </c>
      <c r="K198" s="169" t="s">
        <v>75</v>
      </c>
      <c r="L198" s="169" t="s">
        <v>75</v>
      </c>
      <c r="M198" s="169" t="s">
        <v>75</v>
      </c>
      <c r="N198" s="169" t="s">
        <v>75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27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3">
      <c r="A199" s="8" t="str">
        <f t="shared" si="25"/>
        <v>abchm</v>
      </c>
      <c r="B199" s="5" t="s">
        <v>72</v>
      </c>
      <c r="C199" s="5" t="str">
        <f t="shared" si="28"/>
        <v>sim2</v>
      </c>
      <c r="D199" s="172">
        <v>-1.25</v>
      </c>
      <c r="E199" s="172">
        <v>0.8</v>
      </c>
      <c r="F199" s="172">
        <v>0.1</v>
      </c>
      <c r="G199" s="173">
        <v>0.2</v>
      </c>
      <c r="H199" s="174">
        <v>0.4</v>
      </c>
      <c r="I199" s="174">
        <v>0.5</v>
      </c>
      <c r="J199" s="174">
        <v>0.70000000000000007</v>
      </c>
      <c r="K199" s="174">
        <v>0.30000000000000004</v>
      </c>
      <c r="L199" s="174">
        <v>-0.1</v>
      </c>
      <c r="M199" s="174">
        <v>-0.15</v>
      </c>
      <c r="N199" s="174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27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3">
      <c r="A200" s="8" t="str">
        <f t="shared" si="25"/>
        <v>aochm</v>
      </c>
      <c r="B200" s="5" t="s">
        <v>72</v>
      </c>
      <c r="C200" s="5" t="str">
        <f t="shared" si="28"/>
        <v>sim2</v>
      </c>
      <c r="D200" s="172">
        <v>-1.25</v>
      </c>
      <c r="E200" s="172">
        <v>0.8</v>
      </c>
      <c r="F200" s="172">
        <v>0.1</v>
      </c>
      <c r="G200" s="173">
        <v>0.2</v>
      </c>
      <c r="H200" s="174">
        <v>0.4</v>
      </c>
      <c r="I200" s="174">
        <v>0.5</v>
      </c>
      <c r="J200" s="174">
        <v>0.70000000000000007</v>
      </c>
      <c r="K200" s="174">
        <v>0.30000000000000004</v>
      </c>
      <c r="L200" s="174">
        <v>-0.1</v>
      </c>
      <c r="M200" s="174">
        <v>-0.15</v>
      </c>
      <c r="N200" s="174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27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3">
      <c r="A201" s="8" t="str">
        <f t="shared" si="25"/>
        <v>arubb</v>
      </c>
      <c r="B201" s="5" t="s">
        <v>72</v>
      </c>
      <c r="C201" s="5" t="str">
        <f t="shared" si="28"/>
        <v>sim2</v>
      </c>
      <c r="D201" s="172">
        <v>-1.25</v>
      </c>
      <c r="E201" s="172">
        <v>0.8</v>
      </c>
      <c r="F201" s="172">
        <v>0.1</v>
      </c>
      <c r="G201" s="173">
        <v>0.2</v>
      </c>
      <c r="H201" s="174">
        <v>0.4</v>
      </c>
      <c r="I201" s="174">
        <v>0.5</v>
      </c>
      <c r="J201" s="174">
        <v>0.70000000000000007</v>
      </c>
      <c r="K201" s="174">
        <v>0.30000000000000004</v>
      </c>
      <c r="L201" s="174">
        <v>-0.1</v>
      </c>
      <c r="M201" s="174">
        <v>-0.15</v>
      </c>
      <c r="N201" s="174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27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3">
      <c r="A202" s="8" t="str">
        <f t="shared" si="25"/>
        <v>aplas</v>
      </c>
      <c r="B202" s="5" t="s">
        <v>72</v>
      </c>
      <c r="C202" s="5" t="str">
        <f t="shared" si="28"/>
        <v>sim2</v>
      </c>
      <c r="D202" s="59">
        <v>-1.25</v>
      </c>
      <c r="E202" s="59">
        <v>0.8</v>
      </c>
      <c r="F202" s="59">
        <v>0.1</v>
      </c>
      <c r="G202" s="168">
        <v>0.2</v>
      </c>
      <c r="H202" s="169">
        <v>0.4</v>
      </c>
      <c r="I202" s="169">
        <v>0.5</v>
      </c>
      <c r="J202" s="169">
        <v>0.70000000000000007</v>
      </c>
      <c r="K202" s="169">
        <v>0.30000000000000004</v>
      </c>
      <c r="L202" s="169">
        <v>-0.1</v>
      </c>
      <c r="M202" s="169">
        <v>-0.15</v>
      </c>
      <c r="N202" s="169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27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3">
      <c r="A203" s="8" t="str">
        <f t="shared" si="25"/>
        <v>anmet</v>
      </c>
      <c r="B203" s="5" t="s">
        <v>72</v>
      </c>
      <c r="C203" s="5" t="str">
        <f t="shared" si="28"/>
        <v>sim2</v>
      </c>
      <c r="D203" s="59">
        <v>-5.5</v>
      </c>
      <c r="E203" s="59">
        <v>0.8</v>
      </c>
      <c r="F203" s="59">
        <v>0.1</v>
      </c>
      <c r="G203" s="168">
        <v>0.2</v>
      </c>
      <c r="H203" s="169">
        <v>0.4</v>
      </c>
      <c r="I203" s="169">
        <v>0.5</v>
      </c>
      <c r="J203" s="169">
        <v>0.70000000000000007</v>
      </c>
      <c r="K203" s="169">
        <v>0.30000000000000004</v>
      </c>
      <c r="L203" s="169">
        <v>-0.1</v>
      </c>
      <c r="M203" s="169">
        <v>-0.15</v>
      </c>
      <c r="N203" s="169">
        <v>-0.2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27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3">
      <c r="A204" s="8" t="str">
        <f t="shared" si="25"/>
        <v>airon</v>
      </c>
      <c r="B204" s="5" t="s">
        <v>72</v>
      </c>
      <c r="C204" s="5" t="str">
        <f t="shared" si="28"/>
        <v>sim2</v>
      </c>
      <c r="D204" s="172">
        <v>-10</v>
      </c>
      <c r="E204" s="172">
        <v>0.8</v>
      </c>
      <c r="F204" s="172">
        <v>0.1</v>
      </c>
      <c r="G204" s="173">
        <v>0.2</v>
      </c>
      <c r="H204" s="174">
        <v>0.4</v>
      </c>
      <c r="I204" s="174">
        <v>0.5</v>
      </c>
      <c r="J204" s="174">
        <v>0.70000000000000007</v>
      </c>
      <c r="K204" s="174">
        <v>0.30000000000000004</v>
      </c>
      <c r="L204" s="174">
        <v>-0.1</v>
      </c>
      <c r="M204" s="174">
        <v>-0.15</v>
      </c>
      <c r="N204" s="174">
        <v>-0.2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27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3">
      <c r="A205" s="8" t="str">
        <f t="shared" si="25"/>
        <v>anfrm</v>
      </c>
      <c r="B205" s="5" t="s">
        <v>72</v>
      </c>
      <c r="C205" s="5" t="str">
        <f t="shared" si="28"/>
        <v>sim2</v>
      </c>
      <c r="D205" s="59">
        <v>-10</v>
      </c>
      <c r="E205" s="59">
        <v>0.8</v>
      </c>
      <c r="F205" s="59">
        <v>0.1</v>
      </c>
      <c r="G205" s="168">
        <v>0.2</v>
      </c>
      <c r="H205" s="169">
        <v>0.4</v>
      </c>
      <c r="I205" s="169">
        <v>0.5</v>
      </c>
      <c r="J205" s="169">
        <v>0.70000000000000007</v>
      </c>
      <c r="K205" s="169">
        <v>0.30000000000000004</v>
      </c>
      <c r="L205" s="169">
        <v>-0.1</v>
      </c>
      <c r="M205" s="169">
        <v>-0.15</v>
      </c>
      <c r="N205" s="169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27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3">
      <c r="A206" s="8" t="str">
        <f t="shared" si="25"/>
        <v>ametp</v>
      </c>
      <c r="B206" s="5" t="s">
        <v>72</v>
      </c>
      <c r="C206" s="5" t="str">
        <f t="shared" si="28"/>
        <v>sim2</v>
      </c>
      <c r="D206" s="59">
        <v>-10</v>
      </c>
      <c r="E206" s="59">
        <v>0.8</v>
      </c>
      <c r="F206" s="59">
        <v>0.1</v>
      </c>
      <c r="G206" s="168">
        <v>0.2</v>
      </c>
      <c r="H206" s="169">
        <v>0.4</v>
      </c>
      <c r="I206" s="169">
        <v>0.5</v>
      </c>
      <c r="J206" s="169">
        <v>0.70000000000000007</v>
      </c>
      <c r="K206" s="169">
        <v>0.30000000000000004</v>
      </c>
      <c r="L206" s="169">
        <v>-0.1</v>
      </c>
      <c r="M206" s="169">
        <v>-0.15</v>
      </c>
      <c r="N206" s="169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27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3">
      <c r="A207" s="8" t="str">
        <f t="shared" si="25"/>
        <v>amach</v>
      </c>
      <c r="B207" s="5" t="str">
        <f>B206</f>
        <v>nat</v>
      </c>
      <c r="C207" s="5" t="str">
        <f>C206</f>
        <v>sim2</v>
      </c>
      <c r="D207" s="59">
        <v>-10</v>
      </c>
      <c r="E207" s="59">
        <v>0.8</v>
      </c>
      <c r="F207" s="59">
        <v>0.1</v>
      </c>
      <c r="G207" s="168">
        <v>0.2</v>
      </c>
      <c r="H207" s="169">
        <v>0.4</v>
      </c>
      <c r="I207" s="169">
        <v>0.5</v>
      </c>
      <c r="J207" s="169">
        <v>0.70000000000000007</v>
      </c>
      <c r="K207" s="169">
        <v>0.30000000000000004</v>
      </c>
      <c r="L207" s="169">
        <v>-0.1</v>
      </c>
      <c r="M207" s="169">
        <v>-0.15</v>
      </c>
      <c r="N207" s="169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27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3">
      <c r="A208" s="8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75">
        <v>-10</v>
      </c>
      <c r="E208" s="175">
        <v>0.8</v>
      </c>
      <c r="F208" s="175">
        <v>0.1</v>
      </c>
      <c r="G208" s="175">
        <v>0.2</v>
      </c>
      <c r="H208" s="176">
        <v>0.4</v>
      </c>
      <c r="I208" s="176">
        <v>0.5</v>
      </c>
      <c r="J208" s="176">
        <v>0.70000000000000007</v>
      </c>
      <c r="K208" s="176">
        <v>0.30000000000000004</v>
      </c>
      <c r="L208" s="176">
        <v>-0.1</v>
      </c>
      <c r="M208" s="176">
        <v>-0.15</v>
      </c>
      <c r="N208" s="176">
        <v>-0.2</v>
      </c>
    </row>
    <row r="209" spans="1:14" x14ac:dyDescent="0.3">
      <c r="A209" s="8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75">
        <v>-10</v>
      </c>
      <c r="E209" s="175">
        <v>0.8</v>
      </c>
      <c r="F209" s="175">
        <v>0.1</v>
      </c>
      <c r="G209" s="175">
        <v>0.2</v>
      </c>
      <c r="H209" s="176">
        <v>0.4</v>
      </c>
      <c r="I209" s="176">
        <v>0.5</v>
      </c>
      <c r="J209" s="176">
        <v>0.70000000000000007</v>
      </c>
      <c r="K209" s="176">
        <v>0.30000000000000004</v>
      </c>
      <c r="L209" s="176">
        <v>-0.1</v>
      </c>
      <c r="M209" s="176">
        <v>-0.15</v>
      </c>
      <c r="N209" s="176">
        <v>-0.2</v>
      </c>
    </row>
    <row r="210" spans="1:14" x14ac:dyDescent="0.3">
      <c r="A210" s="8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75">
        <v>-10</v>
      </c>
      <c r="E210" s="175">
        <v>0.8</v>
      </c>
      <c r="F210" s="175">
        <v>0.1</v>
      </c>
      <c r="G210" s="175">
        <v>0.2</v>
      </c>
      <c r="H210" s="176">
        <v>0.4</v>
      </c>
      <c r="I210" s="176">
        <v>0.5</v>
      </c>
      <c r="J210" s="176">
        <v>0.70000000000000007</v>
      </c>
      <c r="K210" s="176">
        <v>0.30000000000000004</v>
      </c>
      <c r="L210" s="176">
        <v>-0.1</v>
      </c>
      <c r="M210" s="176">
        <v>-0.15</v>
      </c>
      <c r="N210" s="176">
        <v>-0.2</v>
      </c>
    </row>
    <row r="211" spans="1:14" x14ac:dyDescent="0.3">
      <c r="A211" s="8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75">
        <v>-10</v>
      </c>
      <c r="E211" s="175">
        <v>0.8</v>
      </c>
      <c r="F211" s="175">
        <v>0.1</v>
      </c>
      <c r="G211" s="175">
        <v>0.2</v>
      </c>
      <c r="H211" s="176">
        <v>0.4</v>
      </c>
      <c r="I211" s="176">
        <v>0.5</v>
      </c>
      <c r="J211" s="176">
        <v>0.70000000000000007</v>
      </c>
      <c r="K211" s="176">
        <v>0.30000000000000004</v>
      </c>
      <c r="L211" s="176">
        <v>-0.1</v>
      </c>
      <c r="M211" s="176">
        <v>-0.15</v>
      </c>
      <c r="N211" s="176">
        <v>-0.2</v>
      </c>
    </row>
    <row r="212" spans="1:14" x14ac:dyDescent="0.3">
      <c r="A212" s="8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75">
        <v>-10</v>
      </c>
      <c r="E212" s="175">
        <v>0.8</v>
      </c>
      <c r="F212" s="175">
        <v>0.1</v>
      </c>
      <c r="G212" s="175">
        <v>0.2</v>
      </c>
      <c r="H212" s="176">
        <v>0.4</v>
      </c>
      <c r="I212" s="176">
        <v>0.5</v>
      </c>
      <c r="J212" s="176">
        <v>0.70000000000000007</v>
      </c>
      <c r="K212" s="176">
        <v>0.30000000000000004</v>
      </c>
      <c r="L212" s="176">
        <v>-0.1</v>
      </c>
      <c r="M212" s="176">
        <v>-0.15</v>
      </c>
      <c r="N212" s="176">
        <v>-0.2</v>
      </c>
    </row>
    <row r="213" spans="1:14" x14ac:dyDescent="0.3">
      <c r="A213" s="8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75">
        <v>-10</v>
      </c>
      <c r="E213" s="175">
        <v>0.8</v>
      </c>
      <c r="F213" s="175">
        <v>0.1</v>
      </c>
      <c r="G213" s="175">
        <v>0.2</v>
      </c>
      <c r="H213" s="176">
        <v>0.4</v>
      </c>
      <c r="I213" s="176">
        <v>0.5</v>
      </c>
      <c r="J213" s="176">
        <v>0.70000000000000007</v>
      </c>
      <c r="K213" s="176">
        <v>0.30000000000000004</v>
      </c>
      <c r="L213" s="176">
        <v>-0.1</v>
      </c>
      <c r="M213" s="176">
        <v>-0.15</v>
      </c>
      <c r="N213" s="176">
        <v>-0.2</v>
      </c>
    </row>
    <row r="214" spans="1:14" x14ac:dyDescent="0.3">
      <c r="A214" s="8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75" t="s">
        <v>75</v>
      </c>
      <c r="E214" s="175" t="s">
        <v>75</v>
      </c>
      <c r="F214" s="175" t="s">
        <v>75</v>
      </c>
      <c r="G214" s="175" t="s">
        <v>75</v>
      </c>
      <c r="H214" s="176" t="s">
        <v>75</v>
      </c>
      <c r="I214" s="176" t="s">
        <v>75</v>
      </c>
      <c r="J214" s="176" t="s">
        <v>75</v>
      </c>
      <c r="K214" s="176" t="s">
        <v>75</v>
      </c>
      <c r="L214" s="176" t="s">
        <v>75</v>
      </c>
      <c r="M214" s="176" t="s">
        <v>75</v>
      </c>
      <c r="N214" s="176" t="s">
        <v>75</v>
      </c>
    </row>
    <row r="215" spans="1:14" x14ac:dyDescent="0.3">
      <c r="A215" s="8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75">
        <v>0.1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3">
      <c r="A216" s="8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75">
        <v>-9.5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3">
      <c r="A217" s="8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75">
        <v>-5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3">
      <c r="A218" s="8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75">
        <v>-5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3">
      <c r="A219" s="8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75">
        <v>-4.5</v>
      </c>
      <c r="E219" s="175">
        <v>1.2000000000000002</v>
      </c>
      <c r="F219" s="175">
        <v>0.15000000000000002</v>
      </c>
      <c r="G219" s="175">
        <v>0.30000000000000004</v>
      </c>
      <c r="H219" s="176">
        <v>0.60000000000000009</v>
      </c>
      <c r="I219" s="176">
        <v>0.75</v>
      </c>
      <c r="J219" s="176">
        <v>1.05</v>
      </c>
      <c r="K219" s="176">
        <v>0.45000000000000007</v>
      </c>
      <c r="L219" s="176">
        <v>-0.15000000000000002</v>
      </c>
      <c r="M219" s="176">
        <v>-0.15</v>
      </c>
      <c r="N219" s="176">
        <v>-0.2</v>
      </c>
    </row>
    <row r="220" spans="1:14" x14ac:dyDescent="0.3">
      <c r="A220" s="8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75">
        <v>-4.5</v>
      </c>
      <c r="E220" s="175">
        <v>1.2000000000000002</v>
      </c>
      <c r="F220" s="175">
        <v>0.15000000000000002</v>
      </c>
      <c r="G220" s="175">
        <v>0.30000000000000004</v>
      </c>
      <c r="H220" s="176">
        <v>0.60000000000000009</v>
      </c>
      <c r="I220" s="176">
        <v>0.75</v>
      </c>
      <c r="J220" s="176">
        <v>1.05</v>
      </c>
      <c r="K220" s="176">
        <v>0.45000000000000007</v>
      </c>
      <c r="L220" s="176">
        <v>-0.15000000000000002</v>
      </c>
      <c r="M220" s="176">
        <v>-0.15</v>
      </c>
      <c r="N220" s="176">
        <v>-0.2</v>
      </c>
    </row>
    <row r="221" spans="1:14" x14ac:dyDescent="0.3">
      <c r="A221" s="8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75">
        <v>-4.5</v>
      </c>
      <c r="E221" s="175">
        <v>1.2000000000000002</v>
      </c>
      <c r="F221" s="175">
        <v>0.15000000000000002</v>
      </c>
      <c r="G221" s="175">
        <v>0.30000000000000004</v>
      </c>
      <c r="H221" s="176">
        <v>0.60000000000000009</v>
      </c>
      <c r="I221" s="176">
        <v>0.75</v>
      </c>
      <c r="J221" s="176">
        <v>1.05</v>
      </c>
      <c r="K221" s="176">
        <v>0.45000000000000007</v>
      </c>
      <c r="L221" s="176">
        <v>-0.15000000000000002</v>
      </c>
      <c r="M221" s="176">
        <v>-0.15</v>
      </c>
      <c r="N221" s="176">
        <v>-0.2</v>
      </c>
    </row>
    <row r="222" spans="1:14" x14ac:dyDescent="0.3">
      <c r="A222" s="8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75">
        <v>-4.5</v>
      </c>
      <c r="E222" s="175">
        <v>1.2000000000000002</v>
      </c>
      <c r="F222" s="175">
        <v>0.15000000000000002</v>
      </c>
      <c r="G222" s="175">
        <v>0.30000000000000004</v>
      </c>
      <c r="H222" s="176">
        <v>0.60000000000000009</v>
      </c>
      <c r="I222" s="176">
        <v>0.75</v>
      </c>
      <c r="J222" s="176">
        <v>1.05</v>
      </c>
      <c r="K222" s="176">
        <v>0.45000000000000007</v>
      </c>
      <c r="L222" s="176">
        <v>-0.15000000000000002</v>
      </c>
      <c r="M222" s="176">
        <v>-0.15</v>
      </c>
      <c r="N222" s="176">
        <v>-0.2</v>
      </c>
    </row>
    <row r="223" spans="1:14" x14ac:dyDescent="0.3">
      <c r="A223" s="8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75" t="s">
        <v>75</v>
      </c>
      <c r="E223" s="175" t="s">
        <v>75</v>
      </c>
      <c r="F223" s="175" t="s">
        <v>75</v>
      </c>
      <c r="G223" s="175" t="s">
        <v>75</v>
      </c>
      <c r="H223" s="176" t="s">
        <v>75</v>
      </c>
      <c r="I223" s="176" t="s">
        <v>75</v>
      </c>
      <c r="J223" s="176" t="s">
        <v>75</v>
      </c>
      <c r="K223" s="176" t="s">
        <v>75</v>
      </c>
      <c r="L223" s="176" t="s">
        <v>75</v>
      </c>
      <c r="M223" s="176" t="s">
        <v>75</v>
      </c>
      <c r="N223" s="176" t="s">
        <v>75</v>
      </c>
    </row>
    <row r="224" spans="1:14" x14ac:dyDescent="0.3">
      <c r="A224" s="8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75">
        <v>-4.5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3">
      <c r="A225" s="8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75">
        <v>-0.75</v>
      </c>
      <c r="E225" s="175">
        <v>1.2000000000000002</v>
      </c>
      <c r="F225" s="175">
        <v>0.15000000000000002</v>
      </c>
      <c r="G225" s="175">
        <v>0.30000000000000004</v>
      </c>
      <c r="H225" s="176">
        <v>0.60000000000000009</v>
      </c>
      <c r="I225" s="176">
        <v>0.75</v>
      </c>
      <c r="J225" s="176">
        <v>1.05</v>
      </c>
      <c r="K225" s="176">
        <v>0.45000000000000007</v>
      </c>
      <c r="L225" s="176">
        <v>-0.15000000000000002</v>
      </c>
      <c r="M225" s="176">
        <v>-0.15</v>
      </c>
      <c r="N225" s="176">
        <v>-0.2</v>
      </c>
    </row>
    <row r="226" spans="1:14" x14ac:dyDescent="0.3">
      <c r="A226" s="8" t="str">
        <f>A152</f>
        <v>afsrv</v>
      </c>
      <c r="B226" s="5" t="str">
        <f t="shared" si="29"/>
        <v>nat</v>
      </c>
      <c r="C226" s="5" t="str">
        <f t="shared" si="30"/>
        <v>sim2</v>
      </c>
      <c r="D226" s="175">
        <v>0.05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3">
      <c r="A227" s="8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75">
        <v>0.05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3">
      <c r="A228" s="8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75">
        <v>0.9</v>
      </c>
      <c r="E228" s="175">
        <v>0.8</v>
      </c>
      <c r="F228" s="175">
        <v>0.1</v>
      </c>
      <c r="G228" s="175">
        <v>0.2</v>
      </c>
      <c r="H228" s="176">
        <v>0.4</v>
      </c>
      <c r="I228" s="176">
        <v>0.5</v>
      </c>
      <c r="J228" s="176">
        <v>0.70000000000000007</v>
      </c>
      <c r="K228" s="176">
        <v>0.30000000000000004</v>
      </c>
      <c r="L228" s="176">
        <v>-0.1</v>
      </c>
      <c r="M228" s="176">
        <v>-0.15</v>
      </c>
      <c r="N228" s="176">
        <v>-0.2</v>
      </c>
    </row>
    <row r="229" spans="1:14" x14ac:dyDescent="0.3">
      <c r="A229" s="8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75">
        <v>-10</v>
      </c>
      <c r="E229" s="175">
        <v>0.8</v>
      </c>
      <c r="F229" s="175">
        <v>0.1</v>
      </c>
      <c r="G229" s="175">
        <v>0.2</v>
      </c>
      <c r="H229" s="176">
        <v>0.4</v>
      </c>
      <c r="I229" s="176">
        <v>0.5</v>
      </c>
      <c r="J229" s="176">
        <v>0.70000000000000007</v>
      </c>
      <c r="K229" s="176">
        <v>0.30000000000000004</v>
      </c>
      <c r="L229" s="176">
        <v>-0.1</v>
      </c>
      <c r="M229" s="176">
        <v>-0.15</v>
      </c>
      <c r="N229" s="176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G70" sqref="G70"/>
    </sheetView>
  </sheetViews>
  <sheetFormatPr defaultColWidth="8.88671875" defaultRowHeight="14.4" x14ac:dyDescent="0.3"/>
  <cols>
    <col min="1" max="3" width="8.88671875" style="32"/>
    <col min="4" max="6" width="9.33203125" style="32" customWidth="1"/>
    <col min="7" max="16384" width="8.88671875" style="32"/>
  </cols>
  <sheetData>
    <row r="1" spans="1:13" ht="18" x14ac:dyDescent="0.35">
      <c r="A1" s="107" t="s">
        <v>73</v>
      </c>
    </row>
    <row r="5" spans="1:13" x14ac:dyDescent="0.3">
      <c r="A5" s="108" t="s">
        <v>157</v>
      </c>
    </row>
    <row r="6" spans="1:13" x14ac:dyDescent="0.3">
      <c r="D6" s="202" t="s">
        <v>302</v>
      </c>
      <c r="E6" s="202"/>
      <c r="F6" s="202"/>
      <c r="G6" s="202"/>
      <c r="H6" s="201" t="s">
        <v>303</v>
      </c>
      <c r="I6" s="201"/>
      <c r="J6" s="201"/>
      <c r="K6" s="201"/>
      <c r="L6" s="201"/>
      <c r="M6" s="201"/>
    </row>
    <row r="7" spans="1:13" x14ac:dyDescent="0.3">
      <c r="D7" s="131">
        <v>2020</v>
      </c>
      <c r="E7" s="131">
        <v>2021</v>
      </c>
      <c r="F7" s="131">
        <v>2022</v>
      </c>
      <c r="G7" s="132">
        <v>2023</v>
      </c>
      <c r="H7" s="167">
        <v>2024</v>
      </c>
      <c r="I7" s="167">
        <v>2025</v>
      </c>
      <c r="J7" s="167">
        <v>2029</v>
      </c>
      <c r="K7" s="167">
        <v>2031</v>
      </c>
      <c r="L7" s="167">
        <v>2035</v>
      </c>
      <c r="M7" s="167">
        <v>2040</v>
      </c>
    </row>
    <row r="8" spans="1:13" x14ac:dyDescent="0.3">
      <c r="A8" s="182" t="s">
        <v>339</v>
      </c>
      <c r="B8" s="182" t="s">
        <v>72</v>
      </c>
      <c r="C8" s="182" t="str">
        <f>Closures!H6</f>
        <v>base</v>
      </c>
      <c r="D8" s="183">
        <v>0.1</v>
      </c>
      <c r="E8" s="183">
        <v>0.1</v>
      </c>
      <c r="F8" s="183">
        <v>0.1</v>
      </c>
      <c r="G8" s="183">
        <v>0.1</v>
      </c>
      <c r="H8" s="184">
        <v>0.1</v>
      </c>
      <c r="I8" s="184">
        <v>0.1</v>
      </c>
      <c r="J8" s="184">
        <v>0.1</v>
      </c>
      <c r="K8" s="184">
        <v>0.1</v>
      </c>
      <c r="L8" s="184">
        <v>0.1</v>
      </c>
      <c r="M8" s="184">
        <v>0.1</v>
      </c>
    </row>
    <row r="9" spans="1:13" x14ac:dyDescent="0.3">
      <c r="A9" s="182" t="s">
        <v>340</v>
      </c>
      <c r="B9" s="182" t="str">
        <f>B8</f>
        <v>nat</v>
      </c>
      <c r="C9" s="182" t="str">
        <f t="shared" ref="C9" si="0">C8</f>
        <v>base</v>
      </c>
      <c r="D9" s="183">
        <v>0.1</v>
      </c>
      <c r="E9" s="183">
        <v>0.1</v>
      </c>
      <c r="F9" s="183">
        <v>0.1</v>
      </c>
      <c r="G9" s="183">
        <v>0.1</v>
      </c>
      <c r="H9" s="184">
        <v>0.1</v>
      </c>
      <c r="I9" s="184">
        <v>0.1</v>
      </c>
      <c r="J9" s="184">
        <v>0.1</v>
      </c>
      <c r="K9" s="184">
        <v>0.1</v>
      </c>
      <c r="L9" s="184">
        <v>0.1</v>
      </c>
      <c r="M9" s="184">
        <v>0.1</v>
      </c>
    </row>
    <row r="10" spans="1:13" x14ac:dyDescent="0.3">
      <c r="A10" s="182" t="s">
        <v>341</v>
      </c>
      <c r="B10" s="182" t="str">
        <f t="shared" ref="B10:B50" si="1">B9</f>
        <v>nat</v>
      </c>
      <c r="C10" s="182" t="str">
        <f t="shared" ref="C10:C25" si="2">C9</f>
        <v>base</v>
      </c>
      <c r="D10" s="183">
        <v>0.1</v>
      </c>
      <c r="E10" s="183">
        <v>0.1</v>
      </c>
      <c r="F10" s="183">
        <v>0.1</v>
      </c>
      <c r="G10" s="183">
        <v>0.1</v>
      </c>
      <c r="H10" s="184">
        <v>0.1</v>
      </c>
      <c r="I10" s="184">
        <v>0.1</v>
      </c>
      <c r="J10" s="184">
        <v>0.1</v>
      </c>
      <c r="K10" s="184">
        <v>0.1</v>
      </c>
      <c r="L10" s="184">
        <v>0.1</v>
      </c>
      <c r="M10" s="184">
        <v>0.1</v>
      </c>
    </row>
    <row r="11" spans="1:13" x14ac:dyDescent="0.3">
      <c r="A11" s="182" t="s">
        <v>342</v>
      </c>
      <c r="B11" s="182" t="str">
        <f t="shared" si="1"/>
        <v>nat</v>
      </c>
      <c r="C11" s="182" t="str">
        <f t="shared" si="2"/>
        <v>base</v>
      </c>
      <c r="D11" s="183">
        <v>0.1</v>
      </c>
      <c r="E11" s="183">
        <v>0.1</v>
      </c>
      <c r="F11" s="183">
        <v>0.1</v>
      </c>
      <c r="G11" s="183">
        <v>0.1</v>
      </c>
      <c r="H11" s="184">
        <v>0.1</v>
      </c>
      <c r="I11" s="184">
        <v>0.1</v>
      </c>
      <c r="J11" s="184">
        <v>0.1</v>
      </c>
      <c r="K11" s="184">
        <v>0.1</v>
      </c>
      <c r="L11" s="184">
        <v>0.1</v>
      </c>
      <c r="M11" s="184">
        <v>0.1</v>
      </c>
    </row>
    <row r="12" spans="1:13" x14ac:dyDescent="0.3">
      <c r="A12" s="182" t="s">
        <v>343</v>
      </c>
      <c r="B12" s="182" t="str">
        <f t="shared" si="1"/>
        <v>nat</v>
      </c>
      <c r="C12" s="182" t="str">
        <f t="shared" si="2"/>
        <v>base</v>
      </c>
      <c r="D12" s="183">
        <v>0.1</v>
      </c>
      <c r="E12" s="183">
        <v>0.1</v>
      </c>
      <c r="F12" s="183">
        <v>0.1</v>
      </c>
      <c r="G12" s="183">
        <v>0.1</v>
      </c>
      <c r="H12" s="184">
        <v>0.1</v>
      </c>
      <c r="I12" s="184">
        <v>0.1</v>
      </c>
      <c r="J12" s="184">
        <v>0.1</v>
      </c>
      <c r="K12" s="184">
        <v>0.1</v>
      </c>
      <c r="L12" s="184">
        <v>0.1</v>
      </c>
      <c r="M12" s="184">
        <v>0.1</v>
      </c>
    </row>
    <row r="13" spans="1:13" x14ac:dyDescent="0.3">
      <c r="A13" s="182" t="s">
        <v>344</v>
      </c>
      <c r="B13" s="182" t="str">
        <f t="shared" si="1"/>
        <v>nat</v>
      </c>
      <c r="C13" s="182" t="str">
        <f t="shared" si="2"/>
        <v>base</v>
      </c>
      <c r="D13" s="183">
        <v>0.1</v>
      </c>
      <c r="E13" s="183">
        <v>0.1</v>
      </c>
      <c r="F13" s="183">
        <v>0.1</v>
      </c>
      <c r="G13" s="183">
        <v>0.1</v>
      </c>
      <c r="H13" s="184">
        <v>0.1</v>
      </c>
      <c r="I13" s="184">
        <v>0.1</v>
      </c>
      <c r="J13" s="184">
        <v>0.1</v>
      </c>
      <c r="K13" s="184">
        <v>0.1</v>
      </c>
      <c r="L13" s="184">
        <v>0.1</v>
      </c>
      <c r="M13" s="184">
        <v>0.1</v>
      </c>
    </row>
    <row r="14" spans="1:13" x14ac:dyDescent="0.3">
      <c r="A14" s="182" t="s">
        <v>345</v>
      </c>
      <c r="B14" s="182" t="str">
        <f t="shared" si="1"/>
        <v>nat</v>
      </c>
      <c r="C14" s="182" t="str">
        <f t="shared" si="2"/>
        <v>base</v>
      </c>
      <c r="D14" s="183">
        <v>0.1</v>
      </c>
      <c r="E14" s="183">
        <v>0.1</v>
      </c>
      <c r="F14" s="183">
        <v>0.1</v>
      </c>
      <c r="G14" s="183">
        <v>0.1</v>
      </c>
      <c r="H14" s="184">
        <v>0.1</v>
      </c>
      <c r="I14" s="184">
        <v>0.1</v>
      </c>
      <c r="J14" s="184">
        <v>0.1</v>
      </c>
      <c r="K14" s="184">
        <v>0.1</v>
      </c>
      <c r="L14" s="184">
        <v>0.1</v>
      </c>
      <c r="M14" s="184">
        <v>0.1</v>
      </c>
    </row>
    <row r="15" spans="1:13" x14ac:dyDescent="0.3">
      <c r="A15" s="182" t="s">
        <v>346</v>
      </c>
      <c r="B15" s="182" t="str">
        <f t="shared" si="1"/>
        <v>nat</v>
      </c>
      <c r="C15" s="182" t="str">
        <f t="shared" si="2"/>
        <v>base</v>
      </c>
      <c r="D15" s="183">
        <v>0.1</v>
      </c>
      <c r="E15" s="183">
        <v>0.1</v>
      </c>
      <c r="F15" s="183">
        <v>0.1</v>
      </c>
      <c r="G15" s="183">
        <v>0.1</v>
      </c>
      <c r="H15" s="184">
        <v>0.1</v>
      </c>
      <c r="I15" s="184">
        <v>0.1</v>
      </c>
      <c r="J15" s="184">
        <v>0.1</v>
      </c>
      <c r="K15" s="184">
        <v>0.1</v>
      </c>
      <c r="L15" s="184">
        <v>0.1</v>
      </c>
      <c r="M15" s="184">
        <v>0.1</v>
      </c>
    </row>
    <row r="16" spans="1:13" x14ac:dyDescent="0.3">
      <c r="A16" s="182" t="s">
        <v>347</v>
      </c>
      <c r="B16" s="182" t="str">
        <f t="shared" si="1"/>
        <v>nat</v>
      </c>
      <c r="C16" s="182" t="str">
        <f t="shared" si="2"/>
        <v>base</v>
      </c>
      <c r="D16" s="183">
        <v>0.1</v>
      </c>
      <c r="E16" s="183">
        <v>0.1</v>
      </c>
      <c r="F16" s="183">
        <v>0.1</v>
      </c>
      <c r="G16" s="183">
        <v>0.1</v>
      </c>
      <c r="H16" s="184">
        <v>0.1</v>
      </c>
      <c r="I16" s="184">
        <v>0.1</v>
      </c>
      <c r="J16" s="184">
        <v>0.1</v>
      </c>
      <c r="K16" s="184">
        <v>0.1</v>
      </c>
      <c r="L16" s="184">
        <v>0.1</v>
      </c>
      <c r="M16" s="184">
        <v>0.1</v>
      </c>
    </row>
    <row r="17" spans="1:13" x14ac:dyDescent="0.3">
      <c r="A17" s="182" t="s">
        <v>348</v>
      </c>
      <c r="B17" s="182" t="str">
        <f t="shared" si="1"/>
        <v>nat</v>
      </c>
      <c r="C17" s="182" t="str">
        <f t="shared" si="2"/>
        <v>base</v>
      </c>
      <c r="D17" s="183">
        <v>0.1</v>
      </c>
      <c r="E17" s="183">
        <v>0.1</v>
      </c>
      <c r="F17" s="183">
        <v>0.1</v>
      </c>
      <c r="G17" s="183">
        <v>0.1</v>
      </c>
      <c r="H17" s="184">
        <v>0.1</v>
      </c>
      <c r="I17" s="184">
        <v>0.1</v>
      </c>
      <c r="J17" s="184">
        <v>0.1</v>
      </c>
      <c r="K17" s="184">
        <v>0.1</v>
      </c>
      <c r="L17" s="184">
        <v>0.1</v>
      </c>
      <c r="M17" s="184">
        <v>0.1</v>
      </c>
    </row>
    <row r="18" spans="1:13" x14ac:dyDescent="0.3">
      <c r="A18" s="182" t="s">
        <v>349</v>
      </c>
      <c r="B18" s="182" t="str">
        <f t="shared" si="1"/>
        <v>nat</v>
      </c>
      <c r="C18" s="182" t="str">
        <f t="shared" si="2"/>
        <v>base</v>
      </c>
      <c r="D18" s="183">
        <v>0.1</v>
      </c>
      <c r="E18" s="183">
        <v>0.1</v>
      </c>
      <c r="F18" s="183">
        <v>0.1</v>
      </c>
      <c r="G18" s="183">
        <v>0.1</v>
      </c>
      <c r="H18" s="184">
        <v>0.1</v>
      </c>
      <c r="I18" s="184">
        <v>0.1</v>
      </c>
      <c r="J18" s="184">
        <v>0.1</v>
      </c>
      <c r="K18" s="184">
        <v>0.1</v>
      </c>
      <c r="L18" s="184">
        <v>0.1</v>
      </c>
      <c r="M18" s="184">
        <v>0.1</v>
      </c>
    </row>
    <row r="19" spans="1:13" x14ac:dyDescent="0.3">
      <c r="A19" s="182" t="s">
        <v>350</v>
      </c>
      <c r="B19" s="182" t="str">
        <f t="shared" si="1"/>
        <v>nat</v>
      </c>
      <c r="C19" s="182" t="str">
        <f t="shared" si="2"/>
        <v>base</v>
      </c>
      <c r="D19" s="183">
        <v>0.1</v>
      </c>
      <c r="E19" s="183">
        <v>0.1</v>
      </c>
      <c r="F19" s="183">
        <v>0.1</v>
      </c>
      <c r="G19" s="183">
        <v>0.1</v>
      </c>
      <c r="H19" s="184">
        <v>0.1</v>
      </c>
      <c r="I19" s="184">
        <v>0.1</v>
      </c>
      <c r="J19" s="184">
        <v>0.1</v>
      </c>
      <c r="K19" s="184">
        <v>0.1</v>
      </c>
      <c r="L19" s="184">
        <v>0.1</v>
      </c>
      <c r="M19" s="184">
        <v>0.1</v>
      </c>
    </row>
    <row r="20" spans="1:13" x14ac:dyDescent="0.3">
      <c r="A20" s="182" t="s">
        <v>128</v>
      </c>
      <c r="B20" s="182" t="str">
        <f t="shared" si="1"/>
        <v>nat</v>
      </c>
      <c r="C20" s="182" t="str">
        <f t="shared" si="2"/>
        <v>base</v>
      </c>
      <c r="D20" s="183">
        <v>0.1</v>
      </c>
      <c r="E20" s="183">
        <v>0.1</v>
      </c>
      <c r="F20" s="183">
        <v>0.1</v>
      </c>
      <c r="G20" s="183">
        <v>0.1</v>
      </c>
      <c r="H20" s="184">
        <v>0.1</v>
      </c>
      <c r="I20" s="184">
        <v>0.1</v>
      </c>
      <c r="J20" s="184">
        <v>0.1</v>
      </c>
      <c r="K20" s="184">
        <v>0.1</v>
      </c>
      <c r="L20" s="184">
        <v>0.1</v>
      </c>
      <c r="M20" s="184">
        <v>0.1</v>
      </c>
    </row>
    <row r="21" spans="1:13" x14ac:dyDescent="0.3">
      <c r="A21" s="182" t="s">
        <v>129</v>
      </c>
      <c r="B21" s="182" t="str">
        <f t="shared" si="1"/>
        <v>nat</v>
      </c>
      <c r="C21" s="182" t="str">
        <f t="shared" si="2"/>
        <v>base</v>
      </c>
      <c r="D21" s="183">
        <v>0.1</v>
      </c>
      <c r="E21" s="183">
        <v>0.1</v>
      </c>
      <c r="F21" s="183">
        <v>0.1</v>
      </c>
      <c r="G21" s="183">
        <v>0.1</v>
      </c>
      <c r="H21" s="184">
        <v>0.1</v>
      </c>
      <c r="I21" s="184">
        <v>0.1</v>
      </c>
      <c r="J21" s="184">
        <v>0.1</v>
      </c>
      <c r="K21" s="184">
        <v>0.1</v>
      </c>
      <c r="L21" s="184">
        <v>0.1</v>
      </c>
      <c r="M21" s="184">
        <v>0.1</v>
      </c>
    </row>
    <row r="22" spans="1:13" x14ac:dyDescent="0.3">
      <c r="A22" s="110" t="s">
        <v>59</v>
      </c>
      <c r="B22" s="110" t="str">
        <f t="shared" si="1"/>
        <v>nat</v>
      </c>
      <c r="C22" s="110" t="str">
        <f t="shared" si="2"/>
        <v>base</v>
      </c>
      <c r="D22" s="183" t="s">
        <v>75</v>
      </c>
      <c r="E22" s="183" t="s">
        <v>75</v>
      </c>
      <c r="F22" s="183" t="s">
        <v>75</v>
      </c>
      <c r="G22" s="183" t="s">
        <v>75</v>
      </c>
      <c r="H22" s="184" t="s">
        <v>75</v>
      </c>
      <c r="I22" s="184" t="s">
        <v>75</v>
      </c>
      <c r="J22" s="184" t="s">
        <v>75</v>
      </c>
      <c r="K22" s="184" t="s">
        <v>75</v>
      </c>
      <c r="L22" s="184" t="s">
        <v>75</v>
      </c>
      <c r="M22" s="184" t="s">
        <v>75</v>
      </c>
    </row>
    <row r="23" spans="1:13" x14ac:dyDescent="0.3">
      <c r="A23" s="111" t="s">
        <v>214</v>
      </c>
      <c r="B23" s="111" t="str">
        <f t="shared" si="1"/>
        <v>nat</v>
      </c>
      <c r="C23" s="111" t="str">
        <f t="shared" si="2"/>
        <v>base</v>
      </c>
      <c r="D23" s="183" t="s">
        <v>75</v>
      </c>
      <c r="E23" s="183" t="s">
        <v>75</v>
      </c>
      <c r="F23" s="183" t="s">
        <v>75</v>
      </c>
      <c r="G23" s="183" t="s">
        <v>75</v>
      </c>
      <c r="H23" s="184" t="s">
        <v>75</v>
      </c>
      <c r="I23" s="184" t="s">
        <v>75</v>
      </c>
      <c r="J23" s="184" t="s">
        <v>75</v>
      </c>
      <c r="K23" s="184" t="s">
        <v>75</v>
      </c>
      <c r="L23" s="184" t="s">
        <v>75</v>
      </c>
      <c r="M23" s="184" t="s">
        <v>75</v>
      </c>
    </row>
    <row r="24" spans="1:13" x14ac:dyDescent="0.3">
      <c r="A24" s="100" t="s">
        <v>130</v>
      </c>
      <c r="B24" s="100" t="str">
        <f t="shared" si="1"/>
        <v>nat</v>
      </c>
      <c r="C24" s="100" t="str">
        <f t="shared" si="2"/>
        <v>base</v>
      </c>
      <c r="D24" s="183">
        <v>0.1</v>
      </c>
      <c r="E24" s="183">
        <v>0.1</v>
      </c>
      <c r="F24" s="183">
        <v>0.1</v>
      </c>
      <c r="G24" s="183">
        <v>0.1</v>
      </c>
      <c r="H24" s="184">
        <v>0.1</v>
      </c>
      <c r="I24" s="184">
        <v>0.1</v>
      </c>
      <c r="J24" s="184">
        <v>0.1</v>
      </c>
      <c r="K24" s="184">
        <v>0.1</v>
      </c>
      <c r="L24" s="184">
        <v>0.1</v>
      </c>
      <c r="M24" s="184">
        <v>0.1</v>
      </c>
    </row>
    <row r="25" spans="1:13" x14ac:dyDescent="0.3">
      <c r="A25" s="100" t="s">
        <v>417</v>
      </c>
      <c r="B25" s="100" t="str">
        <f t="shared" si="1"/>
        <v>nat</v>
      </c>
      <c r="C25" s="100" t="str">
        <f t="shared" si="2"/>
        <v>base</v>
      </c>
      <c r="D25" s="183">
        <v>0.1</v>
      </c>
      <c r="E25" s="183">
        <v>0.1</v>
      </c>
      <c r="F25" s="183">
        <v>0.1</v>
      </c>
      <c r="G25" s="183">
        <v>0.1</v>
      </c>
      <c r="H25" s="184">
        <v>0.1</v>
      </c>
      <c r="I25" s="184">
        <v>0.1</v>
      </c>
      <c r="J25" s="184">
        <v>0.1</v>
      </c>
      <c r="K25" s="184">
        <v>0.1</v>
      </c>
      <c r="L25" s="184">
        <v>0.1</v>
      </c>
      <c r="M25" s="184">
        <v>0.1</v>
      </c>
    </row>
    <row r="26" spans="1:13" x14ac:dyDescent="0.3">
      <c r="A26" s="100" t="s">
        <v>215</v>
      </c>
      <c r="B26" s="100" t="str">
        <f t="shared" si="1"/>
        <v>nat</v>
      </c>
      <c r="C26" s="100" t="str">
        <f t="shared" ref="C26:C41" si="3">C25</f>
        <v>base</v>
      </c>
      <c r="D26" s="183">
        <v>0.1</v>
      </c>
      <c r="E26" s="183">
        <v>0.1</v>
      </c>
      <c r="F26" s="183">
        <v>0.1</v>
      </c>
      <c r="G26" s="183">
        <v>0.1</v>
      </c>
      <c r="H26" s="184">
        <v>0.1</v>
      </c>
      <c r="I26" s="184">
        <v>0.1</v>
      </c>
      <c r="J26" s="184">
        <v>0.1</v>
      </c>
      <c r="K26" s="184">
        <v>0.1</v>
      </c>
      <c r="L26" s="184">
        <v>0.1</v>
      </c>
      <c r="M26" s="184">
        <v>0.1</v>
      </c>
    </row>
    <row r="27" spans="1:13" x14ac:dyDescent="0.3">
      <c r="A27" s="100" t="s">
        <v>217</v>
      </c>
      <c r="B27" s="100" t="str">
        <f t="shared" si="1"/>
        <v>nat</v>
      </c>
      <c r="C27" s="100" t="str">
        <f t="shared" si="3"/>
        <v>base</v>
      </c>
      <c r="D27" s="183">
        <v>0.1</v>
      </c>
      <c r="E27" s="183">
        <v>0.1</v>
      </c>
      <c r="F27" s="183">
        <v>0.1</v>
      </c>
      <c r="G27" s="183">
        <v>0.1</v>
      </c>
      <c r="H27" s="184">
        <v>0.1</v>
      </c>
      <c r="I27" s="184">
        <v>0.1</v>
      </c>
      <c r="J27" s="184">
        <v>0.1</v>
      </c>
      <c r="K27" s="184">
        <v>0.1</v>
      </c>
      <c r="L27" s="184">
        <v>0.1</v>
      </c>
      <c r="M27" s="184">
        <v>0.1</v>
      </c>
    </row>
    <row r="28" spans="1:13" x14ac:dyDescent="0.3">
      <c r="A28" s="112" t="s">
        <v>351</v>
      </c>
      <c r="B28" s="112" t="str">
        <f t="shared" si="1"/>
        <v>nat</v>
      </c>
      <c r="C28" s="112" t="str">
        <f t="shared" si="3"/>
        <v>base</v>
      </c>
      <c r="D28" s="183">
        <v>0.1</v>
      </c>
      <c r="E28" s="183">
        <v>0.1</v>
      </c>
      <c r="F28" s="183">
        <v>0.1</v>
      </c>
      <c r="G28" s="183">
        <v>0.1</v>
      </c>
      <c r="H28" s="184">
        <v>0.1</v>
      </c>
      <c r="I28" s="184">
        <v>0.1</v>
      </c>
      <c r="J28" s="184">
        <v>0.1</v>
      </c>
      <c r="K28" s="184">
        <v>0.1</v>
      </c>
      <c r="L28" s="184">
        <v>0.1</v>
      </c>
      <c r="M28" s="184">
        <v>0.1</v>
      </c>
    </row>
    <row r="29" spans="1:13" x14ac:dyDescent="0.3">
      <c r="A29" s="104" t="s">
        <v>352</v>
      </c>
      <c r="B29" s="104" t="str">
        <f t="shared" si="1"/>
        <v>nat</v>
      </c>
      <c r="C29" s="104" t="str">
        <f t="shared" si="3"/>
        <v>base</v>
      </c>
      <c r="D29" s="183">
        <v>0.1</v>
      </c>
      <c r="E29" s="183">
        <v>0.1</v>
      </c>
      <c r="F29" s="183">
        <v>0.1</v>
      </c>
      <c r="G29" s="183">
        <v>0.1</v>
      </c>
      <c r="H29" s="184">
        <v>0.1</v>
      </c>
      <c r="I29" s="184">
        <v>0.1</v>
      </c>
      <c r="J29" s="184">
        <v>0.1</v>
      </c>
      <c r="K29" s="184">
        <v>0.1</v>
      </c>
      <c r="L29" s="184">
        <v>0.1</v>
      </c>
      <c r="M29" s="184">
        <v>0.1</v>
      </c>
    </row>
    <row r="30" spans="1:13" x14ac:dyDescent="0.3">
      <c r="A30" s="112" t="s">
        <v>353</v>
      </c>
      <c r="B30" s="112" t="str">
        <f t="shared" si="1"/>
        <v>nat</v>
      </c>
      <c r="C30" s="112" t="str">
        <f t="shared" si="3"/>
        <v>base</v>
      </c>
      <c r="D30" s="183">
        <v>0.1</v>
      </c>
      <c r="E30" s="183">
        <v>0.1</v>
      </c>
      <c r="F30" s="183">
        <v>0.1</v>
      </c>
      <c r="G30" s="183">
        <v>0.1</v>
      </c>
      <c r="H30" s="184">
        <v>0.1</v>
      </c>
      <c r="I30" s="184">
        <v>0.1</v>
      </c>
      <c r="J30" s="184">
        <v>0.1</v>
      </c>
      <c r="K30" s="184">
        <v>0.1</v>
      </c>
      <c r="L30" s="184">
        <v>0.1</v>
      </c>
      <c r="M30" s="184">
        <v>0.1</v>
      </c>
    </row>
    <row r="31" spans="1:13" x14ac:dyDescent="0.3">
      <c r="A31" s="104" t="s">
        <v>354</v>
      </c>
      <c r="B31" s="104" t="str">
        <f t="shared" si="1"/>
        <v>nat</v>
      </c>
      <c r="C31" s="104" t="str">
        <f t="shared" si="3"/>
        <v>base</v>
      </c>
      <c r="D31" s="183">
        <v>0.1</v>
      </c>
      <c r="E31" s="183">
        <v>0.1</v>
      </c>
      <c r="F31" s="183">
        <v>0.1</v>
      </c>
      <c r="G31" s="183">
        <v>0.1</v>
      </c>
      <c r="H31" s="184">
        <v>0.1</v>
      </c>
      <c r="I31" s="184">
        <v>0.1</v>
      </c>
      <c r="J31" s="184">
        <v>0.1</v>
      </c>
      <c r="K31" s="184">
        <v>0.1</v>
      </c>
      <c r="L31" s="184">
        <v>0.1</v>
      </c>
      <c r="M31" s="184">
        <v>0.1</v>
      </c>
    </row>
    <row r="32" spans="1:13" x14ac:dyDescent="0.3">
      <c r="A32" s="112" t="s">
        <v>355</v>
      </c>
      <c r="B32" s="112" t="str">
        <f t="shared" si="1"/>
        <v>nat</v>
      </c>
      <c r="C32" s="112" t="str">
        <f t="shared" si="3"/>
        <v>base</v>
      </c>
      <c r="D32" s="183">
        <v>0.1</v>
      </c>
      <c r="E32" s="183">
        <v>0.1</v>
      </c>
      <c r="F32" s="183">
        <v>0.1</v>
      </c>
      <c r="G32" s="183">
        <v>0.1</v>
      </c>
      <c r="H32" s="184">
        <v>0.1</v>
      </c>
      <c r="I32" s="184">
        <v>0.1</v>
      </c>
      <c r="J32" s="184">
        <v>0.1</v>
      </c>
      <c r="K32" s="184">
        <v>0.1</v>
      </c>
      <c r="L32" s="184">
        <v>0.1</v>
      </c>
      <c r="M32" s="184">
        <v>0.1</v>
      </c>
    </row>
    <row r="33" spans="1:13" x14ac:dyDescent="0.3">
      <c r="A33" s="104" t="s">
        <v>356</v>
      </c>
      <c r="B33" s="104" t="str">
        <f t="shared" si="1"/>
        <v>nat</v>
      </c>
      <c r="C33" s="104" t="str">
        <f t="shared" si="3"/>
        <v>base</v>
      </c>
      <c r="D33" s="183">
        <v>0.1</v>
      </c>
      <c r="E33" s="183">
        <v>0.1</v>
      </c>
      <c r="F33" s="183">
        <v>0.1</v>
      </c>
      <c r="G33" s="183">
        <v>0.1</v>
      </c>
      <c r="H33" s="184">
        <v>0.1</v>
      </c>
      <c r="I33" s="184">
        <v>0.1</v>
      </c>
      <c r="J33" s="184">
        <v>0.1</v>
      </c>
      <c r="K33" s="184">
        <v>0.1</v>
      </c>
      <c r="L33" s="184">
        <v>0.1</v>
      </c>
      <c r="M33" s="184">
        <v>0.1</v>
      </c>
    </row>
    <row r="34" spans="1:13" x14ac:dyDescent="0.3">
      <c r="A34" s="112" t="s">
        <v>357</v>
      </c>
      <c r="B34" s="112" t="str">
        <f t="shared" si="1"/>
        <v>nat</v>
      </c>
      <c r="C34" s="112" t="str">
        <f t="shared" si="3"/>
        <v>base</v>
      </c>
      <c r="D34" s="183">
        <v>0.1</v>
      </c>
      <c r="E34" s="183">
        <v>0.1</v>
      </c>
      <c r="F34" s="183">
        <v>0.1</v>
      </c>
      <c r="G34" s="183">
        <v>0.1</v>
      </c>
      <c r="H34" s="184">
        <v>0.1</v>
      </c>
      <c r="I34" s="184">
        <v>0.1</v>
      </c>
      <c r="J34" s="184">
        <v>0.1</v>
      </c>
      <c r="K34" s="184">
        <v>0.1</v>
      </c>
      <c r="L34" s="184">
        <v>0.1</v>
      </c>
      <c r="M34" s="184">
        <v>0.1</v>
      </c>
    </row>
    <row r="35" spans="1:13" x14ac:dyDescent="0.3">
      <c r="A35" s="104" t="s">
        <v>358</v>
      </c>
      <c r="B35" s="104" t="str">
        <f t="shared" si="1"/>
        <v>nat</v>
      </c>
      <c r="C35" s="104" t="str">
        <f t="shared" si="3"/>
        <v>base</v>
      </c>
      <c r="D35" s="183">
        <v>0.1</v>
      </c>
      <c r="E35" s="183">
        <v>0.1</v>
      </c>
      <c r="F35" s="183">
        <v>0.1</v>
      </c>
      <c r="G35" s="183">
        <v>0.1</v>
      </c>
      <c r="H35" s="184">
        <v>0.1</v>
      </c>
      <c r="I35" s="184">
        <v>0.1</v>
      </c>
      <c r="J35" s="184">
        <v>0.1</v>
      </c>
      <c r="K35" s="184">
        <v>0.1</v>
      </c>
      <c r="L35" s="184">
        <v>0.1</v>
      </c>
      <c r="M35" s="184">
        <v>0.1</v>
      </c>
    </row>
    <row r="36" spans="1:13" x14ac:dyDescent="0.3">
      <c r="A36" s="112" t="s">
        <v>359</v>
      </c>
      <c r="B36" s="112" t="str">
        <f t="shared" si="1"/>
        <v>nat</v>
      </c>
      <c r="C36" s="112" t="str">
        <f t="shared" si="3"/>
        <v>base</v>
      </c>
      <c r="D36" s="183">
        <v>0.1</v>
      </c>
      <c r="E36" s="183">
        <v>0.1</v>
      </c>
      <c r="F36" s="183">
        <v>0.1</v>
      </c>
      <c r="G36" s="183">
        <v>0.1</v>
      </c>
      <c r="H36" s="184">
        <v>0.1</v>
      </c>
      <c r="I36" s="184">
        <v>0.1</v>
      </c>
      <c r="J36" s="184">
        <v>0.1</v>
      </c>
      <c r="K36" s="184">
        <v>0.1</v>
      </c>
      <c r="L36" s="184">
        <v>0.1</v>
      </c>
      <c r="M36" s="184">
        <v>0.1</v>
      </c>
    </row>
    <row r="37" spans="1:13" x14ac:dyDescent="0.3">
      <c r="A37" s="104" t="s">
        <v>360</v>
      </c>
      <c r="B37" s="104" t="str">
        <f t="shared" si="1"/>
        <v>nat</v>
      </c>
      <c r="C37" s="104" t="str">
        <f t="shared" si="3"/>
        <v>base</v>
      </c>
      <c r="D37" s="183">
        <v>0.1</v>
      </c>
      <c r="E37" s="183">
        <v>0.1</v>
      </c>
      <c r="F37" s="183">
        <v>0.1</v>
      </c>
      <c r="G37" s="183">
        <v>0.1</v>
      </c>
      <c r="H37" s="184">
        <v>0.1</v>
      </c>
      <c r="I37" s="184">
        <v>0.1</v>
      </c>
      <c r="J37" s="184">
        <v>0.1</v>
      </c>
      <c r="K37" s="184">
        <v>0.1</v>
      </c>
      <c r="L37" s="184">
        <v>0.1</v>
      </c>
      <c r="M37" s="184">
        <v>0.1</v>
      </c>
    </row>
    <row r="38" spans="1:13" x14ac:dyDescent="0.3">
      <c r="A38" s="112" t="s">
        <v>361</v>
      </c>
      <c r="B38" s="112" t="str">
        <f t="shared" si="1"/>
        <v>nat</v>
      </c>
      <c r="C38" s="112" t="str">
        <f t="shared" si="3"/>
        <v>base</v>
      </c>
      <c r="D38" s="183">
        <v>0.1</v>
      </c>
      <c r="E38" s="183">
        <v>0.1</v>
      </c>
      <c r="F38" s="183">
        <v>0.1</v>
      </c>
      <c r="G38" s="183">
        <v>0.1</v>
      </c>
      <c r="H38" s="184">
        <v>0.1</v>
      </c>
      <c r="I38" s="184">
        <v>0.1</v>
      </c>
      <c r="J38" s="184">
        <v>0.1</v>
      </c>
      <c r="K38" s="184">
        <v>0.1</v>
      </c>
      <c r="L38" s="184">
        <v>0.1</v>
      </c>
      <c r="M38" s="184">
        <v>0.1</v>
      </c>
    </row>
    <row r="39" spans="1:13" x14ac:dyDescent="0.3">
      <c r="A39" s="104" t="s">
        <v>362</v>
      </c>
      <c r="B39" s="104" t="str">
        <f t="shared" si="1"/>
        <v>nat</v>
      </c>
      <c r="C39" s="104" t="str">
        <f t="shared" si="3"/>
        <v>base</v>
      </c>
      <c r="D39" s="183">
        <v>0.1</v>
      </c>
      <c r="E39" s="183">
        <v>0.1</v>
      </c>
      <c r="F39" s="183">
        <v>0.1</v>
      </c>
      <c r="G39" s="183">
        <v>0.1</v>
      </c>
      <c r="H39" s="184">
        <v>0.1</v>
      </c>
      <c r="I39" s="184">
        <v>0.1</v>
      </c>
      <c r="J39" s="184">
        <v>0.1</v>
      </c>
      <c r="K39" s="184">
        <v>0.1</v>
      </c>
      <c r="L39" s="184">
        <v>0.1</v>
      </c>
      <c r="M39" s="184">
        <v>0.1</v>
      </c>
    </row>
    <row r="40" spans="1:13" x14ac:dyDescent="0.3">
      <c r="A40" s="112" t="s">
        <v>363</v>
      </c>
      <c r="B40" s="112" t="str">
        <f t="shared" si="1"/>
        <v>nat</v>
      </c>
      <c r="C40" s="112" t="str">
        <f t="shared" si="3"/>
        <v>base</v>
      </c>
      <c r="D40" s="183">
        <v>0.1</v>
      </c>
      <c r="E40" s="183">
        <v>0.1</v>
      </c>
      <c r="F40" s="183">
        <v>0.1</v>
      </c>
      <c r="G40" s="183">
        <v>0.1</v>
      </c>
      <c r="H40" s="184">
        <v>0.1</v>
      </c>
      <c r="I40" s="184">
        <v>0.1</v>
      </c>
      <c r="J40" s="184">
        <v>0.1</v>
      </c>
      <c r="K40" s="184">
        <v>0.1</v>
      </c>
      <c r="L40" s="184">
        <v>0.1</v>
      </c>
      <c r="M40" s="184">
        <v>0.1</v>
      </c>
    </row>
    <row r="41" spans="1:13" x14ac:dyDescent="0.3">
      <c r="A41" s="104" t="s">
        <v>104</v>
      </c>
      <c r="B41" s="104" t="str">
        <f t="shared" si="1"/>
        <v>nat</v>
      </c>
      <c r="C41" s="104" t="str">
        <f t="shared" si="3"/>
        <v>base</v>
      </c>
      <c r="D41" s="183">
        <v>0.1</v>
      </c>
      <c r="E41" s="183">
        <v>0.1</v>
      </c>
      <c r="F41" s="183">
        <v>0.1</v>
      </c>
      <c r="G41" s="183">
        <v>0.1</v>
      </c>
      <c r="H41" s="184">
        <v>0.1</v>
      </c>
      <c r="I41" s="184">
        <v>0.1</v>
      </c>
      <c r="J41" s="184">
        <v>0.1</v>
      </c>
      <c r="K41" s="184">
        <v>0.1</v>
      </c>
      <c r="L41" s="184">
        <v>0.1</v>
      </c>
      <c r="M41" s="184">
        <v>0.1</v>
      </c>
    </row>
    <row r="42" spans="1:13" x14ac:dyDescent="0.3">
      <c r="A42" s="113" t="s">
        <v>60</v>
      </c>
      <c r="B42" s="113" t="str">
        <f t="shared" si="1"/>
        <v>nat</v>
      </c>
      <c r="C42" s="113" t="str">
        <f t="shared" ref="C42:C50" si="4">C41</f>
        <v>base</v>
      </c>
      <c r="D42" s="183">
        <v>0.1</v>
      </c>
      <c r="E42" s="183">
        <v>0.1</v>
      </c>
      <c r="F42" s="183">
        <v>0.1</v>
      </c>
      <c r="G42" s="183">
        <v>0.1</v>
      </c>
      <c r="H42" s="184">
        <v>0.1</v>
      </c>
      <c r="I42" s="184">
        <v>0.1</v>
      </c>
      <c r="J42" s="184">
        <v>0.1</v>
      </c>
      <c r="K42" s="184">
        <v>0.1</v>
      </c>
      <c r="L42" s="184">
        <v>0.1</v>
      </c>
      <c r="M42" s="184">
        <v>0.1</v>
      </c>
    </row>
    <row r="43" spans="1:13" x14ac:dyDescent="0.3">
      <c r="A43" s="103" t="s">
        <v>105</v>
      </c>
      <c r="B43" s="103" t="str">
        <f t="shared" si="1"/>
        <v>nat</v>
      </c>
      <c r="C43" s="103" t="str">
        <f t="shared" si="4"/>
        <v>base</v>
      </c>
      <c r="D43" s="183">
        <v>0.1</v>
      </c>
      <c r="E43" s="183">
        <v>0.1</v>
      </c>
      <c r="F43" s="183">
        <v>0.1</v>
      </c>
      <c r="G43" s="183">
        <v>0.1</v>
      </c>
      <c r="H43" s="184">
        <v>0.1</v>
      </c>
      <c r="I43" s="184">
        <v>0.1</v>
      </c>
      <c r="J43" s="184">
        <v>0.1</v>
      </c>
      <c r="K43" s="184">
        <v>0.1</v>
      </c>
      <c r="L43" s="184">
        <v>0.1</v>
      </c>
      <c r="M43" s="184">
        <v>0.1</v>
      </c>
    </row>
    <row r="44" spans="1:13" x14ac:dyDescent="0.3">
      <c r="A44" s="103" t="s">
        <v>106</v>
      </c>
      <c r="B44" s="103" t="str">
        <f t="shared" si="1"/>
        <v>nat</v>
      </c>
      <c r="C44" s="103" t="str">
        <f t="shared" si="4"/>
        <v>base</v>
      </c>
      <c r="D44" s="183">
        <v>0.1</v>
      </c>
      <c r="E44" s="183">
        <v>0.1</v>
      </c>
      <c r="F44" s="183">
        <v>0.1</v>
      </c>
      <c r="G44" s="183">
        <v>0.1</v>
      </c>
      <c r="H44" s="184">
        <v>0.1</v>
      </c>
      <c r="I44" s="184">
        <v>0.1</v>
      </c>
      <c r="J44" s="184">
        <v>0.1</v>
      </c>
      <c r="K44" s="184">
        <v>0.1</v>
      </c>
      <c r="L44" s="184">
        <v>0.1</v>
      </c>
      <c r="M44" s="184">
        <v>0.1</v>
      </c>
    </row>
    <row r="45" spans="1:13" x14ac:dyDescent="0.3">
      <c r="A45" s="103" t="s">
        <v>107</v>
      </c>
      <c r="B45" s="103" t="str">
        <f t="shared" si="1"/>
        <v>nat</v>
      </c>
      <c r="C45" s="103" t="str">
        <f t="shared" si="4"/>
        <v>base</v>
      </c>
      <c r="D45" s="183">
        <v>0.1</v>
      </c>
      <c r="E45" s="183">
        <v>0.1</v>
      </c>
      <c r="F45" s="183">
        <v>0.1</v>
      </c>
      <c r="G45" s="183">
        <v>0.1</v>
      </c>
      <c r="H45" s="184">
        <v>0.1</v>
      </c>
      <c r="I45" s="184">
        <v>0.1</v>
      </c>
      <c r="J45" s="184">
        <v>0.1</v>
      </c>
      <c r="K45" s="184">
        <v>0.1</v>
      </c>
      <c r="L45" s="184">
        <v>0.1</v>
      </c>
      <c r="M45" s="184">
        <v>0.1</v>
      </c>
    </row>
    <row r="46" spans="1:13" x14ac:dyDescent="0.3">
      <c r="A46" s="103" t="s">
        <v>108</v>
      </c>
      <c r="B46" s="103" t="str">
        <f t="shared" si="1"/>
        <v>nat</v>
      </c>
      <c r="C46" s="103" t="str">
        <f t="shared" si="4"/>
        <v>base</v>
      </c>
      <c r="D46" s="183">
        <v>0.1</v>
      </c>
      <c r="E46" s="183">
        <v>0.1</v>
      </c>
      <c r="F46" s="183">
        <v>0.1</v>
      </c>
      <c r="G46" s="183">
        <v>0.1</v>
      </c>
      <c r="H46" s="184">
        <v>0.1</v>
      </c>
      <c r="I46" s="184">
        <v>0.1</v>
      </c>
      <c r="J46" s="184">
        <v>0.1</v>
      </c>
      <c r="K46" s="184">
        <v>0.1</v>
      </c>
      <c r="L46" s="184">
        <v>0.1</v>
      </c>
      <c r="M46" s="184">
        <v>0.1</v>
      </c>
    </row>
    <row r="47" spans="1:13" x14ac:dyDescent="0.3">
      <c r="A47" s="114" t="s">
        <v>109</v>
      </c>
      <c r="B47" s="114" t="str">
        <f t="shared" si="1"/>
        <v>nat</v>
      </c>
      <c r="C47" s="114" t="str">
        <f t="shared" si="4"/>
        <v>base</v>
      </c>
      <c r="D47" s="183">
        <v>0.1</v>
      </c>
      <c r="E47" s="183">
        <v>0.1</v>
      </c>
      <c r="F47" s="183">
        <v>0.1</v>
      </c>
      <c r="G47" s="183">
        <v>0.1</v>
      </c>
      <c r="H47" s="184">
        <v>0.1</v>
      </c>
      <c r="I47" s="184">
        <v>0.1</v>
      </c>
      <c r="J47" s="184">
        <v>0.1</v>
      </c>
      <c r="K47" s="184">
        <v>0.1</v>
      </c>
      <c r="L47" s="184">
        <v>0.1</v>
      </c>
      <c r="M47" s="184">
        <v>0.1</v>
      </c>
    </row>
    <row r="48" spans="1:13" x14ac:dyDescent="0.3">
      <c r="A48" s="103" t="s">
        <v>110</v>
      </c>
      <c r="B48" s="103" t="str">
        <f t="shared" si="1"/>
        <v>nat</v>
      </c>
      <c r="C48" s="103" t="str">
        <f t="shared" si="4"/>
        <v>base</v>
      </c>
      <c r="D48" s="183">
        <v>0.1</v>
      </c>
      <c r="E48" s="183">
        <v>0.1</v>
      </c>
      <c r="F48" s="183">
        <v>0.1</v>
      </c>
      <c r="G48" s="183">
        <v>0.1</v>
      </c>
      <c r="H48" s="184">
        <v>0.1</v>
      </c>
      <c r="I48" s="184">
        <v>0.1</v>
      </c>
      <c r="J48" s="184">
        <v>0.1</v>
      </c>
      <c r="K48" s="184">
        <v>0.1</v>
      </c>
      <c r="L48" s="184">
        <v>0.1</v>
      </c>
      <c r="M48" s="184">
        <v>0.1</v>
      </c>
    </row>
    <row r="49" spans="1:13" x14ac:dyDescent="0.3">
      <c r="A49" s="115" t="s">
        <v>61</v>
      </c>
      <c r="B49" s="115" t="str">
        <f t="shared" si="1"/>
        <v>nat</v>
      </c>
      <c r="C49" s="115" t="str">
        <f t="shared" si="4"/>
        <v>base</v>
      </c>
      <c r="D49" s="183" t="s">
        <v>75</v>
      </c>
      <c r="E49" s="183" t="s">
        <v>75</v>
      </c>
      <c r="F49" s="183" t="s">
        <v>75</v>
      </c>
      <c r="G49" s="183" t="s">
        <v>75</v>
      </c>
      <c r="H49" s="184" t="s">
        <v>75</v>
      </c>
      <c r="I49" s="184" t="s">
        <v>75</v>
      </c>
      <c r="J49" s="184" t="s">
        <v>75</v>
      </c>
      <c r="K49" s="184" t="s">
        <v>75</v>
      </c>
      <c r="L49" s="184" t="s">
        <v>75</v>
      </c>
      <c r="M49" s="184" t="s">
        <v>75</v>
      </c>
    </row>
    <row r="50" spans="1:13" x14ac:dyDescent="0.3">
      <c r="A50" s="101" t="s">
        <v>216</v>
      </c>
      <c r="B50" s="101" t="str">
        <f t="shared" si="1"/>
        <v>nat</v>
      </c>
      <c r="C50" s="101" t="str">
        <f t="shared" si="4"/>
        <v>base</v>
      </c>
      <c r="D50" s="183">
        <v>0.1</v>
      </c>
      <c r="E50" s="183">
        <v>0.1</v>
      </c>
      <c r="F50" s="183">
        <v>0.1</v>
      </c>
      <c r="G50" s="183">
        <v>0.1</v>
      </c>
      <c r="H50" s="184">
        <v>0.1</v>
      </c>
      <c r="I50" s="184">
        <v>0.1</v>
      </c>
      <c r="J50" s="184">
        <v>0.1</v>
      </c>
      <c r="K50" s="184">
        <v>0.1</v>
      </c>
      <c r="L50" s="184">
        <v>0.1</v>
      </c>
      <c r="M50" s="184">
        <v>0.1</v>
      </c>
    </row>
    <row r="51" spans="1:13" x14ac:dyDescent="0.3">
      <c r="A51" s="116" t="s">
        <v>418</v>
      </c>
      <c r="B51" s="116" t="str">
        <f>B49</f>
        <v>nat</v>
      </c>
      <c r="C51" s="116" t="str">
        <f>C49</f>
        <v>base</v>
      </c>
      <c r="D51" s="183">
        <v>0.1</v>
      </c>
      <c r="E51" s="183">
        <v>0.1</v>
      </c>
      <c r="F51" s="183">
        <v>0.1</v>
      </c>
      <c r="G51" s="183">
        <v>0.1</v>
      </c>
      <c r="H51" s="184">
        <v>0.1</v>
      </c>
      <c r="I51" s="184">
        <v>0.1</v>
      </c>
      <c r="J51" s="184">
        <v>0.1</v>
      </c>
      <c r="K51" s="184">
        <v>0.1</v>
      </c>
      <c r="L51" s="184">
        <v>0.1</v>
      </c>
      <c r="M51" s="184">
        <v>0.1</v>
      </c>
    </row>
    <row r="52" spans="1:13" x14ac:dyDescent="0.3">
      <c r="A52" s="116" t="s">
        <v>111</v>
      </c>
      <c r="B52" s="116" t="str">
        <f>B50</f>
        <v>nat</v>
      </c>
      <c r="C52" s="116" t="str">
        <f>C50</f>
        <v>base</v>
      </c>
      <c r="D52" s="183">
        <v>0.1</v>
      </c>
      <c r="E52" s="183">
        <v>0.1</v>
      </c>
      <c r="F52" s="183">
        <v>0.1</v>
      </c>
      <c r="G52" s="183">
        <v>0.1</v>
      </c>
      <c r="H52" s="184">
        <v>0.1</v>
      </c>
      <c r="I52" s="184">
        <v>0.1</v>
      </c>
      <c r="J52" s="184">
        <v>0.1</v>
      </c>
      <c r="K52" s="184">
        <v>0.1</v>
      </c>
      <c r="L52" s="184">
        <v>0.1</v>
      </c>
      <c r="M52" s="184">
        <v>0.1</v>
      </c>
    </row>
    <row r="53" spans="1:13" x14ac:dyDescent="0.3">
      <c r="A53" s="101" t="s">
        <v>112</v>
      </c>
      <c r="B53" s="101" t="str">
        <f t="shared" ref="B53:C60" si="5">B52</f>
        <v>nat</v>
      </c>
      <c r="C53" s="101" t="str">
        <f t="shared" si="5"/>
        <v>base</v>
      </c>
      <c r="D53" s="183">
        <v>0.1</v>
      </c>
      <c r="E53" s="183">
        <v>0.1</v>
      </c>
      <c r="F53" s="183">
        <v>0.1</v>
      </c>
      <c r="G53" s="183">
        <v>0.1</v>
      </c>
      <c r="H53" s="184">
        <v>0.1</v>
      </c>
      <c r="I53" s="184">
        <v>0.1</v>
      </c>
      <c r="J53" s="184">
        <v>0.1</v>
      </c>
      <c r="K53" s="184">
        <v>0.1</v>
      </c>
      <c r="L53" s="184">
        <v>0.1</v>
      </c>
      <c r="M53" s="184">
        <v>0.1</v>
      </c>
    </row>
    <row r="54" spans="1:13" x14ac:dyDescent="0.3">
      <c r="A54" s="101" t="s">
        <v>113</v>
      </c>
      <c r="B54" s="101" t="str">
        <f t="shared" si="5"/>
        <v>nat</v>
      </c>
      <c r="C54" s="101" t="str">
        <f t="shared" si="5"/>
        <v>base</v>
      </c>
      <c r="D54" s="183">
        <v>0.1</v>
      </c>
      <c r="E54" s="183">
        <v>0.1</v>
      </c>
      <c r="F54" s="183">
        <v>0.1</v>
      </c>
      <c r="G54" s="183">
        <v>0.1</v>
      </c>
      <c r="H54" s="184">
        <v>0.1</v>
      </c>
      <c r="I54" s="184">
        <v>0.1</v>
      </c>
      <c r="J54" s="184">
        <v>0.1</v>
      </c>
      <c r="K54" s="184">
        <v>0.1</v>
      </c>
      <c r="L54" s="184">
        <v>0.1</v>
      </c>
      <c r="M54" s="184">
        <v>0.1</v>
      </c>
    </row>
    <row r="55" spans="1:13" x14ac:dyDescent="0.3">
      <c r="A55" s="101" t="s">
        <v>114</v>
      </c>
      <c r="B55" s="101" t="str">
        <f t="shared" si="5"/>
        <v>nat</v>
      </c>
      <c r="C55" s="101" t="str">
        <f t="shared" si="5"/>
        <v>base</v>
      </c>
      <c r="D55" s="183">
        <v>0.1</v>
      </c>
      <c r="E55" s="183">
        <v>0.1</v>
      </c>
      <c r="F55" s="183">
        <v>0.1</v>
      </c>
      <c r="G55" s="183">
        <v>0.1</v>
      </c>
      <c r="H55" s="184">
        <v>0.1</v>
      </c>
      <c r="I55" s="184">
        <v>0.1</v>
      </c>
      <c r="J55" s="184">
        <v>0.1</v>
      </c>
      <c r="K55" s="184">
        <v>0.1</v>
      </c>
      <c r="L55" s="184">
        <v>0.1</v>
      </c>
      <c r="M55" s="184">
        <v>0.1</v>
      </c>
    </row>
    <row r="56" spans="1:13" x14ac:dyDescent="0.3">
      <c r="A56" s="117" t="s">
        <v>62</v>
      </c>
      <c r="B56" s="117" t="str">
        <f t="shared" si="5"/>
        <v>nat</v>
      </c>
      <c r="C56" s="117" t="str">
        <f t="shared" si="5"/>
        <v>base</v>
      </c>
      <c r="D56" s="183">
        <v>0.1</v>
      </c>
      <c r="E56" s="183">
        <v>0.1</v>
      </c>
      <c r="F56" s="183">
        <v>0.1</v>
      </c>
      <c r="G56" s="183">
        <v>0.1</v>
      </c>
      <c r="H56" s="184">
        <v>0.1</v>
      </c>
      <c r="I56" s="184">
        <v>0.1</v>
      </c>
      <c r="J56" s="184">
        <v>0.1</v>
      </c>
      <c r="K56" s="184">
        <v>0.1</v>
      </c>
      <c r="L56" s="184">
        <v>0.1</v>
      </c>
      <c r="M56" s="184">
        <v>0.1</v>
      </c>
    </row>
    <row r="57" spans="1:13" x14ac:dyDescent="0.3">
      <c r="A57" s="105" t="s">
        <v>115</v>
      </c>
      <c r="B57" s="105" t="str">
        <f t="shared" si="5"/>
        <v>nat</v>
      </c>
      <c r="C57" s="105" t="str">
        <f t="shared" si="5"/>
        <v>base</v>
      </c>
      <c r="D57" s="183">
        <v>0.1</v>
      </c>
      <c r="E57" s="183">
        <v>0.1</v>
      </c>
      <c r="F57" s="183">
        <v>0.1</v>
      </c>
      <c r="G57" s="183">
        <v>0.1</v>
      </c>
      <c r="H57" s="184">
        <v>0.1</v>
      </c>
      <c r="I57" s="184">
        <v>0.1</v>
      </c>
      <c r="J57" s="184">
        <v>0.1</v>
      </c>
      <c r="K57" s="184">
        <v>0.1</v>
      </c>
      <c r="L57" s="184">
        <v>0.1</v>
      </c>
      <c r="M57" s="184">
        <v>0.1</v>
      </c>
    </row>
    <row r="58" spans="1:13" x14ac:dyDescent="0.3">
      <c r="A58" s="118" t="s">
        <v>116</v>
      </c>
      <c r="B58" s="118" t="str">
        <f t="shared" si="5"/>
        <v>nat</v>
      </c>
      <c r="C58" s="118" t="str">
        <f t="shared" si="5"/>
        <v>base</v>
      </c>
      <c r="D58" s="183">
        <v>0.1</v>
      </c>
      <c r="E58" s="183">
        <v>0.1</v>
      </c>
      <c r="F58" s="183">
        <v>0.1</v>
      </c>
      <c r="G58" s="183">
        <v>0.1</v>
      </c>
      <c r="H58" s="184">
        <v>0.1</v>
      </c>
      <c r="I58" s="184">
        <v>0.1</v>
      </c>
      <c r="J58" s="184">
        <v>0.1</v>
      </c>
      <c r="K58" s="184">
        <v>0.1</v>
      </c>
      <c r="L58" s="184">
        <v>0.1</v>
      </c>
      <c r="M58" s="184">
        <v>0.1</v>
      </c>
    </row>
    <row r="59" spans="1:13" x14ac:dyDescent="0.3">
      <c r="A59" s="119" t="s">
        <v>117</v>
      </c>
      <c r="B59" s="119" t="str">
        <f t="shared" si="5"/>
        <v>nat</v>
      </c>
      <c r="C59" s="119" t="str">
        <f t="shared" si="5"/>
        <v>base</v>
      </c>
      <c r="D59" s="183">
        <v>0.1</v>
      </c>
      <c r="E59" s="183">
        <v>0.1</v>
      </c>
      <c r="F59" s="183">
        <v>0.1</v>
      </c>
      <c r="G59" s="183">
        <v>0.1</v>
      </c>
      <c r="H59" s="184">
        <v>0.1</v>
      </c>
      <c r="I59" s="184">
        <v>0.1</v>
      </c>
      <c r="J59" s="184">
        <v>0.1</v>
      </c>
      <c r="K59" s="184">
        <v>0.1</v>
      </c>
      <c r="L59" s="184">
        <v>0.1</v>
      </c>
      <c r="M59" s="184">
        <v>0.1</v>
      </c>
    </row>
    <row r="60" spans="1:13" x14ac:dyDescent="0.3">
      <c r="A60" s="103" t="s">
        <v>63</v>
      </c>
      <c r="B60" s="103" t="str">
        <f t="shared" si="5"/>
        <v>nat</v>
      </c>
      <c r="C60" s="103" t="str">
        <f t="shared" si="5"/>
        <v>base</v>
      </c>
      <c r="D60" s="183">
        <v>0.1</v>
      </c>
      <c r="E60" s="183">
        <v>0.1</v>
      </c>
      <c r="F60" s="183">
        <v>0.1</v>
      </c>
      <c r="G60" s="183">
        <v>0.1</v>
      </c>
      <c r="H60" s="184">
        <v>0.1</v>
      </c>
      <c r="I60" s="184">
        <v>0.1</v>
      </c>
      <c r="J60" s="184">
        <v>0.1</v>
      </c>
      <c r="K60" s="184">
        <v>0.1</v>
      </c>
      <c r="L60" s="184">
        <v>0.1</v>
      </c>
      <c r="M60" s="184">
        <v>0.1</v>
      </c>
    </row>
    <row r="61" spans="1:13" x14ac:dyDescent="0.3">
      <c r="A61" s="103" t="s">
        <v>419</v>
      </c>
      <c r="B61" s="103" t="str">
        <f t="shared" ref="B61:C61" si="6">B58</f>
        <v>nat</v>
      </c>
      <c r="C61" s="103" t="str">
        <f t="shared" si="6"/>
        <v>base</v>
      </c>
      <c r="D61" s="185">
        <v>0.1</v>
      </c>
      <c r="E61" s="185">
        <v>0.1</v>
      </c>
      <c r="F61" s="185">
        <v>0.1</v>
      </c>
      <c r="G61" s="185">
        <v>0.1</v>
      </c>
      <c r="H61" s="186">
        <v>0.1</v>
      </c>
      <c r="I61" s="186">
        <v>0.1</v>
      </c>
      <c r="J61" s="186">
        <v>0.1</v>
      </c>
      <c r="K61" s="186">
        <v>0.1</v>
      </c>
      <c r="L61" s="186">
        <v>0.1</v>
      </c>
      <c r="M61" s="186">
        <v>0.1</v>
      </c>
    </row>
    <row r="62" spans="1:13" x14ac:dyDescent="0.3">
      <c r="A62" s="103" t="s">
        <v>420</v>
      </c>
      <c r="B62" s="103" t="str">
        <f t="shared" ref="B62:C62" si="7">B59</f>
        <v>nat</v>
      </c>
      <c r="C62" s="103" t="str">
        <f t="shared" si="7"/>
        <v>base</v>
      </c>
      <c r="D62" s="185">
        <v>0.1</v>
      </c>
      <c r="E62" s="185">
        <v>0.1</v>
      </c>
      <c r="F62" s="185">
        <v>0.1</v>
      </c>
      <c r="G62" s="185">
        <v>0.1</v>
      </c>
      <c r="H62" s="186">
        <v>0.1</v>
      </c>
      <c r="I62" s="186">
        <v>0.1</v>
      </c>
      <c r="J62" s="186">
        <v>0.1</v>
      </c>
      <c r="K62" s="186">
        <v>0.1</v>
      </c>
      <c r="L62" s="186">
        <v>0.1</v>
      </c>
      <c r="M62" s="186">
        <v>0.1</v>
      </c>
    </row>
    <row r="63" spans="1:13" x14ac:dyDescent="0.3">
      <c r="A63" s="103" t="s">
        <v>118</v>
      </c>
      <c r="B63" s="103" t="str">
        <f>B60</f>
        <v>nat</v>
      </c>
      <c r="C63" s="103" t="str">
        <f>C60</f>
        <v>base</v>
      </c>
      <c r="D63" s="185">
        <v>0.1</v>
      </c>
      <c r="E63" s="185">
        <v>0.1</v>
      </c>
      <c r="F63" s="185">
        <v>0.1</v>
      </c>
      <c r="G63" s="185">
        <v>0.1</v>
      </c>
      <c r="H63" s="186">
        <v>0.1</v>
      </c>
      <c r="I63" s="186">
        <v>0.1</v>
      </c>
      <c r="J63" s="186">
        <v>0.1</v>
      </c>
      <c r="K63" s="186">
        <v>0.1</v>
      </c>
      <c r="L63" s="186">
        <v>0.1</v>
      </c>
      <c r="M63" s="186">
        <v>0.1</v>
      </c>
    </row>
    <row r="64" spans="1:13" x14ac:dyDescent="0.3">
      <c r="A64" s="103" t="s">
        <v>119</v>
      </c>
      <c r="B64" s="103" t="str">
        <f t="shared" ref="B64:B76" si="8">B63</f>
        <v>nat</v>
      </c>
      <c r="C64" s="103" t="str">
        <f t="shared" ref="C64:C76" si="9">C63</f>
        <v>base</v>
      </c>
      <c r="D64" s="185">
        <v>0.1</v>
      </c>
      <c r="E64" s="185">
        <v>0.1</v>
      </c>
      <c r="F64" s="185">
        <v>0.1</v>
      </c>
      <c r="G64" s="185">
        <v>0.1</v>
      </c>
      <c r="H64" s="186">
        <v>0.1</v>
      </c>
      <c r="I64" s="186">
        <v>0.1</v>
      </c>
      <c r="J64" s="186">
        <v>0.1</v>
      </c>
      <c r="K64" s="186">
        <v>0.1</v>
      </c>
      <c r="L64" s="186">
        <v>0.1</v>
      </c>
      <c r="M64" s="186">
        <v>0.1</v>
      </c>
    </row>
    <row r="65" spans="1:13" x14ac:dyDescent="0.3">
      <c r="A65" s="103" t="s">
        <v>64</v>
      </c>
      <c r="B65" s="103" t="str">
        <f t="shared" si="8"/>
        <v>nat</v>
      </c>
      <c r="C65" s="103" t="str">
        <f t="shared" si="9"/>
        <v>base</v>
      </c>
      <c r="D65" s="185">
        <v>0.1</v>
      </c>
      <c r="E65" s="185">
        <v>0.1</v>
      </c>
      <c r="F65" s="185">
        <v>0.1</v>
      </c>
      <c r="G65" s="185">
        <v>0.1</v>
      </c>
      <c r="H65" s="186">
        <v>0.1</v>
      </c>
      <c r="I65" s="186">
        <v>0.1</v>
      </c>
      <c r="J65" s="186">
        <v>0.1</v>
      </c>
      <c r="K65" s="186">
        <v>0.1</v>
      </c>
      <c r="L65" s="186">
        <v>0.1</v>
      </c>
      <c r="M65" s="186">
        <v>0.1</v>
      </c>
    </row>
    <row r="66" spans="1:13" x14ac:dyDescent="0.3">
      <c r="A66" s="103" t="s">
        <v>120</v>
      </c>
      <c r="B66" s="103" t="str">
        <f t="shared" si="8"/>
        <v>nat</v>
      </c>
      <c r="C66" s="103" t="str">
        <f t="shared" si="9"/>
        <v>base</v>
      </c>
      <c r="D66" s="185">
        <v>0.1</v>
      </c>
      <c r="E66" s="185">
        <v>0.1</v>
      </c>
      <c r="F66" s="185">
        <v>0.1</v>
      </c>
      <c r="G66" s="185">
        <v>0.1</v>
      </c>
      <c r="H66" s="186">
        <v>0.1</v>
      </c>
      <c r="I66" s="186">
        <v>0.1</v>
      </c>
      <c r="J66" s="186">
        <v>0.1</v>
      </c>
      <c r="K66" s="186">
        <v>0.1</v>
      </c>
      <c r="L66" s="186">
        <v>0.1</v>
      </c>
      <c r="M66" s="186">
        <v>0.1</v>
      </c>
    </row>
    <row r="67" spans="1:13" x14ac:dyDescent="0.3">
      <c r="A67" s="103" t="s">
        <v>121</v>
      </c>
      <c r="B67" s="103" t="str">
        <f t="shared" si="8"/>
        <v>nat</v>
      </c>
      <c r="C67" s="103" t="str">
        <f t="shared" si="9"/>
        <v>base</v>
      </c>
      <c r="D67" s="185">
        <v>0.1</v>
      </c>
      <c r="E67" s="185">
        <v>0.1</v>
      </c>
      <c r="F67" s="185">
        <v>0.1</v>
      </c>
      <c r="G67" s="185">
        <v>0.1</v>
      </c>
      <c r="H67" s="186">
        <v>0.1</v>
      </c>
      <c r="I67" s="186">
        <v>0.1</v>
      </c>
      <c r="J67" s="186">
        <v>0.1</v>
      </c>
      <c r="K67" s="186">
        <v>0.1</v>
      </c>
      <c r="L67" s="186">
        <v>0.1</v>
      </c>
      <c r="M67" s="186">
        <v>0.1</v>
      </c>
    </row>
    <row r="68" spans="1:13" x14ac:dyDescent="0.3">
      <c r="A68" s="103" t="s">
        <v>65</v>
      </c>
      <c r="B68" s="103" t="str">
        <f t="shared" si="8"/>
        <v>nat</v>
      </c>
      <c r="C68" s="103" t="str">
        <f t="shared" si="9"/>
        <v>base</v>
      </c>
      <c r="D68" s="185">
        <v>0.1</v>
      </c>
      <c r="E68" s="185">
        <v>0.1</v>
      </c>
      <c r="F68" s="185">
        <v>0.1</v>
      </c>
      <c r="G68" s="185">
        <v>0.1</v>
      </c>
      <c r="H68" s="186">
        <v>0.1</v>
      </c>
      <c r="I68" s="186">
        <v>0.1</v>
      </c>
      <c r="J68" s="186">
        <v>0.1</v>
      </c>
      <c r="K68" s="186">
        <v>0.1</v>
      </c>
      <c r="L68" s="186">
        <v>0.1</v>
      </c>
      <c r="M68" s="186">
        <v>0.1</v>
      </c>
    </row>
    <row r="69" spans="1:13" x14ac:dyDescent="0.3">
      <c r="A69" s="120" t="s">
        <v>66</v>
      </c>
      <c r="B69" s="120" t="str">
        <f t="shared" si="8"/>
        <v>nat</v>
      </c>
      <c r="C69" s="120" t="str">
        <f t="shared" si="9"/>
        <v>base</v>
      </c>
      <c r="D69" s="185" t="s">
        <v>75</v>
      </c>
      <c r="E69" s="185" t="s">
        <v>75</v>
      </c>
      <c r="F69" s="185" t="s">
        <v>75</v>
      </c>
      <c r="G69" s="185" t="s">
        <v>75</v>
      </c>
      <c r="H69" s="186" t="s">
        <v>75</v>
      </c>
      <c r="I69" s="186" t="s">
        <v>75</v>
      </c>
      <c r="J69" s="186" t="s">
        <v>75</v>
      </c>
      <c r="K69" s="186" t="s">
        <v>75</v>
      </c>
      <c r="L69" s="186" t="s">
        <v>75</v>
      </c>
      <c r="M69" s="186" t="s">
        <v>75</v>
      </c>
    </row>
    <row r="70" spans="1:13" x14ac:dyDescent="0.3">
      <c r="A70" s="121" t="s">
        <v>24</v>
      </c>
      <c r="B70" s="121" t="str">
        <f t="shared" si="8"/>
        <v>nat</v>
      </c>
      <c r="C70" s="121" t="str">
        <f t="shared" si="9"/>
        <v>base</v>
      </c>
      <c r="D70" s="185">
        <v>0.1</v>
      </c>
      <c r="E70" s="185">
        <v>0.1</v>
      </c>
      <c r="F70" s="185">
        <v>0.1</v>
      </c>
      <c r="G70" s="185">
        <v>0.1</v>
      </c>
      <c r="H70" s="186">
        <v>0.1</v>
      </c>
      <c r="I70" s="186">
        <v>0.1</v>
      </c>
      <c r="J70" s="186">
        <v>0.1</v>
      </c>
      <c r="K70" s="186">
        <v>0.1</v>
      </c>
      <c r="L70" s="186">
        <v>0.1</v>
      </c>
      <c r="M70" s="186">
        <v>0.1</v>
      </c>
    </row>
    <row r="71" spans="1:13" x14ac:dyDescent="0.3">
      <c r="A71" s="103" t="s">
        <v>67</v>
      </c>
      <c r="B71" s="103" t="str">
        <f t="shared" si="8"/>
        <v>nat</v>
      </c>
      <c r="C71" s="103" t="str">
        <f t="shared" si="9"/>
        <v>base</v>
      </c>
      <c r="D71" s="185">
        <v>0.1</v>
      </c>
      <c r="E71" s="185">
        <v>0.1</v>
      </c>
      <c r="F71" s="185">
        <v>0.1</v>
      </c>
      <c r="G71" s="185">
        <v>0.1</v>
      </c>
      <c r="H71" s="186">
        <v>0.1</v>
      </c>
      <c r="I71" s="186">
        <v>0.1</v>
      </c>
      <c r="J71" s="186">
        <v>0.1</v>
      </c>
      <c r="K71" s="186">
        <v>0.1</v>
      </c>
      <c r="L71" s="186">
        <v>0.1</v>
      </c>
      <c r="M71" s="186">
        <v>0.1</v>
      </c>
    </row>
    <row r="72" spans="1:13" x14ac:dyDescent="0.3">
      <c r="A72" s="102" t="s">
        <v>68</v>
      </c>
      <c r="B72" s="102" t="str">
        <f t="shared" si="8"/>
        <v>nat</v>
      </c>
      <c r="C72" s="102" t="str">
        <f t="shared" si="9"/>
        <v>base</v>
      </c>
      <c r="D72" s="185">
        <v>0.1</v>
      </c>
      <c r="E72" s="185">
        <v>0.1</v>
      </c>
      <c r="F72" s="185">
        <v>0.1</v>
      </c>
      <c r="G72" s="185">
        <v>0.1</v>
      </c>
      <c r="H72" s="186">
        <v>0.1</v>
      </c>
      <c r="I72" s="186">
        <v>0.1</v>
      </c>
      <c r="J72" s="186">
        <v>0.1</v>
      </c>
      <c r="K72" s="186">
        <v>0.1</v>
      </c>
      <c r="L72" s="186">
        <v>0.1</v>
      </c>
      <c r="M72" s="186">
        <v>0.1</v>
      </c>
    </row>
    <row r="73" spans="1:13" x14ac:dyDescent="0.3">
      <c r="A73" s="102" t="s">
        <v>122</v>
      </c>
      <c r="B73" s="102" t="str">
        <f t="shared" si="8"/>
        <v>nat</v>
      </c>
      <c r="C73" s="102" t="str">
        <f t="shared" si="9"/>
        <v>base</v>
      </c>
      <c r="D73" s="185">
        <v>0.1</v>
      </c>
      <c r="E73" s="185">
        <v>0.1</v>
      </c>
      <c r="F73" s="185">
        <v>0.1</v>
      </c>
      <c r="G73" s="185">
        <v>0.1</v>
      </c>
      <c r="H73" s="186">
        <v>0.1</v>
      </c>
      <c r="I73" s="186">
        <v>0.1</v>
      </c>
      <c r="J73" s="186">
        <v>0.1</v>
      </c>
      <c r="K73" s="186">
        <v>0.1</v>
      </c>
      <c r="L73" s="186">
        <v>0.1</v>
      </c>
      <c r="M73" s="186">
        <v>0.1</v>
      </c>
    </row>
    <row r="74" spans="1:13" x14ac:dyDescent="0.3">
      <c r="A74" s="122" t="s">
        <v>321</v>
      </c>
      <c r="B74" s="122" t="str">
        <f t="shared" si="8"/>
        <v>nat</v>
      </c>
      <c r="C74" s="122" t="str">
        <f t="shared" si="9"/>
        <v>base</v>
      </c>
      <c r="D74" s="185">
        <v>-0.5</v>
      </c>
      <c r="E74" s="185">
        <v>-0.5</v>
      </c>
      <c r="F74" s="185">
        <v>-0.5</v>
      </c>
      <c r="G74" s="185">
        <v>-0.5</v>
      </c>
      <c r="H74" s="186">
        <v>-0.5</v>
      </c>
      <c r="I74" s="186">
        <v>-0.5</v>
      </c>
      <c r="J74" s="186">
        <v>-0.5</v>
      </c>
      <c r="K74" s="186">
        <v>-0.5</v>
      </c>
      <c r="L74" s="186">
        <v>-0.5</v>
      </c>
      <c r="M74" s="186">
        <v>-0.5</v>
      </c>
    </row>
    <row r="75" spans="1:13" x14ac:dyDescent="0.3">
      <c r="A75" s="106" t="s">
        <v>322</v>
      </c>
      <c r="B75" s="106" t="str">
        <f t="shared" si="8"/>
        <v>nat</v>
      </c>
      <c r="C75" s="106" t="str">
        <f t="shared" si="9"/>
        <v>base</v>
      </c>
      <c r="D75" s="185">
        <v>-0.5</v>
      </c>
      <c r="E75" s="185">
        <v>-0.5</v>
      </c>
      <c r="F75" s="185">
        <v>-0.5</v>
      </c>
      <c r="G75" s="185">
        <v>-0.5</v>
      </c>
      <c r="H75" s="186">
        <v>-0.5</v>
      </c>
      <c r="I75" s="186">
        <v>-0.5</v>
      </c>
      <c r="J75" s="186">
        <v>-0.5</v>
      </c>
      <c r="K75" s="186">
        <v>-0.5</v>
      </c>
      <c r="L75" s="186">
        <v>-0.5</v>
      </c>
      <c r="M75" s="186">
        <v>-0.5</v>
      </c>
    </row>
    <row r="76" spans="1:13" x14ac:dyDescent="0.3">
      <c r="A76" s="123" t="s">
        <v>364</v>
      </c>
      <c r="B76" s="123" t="str">
        <f t="shared" si="8"/>
        <v>nat</v>
      </c>
      <c r="C76" s="123" t="str">
        <f t="shared" si="9"/>
        <v>base</v>
      </c>
      <c r="D76" s="185">
        <v>-0.5</v>
      </c>
      <c r="E76" s="185">
        <v>-0.5</v>
      </c>
      <c r="F76" s="185">
        <v>-0.5</v>
      </c>
      <c r="G76" s="185">
        <v>-0.5</v>
      </c>
      <c r="H76" s="186">
        <v>-0.5</v>
      </c>
      <c r="I76" s="186">
        <v>-0.5</v>
      </c>
      <c r="J76" s="186">
        <v>-0.5</v>
      </c>
      <c r="K76" s="186">
        <v>-0.5</v>
      </c>
      <c r="L76" s="186">
        <v>-0.5</v>
      </c>
      <c r="M76" s="186">
        <v>-0.5</v>
      </c>
    </row>
    <row r="77" spans="1:13" x14ac:dyDescent="0.3">
      <c r="A77" s="124" t="s">
        <v>365</v>
      </c>
      <c r="B77" s="124" t="str">
        <f t="shared" ref="B77:B84" si="10">B76</f>
        <v>nat</v>
      </c>
      <c r="C77" s="124" t="str">
        <f t="shared" ref="C77:C84" si="11">C76</f>
        <v>base</v>
      </c>
      <c r="D77" s="185">
        <v>-0.5</v>
      </c>
      <c r="E77" s="185">
        <v>-0.5</v>
      </c>
      <c r="F77" s="185">
        <v>-0.5</v>
      </c>
      <c r="G77" s="185">
        <v>-0.5</v>
      </c>
      <c r="H77" s="186">
        <v>-0.5</v>
      </c>
      <c r="I77" s="186">
        <v>-0.5</v>
      </c>
      <c r="J77" s="186">
        <v>-0.5</v>
      </c>
      <c r="K77" s="186">
        <v>-0.5</v>
      </c>
      <c r="L77" s="186">
        <v>-0.5</v>
      </c>
      <c r="M77" s="186">
        <v>-0.5</v>
      </c>
    </row>
    <row r="78" spans="1:13" x14ac:dyDescent="0.3">
      <c r="A78" s="125" t="s">
        <v>326</v>
      </c>
      <c r="B78" s="125" t="str">
        <f t="shared" si="10"/>
        <v>nat</v>
      </c>
      <c r="C78" s="125" t="str">
        <f t="shared" si="11"/>
        <v>base</v>
      </c>
      <c r="D78" s="185" t="s">
        <v>75</v>
      </c>
      <c r="E78" s="185" t="s">
        <v>75</v>
      </c>
      <c r="F78" s="185" t="s">
        <v>75</v>
      </c>
      <c r="G78" s="185" t="s">
        <v>75</v>
      </c>
      <c r="H78" s="186" t="s">
        <v>75</v>
      </c>
      <c r="I78" s="186" t="s">
        <v>75</v>
      </c>
      <c r="J78" s="186" t="s">
        <v>75</v>
      </c>
      <c r="K78" s="186" t="s">
        <v>75</v>
      </c>
      <c r="L78" s="186" t="s">
        <v>75</v>
      </c>
      <c r="M78" s="186" t="s">
        <v>75</v>
      </c>
    </row>
    <row r="79" spans="1:13" x14ac:dyDescent="0.3">
      <c r="A79" s="102" t="s">
        <v>218</v>
      </c>
      <c r="B79" s="102" t="str">
        <f t="shared" si="10"/>
        <v>nat</v>
      </c>
      <c r="C79" s="102" t="str">
        <f t="shared" si="11"/>
        <v>base</v>
      </c>
      <c r="D79" s="185">
        <v>-0.5</v>
      </c>
      <c r="E79" s="185">
        <v>-0.5</v>
      </c>
      <c r="F79" s="185">
        <v>-0.5</v>
      </c>
      <c r="G79" s="185">
        <v>-0.5</v>
      </c>
      <c r="H79" s="186">
        <v>-0.5</v>
      </c>
      <c r="I79" s="186">
        <v>-0.5</v>
      </c>
      <c r="J79" s="186">
        <v>-0.5</v>
      </c>
      <c r="K79" s="186">
        <v>-0.5</v>
      </c>
      <c r="L79" s="186">
        <v>-0.5</v>
      </c>
      <c r="M79" s="186">
        <v>-0.5</v>
      </c>
    </row>
    <row r="80" spans="1:13" x14ac:dyDescent="0.3">
      <c r="A80" s="102" t="s">
        <v>69</v>
      </c>
      <c r="B80" s="102" t="str">
        <f t="shared" si="10"/>
        <v>nat</v>
      </c>
      <c r="C80" s="102" t="str">
        <f t="shared" si="11"/>
        <v>base</v>
      </c>
      <c r="D80" s="185">
        <v>-0.5</v>
      </c>
      <c r="E80" s="185">
        <v>-0.5</v>
      </c>
      <c r="F80" s="185">
        <v>-0.5</v>
      </c>
      <c r="G80" s="185">
        <v>-0.5</v>
      </c>
      <c r="H80" s="186">
        <v>-0.5</v>
      </c>
      <c r="I80" s="186">
        <v>-0.5</v>
      </c>
      <c r="J80" s="186">
        <v>-0.5</v>
      </c>
      <c r="K80" s="186">
        <v>-0.5</v>
      </c>
      <c r="L80" s="186">
        <v>-0.5</v>
      </c>
      <c r="M80" s="186">
        <v>-0.5</v>
      </c>
    </row>
    <row r="81" spans="1:13" x14ac:dyDescent="0.3">
      <c r="A81" s="102" t="s">
        <v>70</v>
      </c>
      <c r="B81" s="102" t="str">
        <f t="shared" si="10"/>
        <v>nat</v>
      </c>
      <c r="C81" s="102" t="str">
        <f t="shared" si="11"/>
        <v>base</v>
      </c>
      <c r="D81" s="185">
        <v>-0.9</v>
      </c>
      <c r="E81" s="185">
        <v>-0.9</v>
      </c>
      <c r="F81" s="185">
        <v>-0.9</v>
      </c>
      <c r="G81" s="185">
        <v>-0.9</v>
      </c>
      <c r="H81" s="186">
        <v>-0.9</v>
      </c>
      <c r="I81" s="186">
        <v>-0.9</v>
      </c>
      <c r="J81" s="186">
        <v>-0.9</v>
      </c>
      <c r="K81" s="186">
        <v>-0.9</v>
      </c>
      <c r="L81" s="186">
        <v>-0.9</v>
      </c>
      <c r="M81" s="186">
        <v>-0.9</v>
      </c>
    </row>
    <row r="82" spans="1:13" x14ac:dyDescent="0.3">
      <c r="A82" s="102" t="s">
        <v>123</v>
      </c>
      <c r="B82" s="102" t="str">
        <f t="shared" si="10"/>
        <v>nat</v>
      </c>
      <c r="C82" s="102" t="str">
        <f t="shared" si="11"/>
        <v>base</v>
      </c>
      <c r="D82" s="185">
        <v>-0.9</v>
      </c>
      <c r="E82" s="185">
        <v>-0.9</v>
      </c>
      <c r="F82" s="185">
        <v>-0.9</v>
      </c>
      <c r="G82" s="185">
        <v>-0.9</v>
      </c>
      <c r="H82" s="186">
        <v>-0.9</v>
      </c>
      <c r="I82" s="186">
        <v>-0.9</v>
      </c>
      <c r="J82" s="186">
        <v>-0.9</v>
      </c>
      <c r="K82" s="186">
        <v>-0.9</v>
      </c>
      <c r="L82" s="186">
        <v>-0.9</v>
      </c>
      <c r="M82" s="186">
        <v>-0.9</v>
      </c>
    </row>
    <row r="83" spans="1:13" x14ac:dyDescent="0.3">
      <c r="A83" s="102" t="s">
        <v>71</v>
      </c>
      <c r="B83" s="102" t="str">
        <f t="shared" si="10"/>
        <v>nat</v>
      </c>
      <c r="C83" s="102" t="str">
        <f t="shared" si="11"/>
        <v>base</v>
      </c>
      <c r="D83" s="185">
        <v>-0.9</v>
      </c>
      <c r="E83" s="185">
        <v>-0.9</v>
      </c>
      <c r="F83" s="185">
        <v>-0.9</v>
      </c>
      <c r="G83" s="185">
        <v>-0.9</v>
      </c>
      <c r="H83" s="186">
        <v>-0.9</v>
      </c>
      <c r="I83" s="186">
        <v>-0.9</v>
      </c>
      <c r="J83" s="186">
        <v>-0.9</v>
      </c>
      <c r="K83" s="186">
        <v>-0.9</v>
      </c>
      <c r="L83" s="186">
        <v>-0.9</v>
      </c>
      <c r="M83" s="186">
        <v>-0.9</v>
      </c>
    </row>
    <row r="84" spans="1:13" x14ac:dyDescent="0.3">
      <c r="A84" s="102" t="s">
        <v>124</v>
      </c>
      <c r="B84" s="102" t="str">
        <f t="shared" si="10"/>
        <v>nat</v>
      </c>
      <c r="C84" s="102" t="str">
        <f t="shared" si="11"/>
        <v>base</v>
      </c>
      <c r="D84" s="185">
        <v>-0.9</v>
      </c>
      <c r="E84" s="185">
        <v>-0.9</v>
      </c>
      <c r="F84" s="185">
        <v>-0.9</v>
      </c>
      <c r="G84" s="185">
        <v>-0.9</v>
      </c>
      <c r="H84" s="186">
        <v>-0.9</v>
      </c>
      <c r="I84" s="186">
        <v>-0.9</v>
      </c>
      <c r="J84" s="186">
        <v>-0.9</v>
      </c>
      <c r="K84" s="186">
        <v>-0.9</v>
      </c>
      <c r="L84" s="186">
        <v>-0.9</v>
      </c>
      <c r="M84" s="186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C36" activePane="bottomRight" state="frozen"/>
      <selection activeCell="F8" sqref="F8"/>
      <selection pane="topRight" activeCell="F8" sqref="F8"/>
      <selection pane="bottomLeft" activeCell="F8" sqref="F8"/>
      <selection pane="bottomRight" activeCell="C62" sqref="C62"/>
    </sheetView>
  </sheetViews>
  <sheetFormatPr defaultColWidth="9.109375" defaultRowHeight="14.4" x14ac:dyDescent="0.3"/>
  <cols>
    <col min="1" max="2" width="9.109375" style="57"/>
    <col min="3" max="12" width="9.33203125" style="57" customWidth="1"/>
    <col min="13" max="32" width="9.109375" style="57"/>
    <col min="33" max="38" width="9.109375" style="33"/>
    <col min="39" max="16384" width="9.109375" style="57"/>
  </cols>
  <sheetData>
    <row r="1" spans="1:43" ht="18" x14ac:dyDescent="0.35">
      <c r="A1" s="1" t="s">
        <v>73</v>
      </c>
    </row>
    <row r="3" spans="1:43" x14ac:dyDescent="0.3">
      <c r="C3" s="13">
        <f>AVERAGE(C8:C229)</f>
        <v>7.1948051948051955E-2</v>
      </c>
      <c r="E3" s="187" t="s">
        <v>367</v>
      </c>
      <c r="F3" s="187">
        <v>1</v>
      </c>
      <c r="AI3" s="188"/>
      <c r="AJ3" s="188"/>
      <c r="AK3" s="188"/>
      <c r="AL3" s="188"/>
    </row>
    <row r="4" spans="1:43" x14ac:dyDescent="0.3">
      <c r="AF4" s="189" t="s">
        <v>368</v>
      </c>
      <c r="AI4" s="190">
        <f>AVERAGE(AI8:AI69)</f>
        <v>0.54193548387096735</v>
      </c>
      <c r="AJ4" s="190">
        <f>AVERAGE(AJ8:AJ69)</f>
        <v>0.83225806451612883</v>
      </c>
      <c r="AK4" s="190">
        <f>AVERAGE(AK8:AK69)</f>
        <v>0.58870967741935565</v>
      </c>
      <c r="AL4" s="190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369</v>
      </c>
    </row>
    <row r="7" spans="1:43" x14ac:dyDescent="0.3">
      <c r="C7" s="12">
        <v>2020</v>
      </c>
      <c r="D7" s="12">
        <f t="shared" ref="D7:L22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L7" s="12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370</v>
      </c>
      <c r="AJ7" s="33" t="s">
        <v>371</v>
      </c>
      <c r="AK7" s="33" t="s">
        <v>372</v>
      </c>
      <c r="AL7" s="33" t="s">
        <v>373</v>
      </c>
      <c r="AM7" s="33" t="s">
        <v>368</v>
      </c>
    </row>
    <row r="8" spans="1:43" x14ac:dyDescent="0.3">
      <c r="A8" s="57" t="s">
        <v>339</v>
      </c>
      <c r="B8" s="57" t="s">
        <v>72</v>
      </c>
      <c r="C8" s="143">
        <f t="shared" ref="C8" si="2">VLOOKUP($A8,$AG$8:$AM$69,MATCH($AF$4,$AG$7:$AM$7,0),)*$F$3</f>
        <v>0.1</v>
      </c>
      <c r="D8" s="143">
        <f t="shared" si="0"/>
        <v>0.1</v>
      </c>
      <c r="E8" s="143">
        <f t="shared" si="0"/>
        <v>0.1</v>
      </c>
      <c r="F8" s="143">
        <f t="shared" si="0"/>
        <v>0.1</v>
      </c>
      <c r="G8" s="143">
        <f t="shared" si="0"/>
        <v>0.1</v>
      </c>
      <c r="H8" s="143">
        <f t="shared" si="0"/>
        <v>0.1</v>
      </c>
      <c r="I8" s="143">
        <f t="shared" si="0"/>
        <v>0.1</v>
      </c>
      <c r="J8" s="143">
        <f t="shared" si="0"/>
        <v>0.1</v>
      </c>
      <c r="K8" s="143">
        <f t="shared" si="0"/>
        <v>0.1</v>
      </c>
      <c r="L8" s="143">
        <f t="shared" si="0"/>
        <v>0.1</v>
      </c>
      <c r="O8" s="57" t="str">
        <f>A8</f>
        <v>aawhe</v>
      </c>
      <c r="P8" s="57" t="str">
        <f t="shared" ref="P8:P50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89" t="s">
        <v>373</v>
      </c>
      <c r="AG8" s="33" t="s">
        <v>339</v>
      </c>
      <c r="AH8" s="33" t="s">
        <v>374</v>
      </c>
      <c r="AI8" s="191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3">
      <c r="A9" s="57" t="s">
        <v>340</v>
      </c>
      <c r="B9" s="57" t="s">
        <v>72</v>
      </c>
      <c r="C9" s="143">
        <f>C8</f>
        <v>0.1</v>
      </c>
      <c r="D9" s="143">
        <f t="shared" si="0"/>
        <v>0.1</v>
      </c>
      <c r="E9" s="143">
        <f t="shared" si="0"/>
        <v>0.1</v>
      </c>
      <c r="F9" s="143">
        <f t="shared" si="0"/>
        <v>0.1</v>
      </c>
      <c r="G9" s="143">
        <f t="shared" si="0"/>
        <v>0.1</v>
      </c>
      <c r="H9" s="143">
        <f t="shared" si="0"/>
        <v>0.1</v>
      </c>
      <c r="I9" s="143">
        <f t="shared" si="0"/>
        <v>0.1</v>
      </c>
      <c r="J9" s="143">
        <f t="shared" si="0"/>
        <v>0.1</v>
      </c>
      <c r="K9" s="143">
        <f t="shared" si="0"/>
        <v>0.1</v>
      </c>
      <c r="L9" s="143">
        <f t="shared" si="0"/>
        <v>0.1</v>
      </c>
      <c r="O9" s="57" t="str">
        <f t="shared" ref="O9:O50" si="5">A9</f>
        <v>aamai</v>
      </c>
      <c r="P9" s="57" t="str">
        <f t="shared" si="3"/>
        <v>nat</v>
      </c>
      <c r="Q9" s="17" t="str">
        <f t="shared" ref="Q9:Q50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128</v>
      </c>
      <c r="AH9" s="33" t="s">
        <v>128</v>
      </c>
      <c r="AI9" s="191">
        <v>0.9</v>
      </c>
      <c r="AJ9" s="33">
        <v>1.7</v>
      </c>
      <c r="AK9" s="33">
        <v>1.5</v>
      </c>
      <c r="AL9" s="192">
        <v>1</v>
      </c>
      <c r="AM9" s="190">
        <f>$AM$8*AQ9</f>
        <v>0.1</v>
      </c>
      <c r="AP9" s="57">
        <f>AL9/$AL$8</f>
        <v>1</v>
      </c>
      <c r="AQ9" s="57">
        <f>AP9</f>
        <v>1</v>
      </c>
    </row>
    <row r="10" spans="1:43" x14ac:dyDescent="0.3">
      <c r="A10" s="57" t="s">
        <v>341</v>
      </c>
      <c r="B10" s="57" t="s">
        <v>72</v>
      </c>
      <c r="C10" s="143">
        <f t="shared" ref="C10:C19" si="7">C9</f>
        <v>0.1</v>
      </c>
      <c r="D10" s="143">
        <f t="shared" si="0"/>
        <v>0.1</v>
      </c>
      <c r="E10" s="143">
        <f t="shared" si="0"/>
        <v>0.1</v>
      </c>
      <c r="F10" s="143">
        <f t="shared" si="0"/>
        <v>0.1</v>
      </c>
      <c r="G10" s="143">
        <f t="shared" si="0"/>
        <v>0.1</v>
      </c>
      <c r="H10" s="143">
        <f t="shared" si="0"/>
        <v>0.1</v>
      </c>
      <c r="I10" s="143">
        <f t="shared" si="0"/>
        <v>0.1</v>
      </c>
      <c r="J10" s="143">
        <f t="shared" si="0"/>
        <v>0.1</v>
      </c>
      <c r="K10" s="143">
        <f t="shared" si="0"/>
        <v>0.1</v>
      </c>
      <c r="L10" s="143">
        <f t="shared" si="0"/>
        <v>0.1</v>
      </c>
      <c r="O10" s="57" t="str">
        <f t="shared" si="5"/>
        <v>aaoce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3" t="str">
        <f>AF8</f>
        <v>20 yrs</v>
      </c>
      <c r="AG10" s="33" t="s">
        <v>129</v>
      </c>
      <c r="AH10" s="33" t="s">
        <v>129</v>
      </c>
      <c r="AI10" s="191">
        <v>0.9</v>
      </c>
      <c r="AJ10" s="33">
        <v>1.7</v>
      </c>
      <c r="AK10" s="33">
        <v>1.5</v>
      </c>
      <c r="AL10" s="33">
        <v>1</v>
      </c>
      <c r="AM10" s="190">
        <f t="shared" ref="AM10:AM69" si="8">$AM$8*AQ10</f>
        <v>0.1</v>
      </c>
      <c r="AP10" s="57">
        <f t="shared" ref="AP10:AP69" si="9">AL10/$AL$8</f>
        <v>1</v>
      </c>
      <c r="AQ10" s="57">
        <f t="shared" ref="AQ10:AQ61" si="10">AP10</f>
        <v>1</v>
      </c>
    </row>
    <row r="11" spans="1:43" x14ac:dyDescent="0.3">
      <c r="A11" s="57" t="s">
        <v>342</v>
      </c>
      <c r="B11" s="57" t="s">
        <v>72</v>
      </c>
      <c r="C11" s="143">
        <f t="shared" si="7"/>
        <v>0.1</v>
      </c>
      <c r="D11" s="143">
        <f t="shared" si="0"/>
        <v>0.1</v>
      </c>
      <c r="E11" s="143">
        <f t="shared" si="0"/>
        <v>0.1</v>
      </c>
      <c r="F11" s="143">
        <f t="shared" si="0"/>
        <v>0.1</v>
      </c>
      <c r="G11" s="143">
        <f t="shared" si="0"/>
        <v>0.1</v>
      </c>
      <c r="H11" s="143">
        <f t="shared" si="0"/>
        <v>0.1</v>
      </c>
      <c r="I11" s="143">
        <f t="shared" si="0"/>
        <v>0.1</v>
      </c>
      <c r="J11" s="143">
        <f t="shared" si="0"/>
        <v>0.1</v>
      </c>
      <c r="K11" s="143">
        <f t="shared" si="0"/>
        <v>0.1</v>
      </c>
      <c r="L11" s="143">
        <f t="shared" si="0"/>
        <v>0.1</v>
      </c>
      <c r="O11" s="194" t="str">
        <f t="shared" si="5"/>
        <v>aaveg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3" t="str">
        <f>AF10</f>
        <v>20 yrs</v>
      </c>
      <c r="AG11" s="33" t="s">
        <v>59</v>
      </c>
      <c r="AH11" s="33" t="s">
        <v>59</v>
      </c>
      <c r="AI11" s="191">
        <v>-3.2</v>
      </c>
      <c r="AJ11" s="33">
        <v>-3.9</v>
      </c>
      <c r="AK11" s="33">
        <v>-3.3</v>
      </c>
      <c r="AL11" s="33">
        <v>-2.4</v>
      </c>
      <c r="AM11" s="195">
        <f t="shared" si="8"/>
        <v>-0.24</v>
      </c>
      <c r="AP11" s="57">
        <f t="shared" si="9"/>
        <v>-2.4</v>
      </c>
      <c r="AQ11" s="56">
        <f>AP11</f>
        <v>-2.4</v>
      </c>
    </row>
    <row r="12" spans="1:43" x14ac:dyDescent="0.3">
      <c r="A12" s="57" t="s">
        <v>343</v>
      </c>
      <c r="B12" s="57" t="s">
        <v>72</v>
      </c>
      <c r="C12" s="143">
        <f t="shared" si="7"/>
        <v>0.1</v>
      </c>
      <c r="D12" s="143">
        <f t="shared" si="0"/>
        <v>0.1</v>
      </c>
      <c r="E12" s="143">
        <f t="shared" si="0"/>
        <v>0.1</v>
      </c>
      <c r="F12" s="143">
        <f t="shared" si="0"/>
        <v>0.1</v>
      </c>
      <c r="G12" s="143">
        <f t="shared" si="0"/>
        <v>0.1</v>
      </c>
      <c r="H12" s="143">
        <f t="shared" si="0"/>
        <v>0.1</v>
      </c>
      <c r="I12" s="143">
        <f t="shared" si="0"/>
        <v>0.1</v>
      </c>
      <c r="J12" s="143">
        <f t="shared" si="0"/>
        <v>0.1</v>
      </c>
      <c r="K12" s="143">
        <f t="shared" si="0"/>
        <v>0.1</v>
      </c>
      <c r="L12" s="143">
        <f t="shared" si="0"/>
        <v>0.1</v>
      </c>
      <c r="O12" s="194" t="str">
        <f t="shared" si="5"/>
        <v>aaofr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89" t="s">
        <v>373</v>
      </c>
      <c r="AG12" s="33" t="s">
        <v>214</v>
      </c>
      <c r="AH12" s="33" t="s">
        <v>214</v>
      </c>
      <c r="AI12" s="191">
        <v>-3.2</v>
      </c>
      <c r="AJ12" s="33">
        <v>-3.9</v>
      </c>
      <c r="AK12" s="33">
        <v>-3.3</v>
      </c>
      <c r="AL12" s="33">
        <v>-2.4</v>
      </c>
      <c r="AM12" s="195">
        <f t="shared" si="8"/>
        <v>-0.24</v>
      </c>
      <c r="AP12" s="57">
        <f t="shared" si="9"/>
        <v>-2.4</v>
      </c>
      <c r="AQ12" s="56">
        <f>AP12</f>
        <v>-2.4</v>
      </c>
    </row>
    <row r="13" spans="1:43" x14ac:dyDescent="0.3">
      <c r="A13" s="57" t="s">
        <v>344</v>
      </c>
      <c r="B13" s="57" t="s">
        <v>72</v>
      </c>
      <c r="C13" s="143">
        <f t="shared" si="7"/>
        <v>0.1</v>
      </c>
      <c r="D13" s="143">
        <f t="shared" si="0"/>
        <v>0.1</v>
      </c>
      <c r="E13" s="143">
        <f t="shared" si="0"/>
        <v>0.1</v>
      </c>
      <c r="F13" s="143">
        <f t="shared" si="0"/>
        <v>0.1</v>
      </c>
      <c r="G13" s="143">
        <f t="shared" si="0"/>
        <v>0.1</v>
      </c>
      <c r="H13" s="143">
        <f t="shared" si="0"/>
        <v>0.1</v>
      </c>
      <c r="I13" s="143">
        <f t="shared" si="0"/>
        <v>0.1</v>
      </c>
      <c r="J13" s="143">
        <f t="shared" si="0"/>
        <v>0.1</v>
      </c>
      <c r="K13" s="143">
        <f t="shared" si="0"/>
        <v>0.1</v>
      </c>
      <c r="L13" s="143">
        <f t="shared" si="0"/>
        <v>0.1</v>
      </c>
      <c r="O13" s="194" t="str">
        <f t="shared" si="5"/>
        <v>aagra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3" t="str">
        <f>AF12</f>
        <v>20 yrs</v>
      </c>
      <c r="AG13" s="33" t="s">
        <v>215</v>
      </c>
      <c r="AH13" s="33" t="s">
        <v>215</v>
      </c>
      <c r="AI13" s="191">
        <v>-3.2</v>
      </c>
      <c r="AJ13" s="33">
        <v>-3.9</v>
      </c>
      <c r="AK13" s="33">
        <v>-3.3</v>
      </c>
      <c r="AL13" s="33">
        <v>-2.4</v>
      </c>
      <c r="AM13" s="195">
        <f t="shared" si="8"/>
        <v>-0.24</v>
      </c>
      <c r="AP13" s="57">
        <f t="shared" si="9"/>
        <v>-2.4</v>
      </c>
      <c r="AQ13" s="56">
        <f>AP13</f>
        <v>-2.4</v>
      </c>
    </row>
    <row r="14" spans="1:43" x14ac:dyDescent="0.3">
      <c r="A14" s="57" t="s">
        <v>345</v>
      </c>
      <c r="B14" s="57" t="s">
        <v>72</v>
      </c>
      <c r="C14" s="196">
        <f t="shared" si="7"/>
        <v>0.1</v>
      </c>
      <c r="D14" s="196">
        <f t="shared" si="0"/>
        <v>0.1</v>
      </c>
      <c r="E14" s="196">
        <f t="shared" si="0"/>
        <v>0.1</v>
      </c>
      <c r="F14" s="196">
        <f t="shared" si="0"/>
        <v>0.1</v>
      </c>
      <c r="G14" s="196">
        <f t="shared" si="0"/>
        <v>0.1</v>
      </c>
      <c r="H14" s="196">
        <f t="shared" si="0"/>
        <v>0.1</v>
      </c>
      <c r="I14" s="196">
        <f t="shared" si="0"/>
        <v>0.1</v>
      </c>
      <c r="J14" s="196">
        <f t="shared" si="0"/>
        <v>0.1</v>
      </c>
      <c r="K14" s="196">
        <f t="shared" si="0"/>
        <v>0.1</v>
      </c>
      <c r="L14" s="196">
        <f t="shared" si="0"/>
        <v>0.1</v>
      </c>
      <c r="O14" s="194" t="str">
        <f t="shared" si="5"/>
        <v>aaoil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3" t="str">
        <f>AF13</f>
        <v>20 yrs</v>
      </c>
      <c r="AG14" s="33" t="s">
        <v>217</v>
      </c>
      <c r="AH14" s="33" t="s">
        <v>375</v>
      </c>
      <c r="AI14" s="191">
        <v>-3.2</v>
      </c>
      <c r="AJ14" s="33">
        <v>-3.9</v>
      </c>
      <c r="AK14" s="33">
        <v>-3.3</v>
      </c>
      <c r="AL14" s="33">
        <v>-2.4</v>
      </c>
      <c r="AM14" s="195">
        <f t="shared" si="8"/>
        <v>-0.24</v>
      </c>
      <c r="AP14" s="57">
        <f t="shared" si="9"/>
        <v>-2.4</v>
      </c>
      <c r="AQ14" s="56">
        <f>AP14</f>
        <v>-2.4</v>
      </c>
    </row>
    <row r="15" spans="1:43" x14ac:dyDescent="0.3">
      <c r="A15" s="57" t="s">
        <v>346</v>
      </c>
      <c r="B15" s="57" t="s">
        <v>72</v>
      </c>
      <c r="C15" s="196">
        <f t="shared" si="7"/>
        <v>0.1</v>
      </c>
      <c r="D15" s="196">
        <f t="shared" si="0"/>
        <v>0.1</v>
      </c>
      <c r="E15" s="196">
        <f t="shared" si="0"/>
        <v>0.1</v>
      </c>
      <c r="F15" s="196">
        <f t="shared" si="0"/>
        <v>0.1</v>
      </c>
      <c r="G15" s="196">
        <f t="shared" si="0"/>
        <v>0.1</v>
      </c>
      <c r="H15" s="196">
        <f t="shared" si="0"/>
        <v>0.1</v>
      </c>
      <c r="I15" s="196">
        <f t="shared" si="0"/>
        <v>0.1</v>
      </c>
      <c r="J15" s="196">
        <f t="shared" si="0"/>
        <v>0.1</v>
      </c>
      <c r="K15" s="196">
        <f t="shared" si="0"/>
        <v>0.1</v>
      </c>
      <c r="L15" s="196">
        <f t="shared" si="0"/>
        <v>0.1</v>
      </c>
      <c r="O15" s="194" t="str">
        <f t="shared" si="5"/>
        <v>aatub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57" t="s">
        <v>351</v>
      </c>
      <c r="AH15" s="33" t="s">
        <v>376</v>
      </c>
      <c r="AI15" s="191">
        <v>-0.3</v>
      </c>
      <c r="AJ15" s="33">
        <v>0.7</v>
      </c>
      <c r="AK15" s="33">
        <v>1</v>
      </c>
      <c r="AL15" s="33">
        <v>0.4</v>
      </c>
      <c r="AM15" s="197">
        <f t="shared" si="8"/>
        <v>4.0000000000000008E-2</v>
      </c>
      <c r="AP15" s="57">
        <f t="shared" si="9"/>
        <v>0.4</v>
      </c>
      <c r="AQ15" s="57">
        <f t="shared" si="10"/>
        <v>0.4</v>
      </c>
    </row>
    <row r="16" spans="1:43" x14ac:dyDescent="0.3">
      <c r="A16" s="57" t="s">
        <v>347</v>
      </c>
      <c r="B16" s="57" t="s">
        <v>72</v>
      </c>
      <c r="C16" s="196">
        <f t="shared" si="7"/>
        <v>0.1</v>
      </c>
      <c r="D16" s="196">
        <f t="shared" si="0"/>
        <v>0.1</v>
      </c>
      <c r="E16" s="196">
        <f t="shared" si="0"/>
        <v>0.1</v>
      </c>
      <c r="F16" s="196">
        <f t="shared" si="0"/>
        <v>0.1</v>
      </c>
      <c r="G16" s="196">
        <f t="shared" si="0"/>
        <v>0.1</v>
      </c>
      <c r="H16" s="196">
        <f t="shared" si="0"/>
        <v>0.1</v>
      </c>
      <c r="I16" s="196">
        <f t="shared" si="0"/>
        <v>0.1</v>
      </c>
      <c r="J16" s="196">
        <f t="shared" si="0"/>
        <v>0.1</v>
      </c>
      <c r="K16" s="196">
        <f t="shared" si="0"/>
        <v>0.1</v>
      </c>
      <c r="L16" s="196">
        <f t="shared" si="0"/>
        <v>0.1</v>
      </c>
      <c r="O16" s="194" t="str">
        <f t="shared" si="5"/>
        <v>aapul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1">
        <v>-0.3</v>
      </c>
      <c r="AJ16" s="33">
        <v>0.7</v>
      </c>
      <c r="AK16" s="33">
        <v>1</v>
      </c>
      <c r="AL16" s="33">
        <v>0.4</v>
      </c>
      <c r="AM16" s="197">
        <f t="shared" si="8"/>
        <v>4.0000000000000008E-2</v>
      </c>
      <c r="AP16" s="57">
        <f t="shared" si="9"/>
        <v>0.4</v>
      </c>
      <c r="AQ16" s="57">
        <f t="shared" si="10"/>
        <v>0.4</v>
      </c>
    </row>
    <row r="17" spans="1:43" x14ac:dyDescent="0.3">
      <c r="A17" s="57" t="s">
        <v>348</v>
      </c>
      <c r="B17" s="57" t="s">
        <v>72</v>
      </c>
      <c r="C17" s="143">
        <f t="shared" si="7"/>
        <v>0.1</v>
      </c>
      <c r="D17" s="143">
        <f t="shared" si="0"/>
        <v>0.1</v>
      </c>
      <c r="E17" s="143">
        <f t="shared" si="0"/>
        <v>0.1</v>
      </c>
      <c r="F17" s="143">
        <f t="shared" si="0"/>
        <v>0.1</v>
      </c>
      <c r="G17" s="143">
        <f t="shared" si="0"/>
        <v>0.1</v>
      </c>
      <c r="H17" s="143">
        <f t="shared" si="0"/>
        <v>0.1</v>
      </c>
      <c r="I17" s="143">
        <f t="shared" si="0"/>
        <v>0.1</v>
      </c>
      <c r="J17" s="143">
        <f t="shared" si="0"/>
        <v>0.1</v>
      </c>
      <c r="K17" s="143">
        <f t="shared" si="0"/>
        <v>0.1</v>
      </c>
      <c r="L17" s="143">
        <f t="shared" si="0"/>
        <v>0.1</v>
      </c>
      <c r="O17" s="194" t="str">
        <f t="shared" si="5"/>
        <v>aasug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377</v>
      </c>
      <c r="AI17" s="191">
        <v>2.5</v>
      </c>
      <c r="AJ17" s="33">
        <v>2.5</v>
      </c>
      <c r="AK17" s="33">
        <v>1.1000000000000001</v>
      </c>
      <c r="AL17" s="33">
        <v>0.6</v>
      </c>
      <c r="AM17" s="197">
        <f t="shared" si="8"/>
        <v>0.06</v>
      </c>
      <c r="AP17" s="57">
        <f t="shared" si="9"/>
        <v>0.6</v>
      </c>
      <c r="AQ17" s="57">
        <f t="shared" si="10"/>
        <v>0.6</v>
      </c>
    </row>
    <row r="18" spans="1:43" x14ac:dyDescent="0.3">
      <c r="A18" s="57" t="s">
        <v>349</v>
      </c>
      <c r="B18" s="57" t="s">
        <v>72</v>
      </c>
      <c r="C18" s="143">
        <f t="shared" si="7"/>
        <v>0.1</v>
      </c>
      <c r="D18" s="143">
        <f t="shared" si="0"/>
        <v>0.1</v>
      </c>
      <c r="E18" s="143">
        <f t="shared" si="0"/>
        <v>0.1</v>
      </c>
      <c r="F18" s="143">
        <f t="shared" si="0"/>
        <v>0.1</v>
      </c>
      <c r="G18" s="143">
        <f t="shared" si="0"/>
        <v>0.1</v>
      </c>
      <c r="H18" s="143">
        <f t="shared" si="0"/>
        <v>0.1</v>
      </c>
      <c r="I18" s="143">
        <f t="shared" si="0"/>
        <v>0.1</v>
      </c>
      <c r="J18" s="143">
        <f t="shared" si="0"/>
        <v>0.1</v>
      </c>
      <c r="K18" s="143">
        <f t="shared" si="0"/>
        <v>0.1</v>
      </c>
      <c r="L18" s="143">
        <f t="shared" si="0"/>
        <v>0.1</v>
      </c>
      <c r="O18" s="198" t="str">
        <f t="shared" si="5"/>
        <v>aaoth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3" t="str">
        <f>AF14</f>
        <v>20 yrs</v>
      </c>
      <c r="AG18" s="33" t="s">
        <v>105</v>
      </c>
      <c r="AH18" s="33" t="s">
        <v>378</v>
      </c>
      <c r="AI18" s="191">
        <v>2.5</v>
      </c>
      <c r="AJ18" s="33">
        <v>2.5</v>
      </c>
      <c r="AK18" s="33">
        <v>1.1000000000000001</v>
      </c>
      <c r="AL18" s="33">
        <v>0.6</v>
      </c>
      <c r="AM18" s="197">
        <f t="shared" si="8"/>
        <v>0.06</v>
      </c>
      <c r="AP18" s="57">
        <f t="shared" si="9"/>
        <v>0.6</v>
      </c>
      <c r="AQ18" s="57">
        <f t="shared" si="10"/>
        <v>0.6</v>
      </c>
    </row>
    <row r="19" spans="1:43" x14ac:dyDescent="0.3">
      <c r="A19" s="57" t="s">
        <v>350</v>
      </c>
      <c r="B19" s="57" t="s">
        <v>72</v>
      </c>
      <c r="C19" s="143">
        <f t="shared" si="7"/>
        <v>0.1</v>
      </c>
      <c r="D19" s="143">
        <f t="shared" si="0"/>
        <v>0.1</v>
      </c>
      <c r="E19" s="143">
        <f t="shared" si="0"/>
        <v>0.1</v>
      </c>
      <c r="F19" s="143">
        <f t="shared" si="0"/>
        <v>0.1</v>
      </c>
      <c r="G19" s="143">
        <f t="shared" si="0"/>
        <v>0.1</v>
      </c>
      <c r="H19" s="143">
        <f t="shared" si="0"/>
        <v>0.1</v>
      </c>
      <c r="I19" s="143">
        <f t="shared" si="0"/>
        <v>0.1</v>
      </c>
      <c r="J19" s="143">
        <f t="shared" si="0"/>
        <v>0.1</v>
      </c>
      <c r="K19" s="143">
        <f t="shared" si="0"/>
        <v>0.1</v>
      </c>
      <c r="L19" s="143">
        <f t="shared" si="0"/>
        <v>0.1</v>
      </c>
      <c r="O19" s="198" t="str">
        <f t="shared" si="5"/>
        <v>alani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89" t="s">
        <v>373</v>
      </c>
      <c r="AG19" s="33" t="s">
        <v>106</v>
      </c>
      <c r="AH19" s="33" t="s">
        <v>106</v>
      </c>
      <c r="AI19" s="191">
        <v>2.5</v>
      </c>
      <c r="AJ19" s="33">
        <v>2.5</v>
      </c>
      <c r="AK19" s="33">
        <v>1.1000000000000001</v>
      </c>
      <c r="AL19" s="33">
        <v>0.6</v>
      </c>
      <c r="AM19" s="197">
        <f t="shared" si="8"/>
        <v>0.06</v>
      </c>
      <c r="AP19" s="57">
        <f t="shared" si="9"/>
        <v>0.6</v>
      </c>
      <c r="AQ19" s="57">
        <f t="shared" si="10"/>
        <v>0.6</v>
      </c>
    </row>
    <row r="20" spans="1:43" x14ac:dyDescent="0.3">
      <c r="A20" s="57" t="s">
        <v>128</v>
      </c>
      <c r="B20" s="57" t="s">
        <v>72</v>
      </c>
      <c r="C20" s="143">
        <f t="shared" ref="C20:C48" si="11">VLOOKUP($A20,$AG$8:$AM$69,MATCH($AF$4,$AG$7:$AM$7,0),)*$F$3</f>
        <v>0.1</v>
      </c>
      <c r="D20" s="143">
        <f t="shared" si="0"/>
        <v>0.1</v>
      </c>
      <c r="E20" s="143">
        <f t="shared" si="0"/>
        <v>0.1</v>
      </c>
      <c r="F20" s="143">
        <f t="shared" si="0"/>
        <v>0.1</v>
      </c>
      <c r="G20" s="143">
        <f t="shared" si="0"/>
        <v>0.1</v>
      </c>
      <c r="H20" s="143">
        <f t="shared" si="0"/>
        <v>0.1</v>
      </c>
      <c r="I20" s="143">
        <f t="shared" si="0"/>
        <v>0.1</v>
      </c>
      <c r="J20" s="143">
        <f t="shared" si="0"/>
        <v>0.1</v>
      </c>
      <c r="K20" s="143">
        <f t="shared" si="0"/>
        <v>0.1</v>
      </c>
      <c r="L20" s="143">
        <f t="shared" si="0"/>
        <v>0.1</v>
      </c>
      <c r="O20" s="198" t="str">
        <f t="shared" si="5"/>
        <v>afore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3" t="str">
        <f>AF19</f>
        <v>20 yrs</v>
      </c>
      <c r="AG20" s="33" t="s">
        <v>107</v>
      </c>
      <c r="AH20" s="33" t="s">
        <v>107</v>
      </c>
      <c r="AI20" s="191">
        <v>2.5</v>
      </c>
      <c r="AJ20" s="33">
        <v>2.5</v>
      </c>
      <c r="AK20" s="33">
        <v>1.1000000000000001</v>
      </c>
      <c r="AL20" s="33">
        <v>0.6</v>
      </c>
      <c r="AM20" s="197">
        <f t="shared" si="8"/>
        <v>0.06</v>
      </c>
      <c r="AP20" s="57">
        <f t="shared" si="9"/>
        <v>0.6</v>
      </c>
      <c r="AQ20" s="57">
        <f t="shared" si="10"/>
        <v>0.6</v>
      </c>
    </row>
    <row r="21" spans="1:43" x14ac:dyDescent="0.3">
      <c r="A21" s="57" t="s">
        <v>129</v>
      </c>
      <c r="B21" s="57" t="s">
        <v>72</v>
      </c>
      <c r="C21" s="143">
        <f t="shared" si="11"/>
        <v>0.1</v>
      </c>
      <c r="D21" s="143">
        <f t="shared" si="0"/>
        <v>0.1</v>
      </c>
      <c r="E21" s="143">
        <f t="shared" si="0"/>
        <v>0.1</v>
      </c>
      <c r="F21" s="143">
        <f t="shared" si="0"/>
        <v>0.1</v>
      </c>
      <c r="G21" s="143">
        <f t="shared" si="0"/>
        <v>0.1</v>
      </c>
      <c r="H21" s="143">
        <f t="shared" si="0"/>
        <v>0.1</v>
      </c>
      <c r="I21" s="143">
        <f t="shared" si="0"/>
        <v>0.1</v>
      </c>
      <c r="J21" s="143">
        <f t="shared" si="0"/>
        <v>0.1</v>
      </c>
      <c r="K21" s="143">
        <f t="shared" si="0"/>
        <v>0.1</v>
      </c>
      <c r="L21" s="143">
        <f t="shared" si="0"/>
        <v>0.1</v>
      </c>
      <c r="O21" s="198" t="str">
        <f t="shared" si="5"/>
        <v>afish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89" t="s">
        <v>373</v>
      </c>
      <c r="AG21" s="33" t="s">
        <v>108</v>
      </c>
      <c r="AH21" s="33" t="s">
        <v>108</v>
      </c>
      <c r="AI21" s="191">
        <v>2.5</v>
      </c>
      <c r="AJ21" s="33">
        <v>2.5</v>
      </c>
      <c r="AK21" s="33">
        <v>1.1000000000000001</v>
      </c>
      <c r="AL21" s="33">
        <v>0.6</v>
      </c>
      <c r="AM21" s="197">
        <f t="shared" si="8"/>
        <v>0.06</v>
      </c>
      <c r="AP21" s="57">
        <f t="shared" si="9"/>
        <v>0.6</v>
      </c>
      <c r="AQ21" s="57">
        <f t="shared" si="10"/>
        <v>0.6</v>
      </c>
    </row>
    <row r="22" spans="1:43" x14ac:dyDescent="0.3">
      <c r="A22" s="57" t="s">
        <v>59</v>
      </c>
      <c r="B22" s="57" t="s">
        <v>72</v>
      </c>
      <c r="C22" s="143">
        <f t="shared" si="11"/>
        <v>-0.24</v>
      </c>
      <c r="D22" s="143">
        <f t="shared" si="0"/>
        <v>-0.24</v>
      </c>
      <c r="E22" s="143">
        <f t="shared" si="0"/>
        <v>-0.24</v>
      </c>
      <c r="F22" s="143">
        <f t="shared" si="0"/>
        <v>-0.24</v>
      </c>
      <c r="G22" s="143">
        <f t="shared" si="0"/>
        <v>-0.24</v>
      </c>
      <c r="H22" s="143">
        <f t="shared" si="0"/>
        <v>-0.24</v>
      </c>
      <c r="I22" s="143">
        <f t="shared" si="0"/>
        <v>-0.24</v>
      </c>
      <c r="J22" s="143">
        <f t="shared" si="0"/>
        <v>-0.24</v>
      </c>
      <c r="K22" s="143">
        <f t="shared" si="0"/>
        <v>-0.24</v>
      </c>
      <c r="L22" s="143">
        <f t="shared" si="0"/>
        <v>-0.24</v>
      </c>
      <c r="O22" s="198" t="str">
        <f t="shared" si="5"/>
        <v>acoal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3" t="str">
        <f>AF21</f>
        <v>20 yrs</v>
      </c>
      <c r="AG22" s="33" t="s">
        <v>109</v>
      </c>
      <c r="AH22" s="33" t="s">
        <v>109</v>
      </c>
      <c r="AI22" s="191">
        <v>2.5</v>
      </c>
      <c r="AJ22" s="33">
        <v>2.5</v>
      </c>
      <c r="AK22" s="33">
        <v>1.1000000000000001</v>
      </c>
      <c r="AL22" s="33">
        <v>0.6</v>
      </c>
      <c r="AM22" s="197">
        <f t="shared" si="8"/>
        <v>0.06</v>
      </c>
      <c r="AP22" s="57">
        <f t="shared" si="9"/>
        <v>0.6</v>
      </c>
      <c r="AQ22" s="57">
        <f t="shared" si="10"/>
        <v>0.6</v>
      </c>
    </row>
    <row r="23" spans="1:43" x14ac:dyDescent="0.3">
      <c r="A23" s="57" t="s">
        <v>214</v>
      </c>
      <c r="B23" s="57" t="s">
        <v>72</v>
      </c>
      <c r="C23" s="143">
        <f t="shared" si="11"/>
        <v>-0.24</v>
      </c>
      <c r="D23" s="143">
        <f t="shared" ref="D23:L51" si="12">C23</f>
        <v>-0.24</v>
      </c>
      <c r="E23" s="143">
        <f t="shared" si="12"/>
        <v>-0.24</v>
      </c>
      <c r="F23" s="143">
        <f t="shared" si="12"/>
        <v>-0.24</v>
      </c>
      <c r="G23" s="143">
        <f t="shared" si="12"/>
        <v>-0.24</v>
      </c>
      <c r="H23" s="143">
        <f t="shared" si="12"/>
        <v>-0.24</v>
      </c>
      <c r="I23" s="143">
        <f t="shared" si="12"/>
        <v>-0.24</v>
      </c>
      <c r="J23" s="143">
        <f t="shared" si="12"/>
        <v>-0.24</v>
      </c>
      <c r="K23" s="143">
        <f t="shared" si="12"/>
        <v>-0.24</v>
      </c>
      <c r="L23" s="143">
        <f t="shared" si="12"/>
        <v>-0.24</v>
      </c>
      <c r="O23" s="198" t="str">
        <f t="shared" si="5"/>
        <v>agold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3" t="str">
        <f>AF22</f>
        <v>20 yrs</v>
      </c>
      <c r="AG23" s="33" t="s">
        <v>110</v>
      </c>
      <c r="AH23" s="33" t="s">
        <v>110</v>
      </c>
      <c r="AI23" s="191">
        <v>2.5</v>
      </c>
      <c r="AJ23" s="33">
        <v>2.5</v>
      </c>
      <c r="AK23" s="33">
        <v>1.1000000000000001</v>
      </c>
      <c r="AL23" s="33">
        <v>0.6</v>
      </c>
      <c r="AM23" s="197">
        <f t="shared" si="8"/>
        <v>0.06</v>
      </c>
      <c r="AP23" s="57">
        <f t="shared" si="9"/>
        <v>0.6</v>
      </c>
      <c r="AQ23" s="57">
        <f t="shared" si="10"/>
        <v>0.6</v>
      </c>
    </row>
    <row r="24" spans="1:43" x14ac:dyDescent="0.3">
      <c r="A24" s="57" t="s">
        <v>130</v>
      </c>
      <c r="B24" s="57" t="s">
        <v>72</v>
      </c>
      <c r="C24" s="143">
        <f>C23</f>
        <v>-0.24</v>
      </c>
      <c r="D24" s="143">
        <f t="shared" si="12"/>
        <v>-0.24</v>
      </c>
      <c r="E24" s="143">
        <f t="shared" si="12"/>
        <v>-0.24</v>
      </c>
      <c r="F24" s="143">
        <f t="shared" si="12"/>
        <v>-0.24</v>
      </c>
      <c r="G24" s="143">
        <f t="shared" si="12"/>
        <v>-0.24</v>
      </c>
      <c r="H24" s="143">
        <f t="shared" si="12"/>
        <v>-0.24</v>
      </c>
      <c r="I24" s="143">
        <f t="shared" si="12"/>
        <v>-0.24</v>
      </c>
      <c r="J24" s="143">
        <f t="shared" si="12"/>
        <v>-0.24</v>
      </c>
      <c r="K24" s="143">
        <f t="shared" si="12"/>
        <v>-0.24</v>
      </c>
      <c r="L24" s="143">
        <f t="shared" si="12"/>
        <v>-0.24</v>
      </c>
      <c r="O24" s="198" t="str">
        <f t="shared" si="5"/>
        <v>angas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3" t="str">
        <f>AF23</f>
        <v>20 yrs</v>
      </c>
      <c r="AG24" s="33" t="s">
        <v>61</v>
      </c>
      <c r="AH24" s="33" t="s">
        <v>61</v>
      </c>
      <c r="AI24" s="191">
        <v>2.7</v>
      </c>
      <c r="AJ24" s="33">
        <v>1.6</v>
      </c>
      <c r="AK24" s="33">
        <v>1.2</v>
      </c>
      <c r="AL24" s="33">
        <v>1.7</v>
      </c>
      <c r="AM24" s="197">
        <f t="shared" si="8"/>
        <v>0.17</v>
      </c>
      <c r="AP24" s="57">
        <f t="shared" si="9"/>
        <v>1.7</v>
      </c>
      <c r="AQ24" s="57">
        <f t="shared" si="10"/>
        <v>1.7</v>
      </c>
    </row>
    <row r="25" spans="1:43" x14ac:dyDescent="0.3">
      <c r="A25" s="57" t="s">
        <v>417</v>
      </c>
      <c r="B25" s="57" t="s">
        <v>72</v>
      </c>
      <c r="C25" s="143">
        <f>C24</f>
        <v>-0.24</v>
      </c>
      <c r="D25" s="143">
        <f t="shared" si="12"/>
        <v>-0.24</v>
      </c>
      <c r="E25" s="143">
        <f t="shared" si="12"/>
        <v>-0.24</v>
      </c>
      <c r="F25" s="143">
        <f t="shared" si="12"/>
        <v>-0.24</v>
      </c>
      <c r="G25" s="143">
        <f t="shared" si="12"/>
        <v>-0.24</v>
      </c>
      <c r="H25" s="143">
        <f t="shared" si="12"/>
        <v>-0.24</v>
      </c>
      <c r="I25" s="143">
        <f t="shared" si="12"/>
        <v>-0.24</v>
      </c>
      <c r="J25" s="143">
        <f t="shared" si="12"/>
        <v>-0.24</v>
      </c>
      <c r="K25" s="143">
        <f t="shared" si="12"/>
        <v>-0.24</v>
      </c>
      <c r="L25" s="143">
        <f t="shared" si="12"/>
        <v>-0.24</v>
      </c>
      <c r="O25" s="198" t="str">
        <f t="shared" si="5"/>
        <v>apgm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89" t="s">
        <v>373</v>
      </c>
      <c r="AG25" s="33" t="s">
        <v>111</v>
      </c>
      <c r="AH25" s="33" t="s">
        <v>111</v>
      </c>
      <c r="AI25" s="191">
        <v>2.7</v>
      </c>
      <c r="AJ25" s="33">
        <v>1.6</v>
      </c>
      <c r="AK25" s="33">
        <v>1.2</v>
      </c>
      <c r="AL25" s="33">
        <v>1.7</v>
      </c>
      <c r="AM25" s="197">
        <f t="shared" si="8"/>
        <v>0.17</v>
      </c>
      <c r="AP25" s="57">
        <f t="shared" si="9"/>
        <v>1.7</v>
      </c>
      <c r="AQ25" s="57">
        <f t="shared" si="10"/>
        <v>1.7</v>
      </c>
    </row>
    <row r="26" spans="1:43" x14ac:dyDescent="0.3">
      <c r="A26" s="57" t="s">
        <v>215</v>
      </c>
      <c r="B26" s="57" t="s">
        <v>72</v>
      </c>
      <c r="C26" s="143">
        <f t="shared" si="11"/>
        <v>-0.24</v>
      </c>
      <c r="D26" s="143">
        <f t="shared" si="12"/>
        <v>-0.24</v>
      </c>
      <c r="E26" s="143">
        <f t="shared" si="12"/>
        <v>-0.24</v>
      </c>
      <c r="F26" s="143">
        <f t="shared" si="12"/>
        <v>-0.24</v>
      </c>
      <c r="G26" s="143">
        <f t="shared" si="12"/>
        <v>-0.24</v>
      </c>
      <c r="H26" s="143">
        <f t="shared" si="12"/>
        <v>-0.24</v>
      </c>
      <c r="I26" s="143">
        <f t="shared" si="12"/>
        <v>-0.24</v>
      </c>
      <c r="J26" s="143">
        <f t="shared" si="12"/>
        <v>-0.24</v>
      </c>
      <c r="K26" s="143">
        <f t="shared" si="12"/>
        <v>-0.24</v>
      </c>
      <c r="L26" s="143">
        <f t="shared" si="12"/>
        <v>-0.24</v>
      </c>
      <c r="O26" s="198" t="str">
        <f t="shared" si="5"/>
        <v>amore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3" t="str">
        <f>AF25</f>
        <v>20 yrs</v>
      </c>
      <c r="AG26" s="33" t="s">
        <v>112</v>
      </c>
      <c r="AH26" s="33" t="s">
        <v>112</v>
      </c>
      <c r="AI26" s="191">
        <v>2.7</v>
      </c>
      <c r="AJ26" s="33">
        <v>1.6</v>
      </c>
      <c r="AK26" s="33">
        <v>1.2</v>
      </c>
      <c r="AL26" s="33">
        <v>1.7</v>
      </c>
      <c r="AM26" s="197">
        <f t="shared" si="8"/>
        <v>0.17</v>
      </c>
      <c r="AP26" s="57">
        <f t="shared" si="9"/>
        <v>1.7</v>
      </c>
      <c r="AQ26" s="57">
        <f t="shared" si="10"/>
        <v>1.7</v>
      </c>
    </row>
    <row r="27" spans="1:43" x14ac:dyDescent="0.3">
      <c r="A27" s="57" t="s">
        <v>217</v>
      </c>
      <c r="B27" s="57" t="s">
        <v>72</v>
      </c>
      <c r="C27" s="143">
        <f t="shared" si="11"/>
        <v>-0.24</v>
      </c>
      <c r="D27" s="143">
        <f t="shared" si="12"/>
        <v>-0.24</v>
      </c>
      <c r="E27" s="143">
        <f t="shared" si="12"/>
        <v>-0.24</v>
      </c>
      <c r="F27" s="143">
        <f t="shared" si="12"/>
        <v>-0.24</v>
      </c>
      <c r="G27" s="143">
        <f t="shared" si="12"/>
        <v>-0.24</v>
      </c>
      <c r="H27" s="143">
        <f t="shared" si="12"/>
        <v>-0.24</v>
      </c>
      <c r="I27" s="143">
        <f t="shared" si="12"/>
        <v>-0.24</v>
      </c>
      <c r="J27" s="143">
        <f t="shared" si="12"/>
        <v>-0.24</v>
      </c>
      <c r="K27" s="143">
        <f t="shared" si="12"/>
        <v>-0.24</v>
      </c>
      <c r="L27" s="143">
        <f t="shared" si="12"/>
        <v>-0.24</v>
      </c>
      <c r="O27" s="198" t="str">
        <f t="shared" si="5"/>
        <v>amine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3" t="str">
        <f>AF26</f>
        <v>20 yrs</v>
      </c>
      <c r="AG27" s="33" t="s">
        <v>113</v>
      </c>
      <c r="AH27" s="33" t="s">
        <v>113</v>
      </c>
      <c r="AI27" s="191">
        <v>2.7</v>
      </c>
      <c r="AJ27" s="33">
        <v>1.6</v>
      </c>
      <c r="AK27" s="33">
        <v>1.2</v>
      </c>
      <c r="AL27" s="33">
        <v>1.7</v>
      </c>
      <c r="AM27" s="197">
        <f t="shared" si="8"/>
        <v>0.17</v>
      </c>
      <c r="AP27" s="57">
        <f t="shared" si="9"/>
        <v>1.7</v>
      </c>
      <c r="AQ27" s="57">
        <f t="shared" si="10"/>
        <v>1.7</v>
      </c>
    </row>
    <row r="28" spans="1:43" x14ac:dyDescent="0.3">
      <c r="A28" s="57" t="s">
        <v>351</v>
      </c>
      <c r="B28" s="57" t="s">
        <v>72</v>
      </c>
      <c r="C28" s="143">
        <f t="shared" si="11"/>
        <v>4.0000000000000008E-2</v>
      </c>
      <c r="D28" s="143">
        <f t="shared" si="12"/>
        <v>4.0000000000000008E-2</v>
      </c>
      <c r="E28" s="143">
        <f t="shared" si="12"/>
        <v>4.0000000000000008E-2</v>
      </c>
      <c r="F28" s="143">
        <f t="shared" si="12"/>
        <v>4.0000000000000008E-2</v>
      </c>
      <c r="G28" s="143">
        <f t="shared" si="12"/>
        <v>4.0000000000000008E-2</v>
      </c>
      <c r="H28" s="143">
        <f t="shared" si="12"/>
        <v>4.0000000000000008E-2</v>
      </c>
      <c r="I28" s="143">
        <f t="shared" si="12"/>
        <v>4.0000000000000008E-2</v>
      </c>
      <c r="J28" s="143">
        <f t="shared" si="12"/>
        <v>4.0000000000000008E-2</v>
      </c>
      <c r="K28" s="143">
        <f t="shared" si="12"/>
        <v>4.0000000000000008E-2</v>
      </c>
      <c r="L28" s="143">
        <f t="shared" si="12"/>
        <v>4.0000000000000008E-2</v>
      </c>
      <c r="O28" s="198" t="str">
        <f t="shared" si="5"/>
        <v>ameat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89" t="s">
        <v>373</v>
      </c>
      <c r="AG28" s="33" t="s">
        <v>114</v>
      </c>
      <c r="AH28" s="33" t="s">
        <v>114</v>
      </c>
      <c r="AI28" s="191">
        <v>2.7</v>
      </c>
      <c r="AJ28" s="33">
        <v>1.6</v>
      </c>
      <c r="AK28" s="33">
        <v>1.2</v>
      </c>
      <c r="AL28" s="33">
        <v>1.7</v>
      </c>
      <c r="AM28" s="197">
        <f t="shared" si="8"/>
        <v>0.17</v>
      </c>
      <c r="AP28" s="57">
        <f t="shared" si="9"/>
        <v>1.7</v>
      </c>
      <c r="AQ28" s="57">
        <f t="shared" si="10"/>
        <v>1.7</v>
      </c>
    </row>
    <row r="29" spans="1:43" x14ac:dyDescent="0.3">
      <c r="A29" s="57" t="s">
        <v>352</v>
      </c>
      <c r="B29" s="57" t="s">
        <v>72</v>
      </c>
      <c r="C29" s="143">
        <f>C28</f>
        <v>4.0000000000000008E-2</v>
      </c>
      <c r="D29" s="143">
        <f t="shared" si="12"/>
        <v>4.0000000000000008E-2</v>
      </c>
      <c r="E29" s="143">
        <f t="shared" si="12"/>
        <v>4.0000000000000008E-2</v>
      </c>
      <c r="F29" s="143">
        <f t="shared" si="12"/>
        <v>4.0000000000000008E-2</v>
      </c>
      <c r="G29" s="143">
        <f t="shared" si="12"/>
        <v>4.0000000000000008E-2</v>
      </c>
      <c r="H29" s="143">
        <f t="shared" si="12"/>
        <v>4.0000000000000008E-2</v>
      </c>
      <c r="I29" s="143">
        <f t="shared" si="12"/>
        <v>4.0000000000000008E-2</v>
      </c>
      <c r="J29" s="143">
        <f t="shared" si="12"/>
        <v>4.0000000000000008E-2</v>
      </c>
      <c r="K29" s="143">
        <f t="shared" si="12"/>
        <v>4.0000000000000008E-2</v>
      </c>
      <c r="L29" s="143">
        <f t="shared" si="12"/>
        <v>4.0000000000000008E-2</v>
      </c>
      <c r="O29" s="198" t="str">
        <f t="shared" si="5"/>
        <v>apfis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3" t="str">
        <f>AF28</f>
        <v>20 yrs</v>
      </c>
      <c r="AG29" s="33" t="s">
        <v>379</v>
      </c>
      <c r="AH29" s="33" t="s">
        <v>380</v>
      </c>
      <c r="AI29" s="191">
        <v>2.7</v>
      </c>
      <c r="AJ29" s="33">
        <v>1.6</v>
      </c>
      <c r="AK29" s="33">
        <v>1.2</v>
      </c>
      <c r="AL29" s="33">
        <v>1.7</v>
      </c>
      <c r="AM29" s="197">
        <f t="shared" si="8"/>
        <v>0.17</v>
      </c>
      <c r="AP29" s="57">
        <f t="shared" si="9"/>
        <v>1.7</v>
      </c>
      <c r="AQ29" s="57">
        <f t="shared" si="10"/>
        <v>1.7</v>
      </c>
    </row>
    <row r="30" spans="1:43" x14ac:dyDescent="0.3">
      <c r="A30" s="57" t="s">
        <v>353</v>
      </c>
      <c r="B30" s="57" t="s">
        <v>72</v>
      </c>
      <c r="C30" s="143">
        <f t="shared" ref="C30:C40" si="13">C29</f>
        <v>4.0000000000000008E-2</v>
      </c>
      <c r="D30" s="143">
        <f t="shared" si="12"/>
        <v>4.0000000000000008E-2</v>
      </c>
      <c r="E30" s="143">
        <f t="shared" si="12"/>
        <v>4.0000000000000008E-2</v>
      </c>
      <c r="F30" s="143">
        <f t="shared" si="12"/>
        <v>4.0000000000000008E-2</v>
      </c>
      <c r="G30" s="143">
        <f t="shared" si="12"/>
        <v>4.0000000000000008E-2</v>
      </c>
      <c r="H30" s="143">
        <f t="shared" si="12"/>
        <v>4.0000000000000008E-2</v>
      </c>
      <c r="I30" s="143">
        <f t="shared" si="12"/>
        <v>4.0000000000000008E-2</v>
      </c>
      <c r="J30" s="143">
        <f t="shared" si="12"/>
        <v>4.0000000000000008E-2</v>
      </c>
      <c r="K30" s="143">
        <f t="shared" si="12"/>
        <v>4.0000000000000008E-2</v>
      </c>
      <c r="L30" s="143">
        <f t="shared" si="12"/>
        <v>4.0000000000000008E-2</v>
      </c>
      <c r="O30" s="198" t="str">
        <f t="shared" si="5"/>
        <v>avege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3" t="str">
        <f t="shared" ref="AF30:AF61" si="14">AF29</f>
        <v>20 yrs</v>
      </c>
      <c r="AG30" s="33" t="s">
        <v>62</v>
      </c>
      <c r="AH30" s="33" t="s">
        <v>381</v>
      </c>
      <c r="AI30" s="191">
        <v>-0.9</v>
      </c>
      <c r="AJ30" s="33">
        <v>0.8</v>
      </c>
      <c r="AK30" s="33">
        <v>1.5</v>
      </c>
      <c r="AL30" s="33">
        <v>1.4</v>
      </c>
      <c r="AM30" s="197">
        <f t="shared" si="8"/>
        <v>0.13999999999999999</v>
      </c>
      <c r="AP30" s="57">
        <f t="shared" si="9"/>
        <v>1.4</v>
      </c>
      <c r="AQ30" s="57">
        <f t="shared" si="10"/>
        <v>1.4</v>
      </c>
    </row>
    <row r="31" spans="1:43" x14ac:dyDescent="0.3">
      <c r="A31" s="57" t="s">
        <v>354</v>
      </c>
      <c r="B31" s="57" t="s">
        <v>72</v>
      </c>
      <c r="C31" s="143">
        <f t="shared" si="13"/>
        <v>4.0000000000000008E-2</v>
      </c>
      <c r="D31" s="143">
        <f t="shared" si="12"/>
        <v>4.0000000000000008E-2</v>
      </c>
      <c r="E31" s="143">
        <f t="shared" si="12"/>
        <v>4.0000000000000008E-2</v>
      </c>
      <c r="F31" s="143">
        <f t="shared" si="12"/>
        <v>4.0000000000000008E-2</v>
      </c>
      <c r="G31" s="143">
        <f t="shared" si="12"/>
        <v>4.0000000000000008E-2</v>
      </c>
      <c r="H31" s="143">
        <f t="shared" si="12"/>
        <v>4.0000000000000008E-2</v>
      </c>
      <c r="I31" s="143">
        <f t="shared" si="12"/>
        <v>4.0000000000000008E-2</v>
      </c>
      <c r="J31" s="143">
        <f t="shared" si="12"/>
        <v>4.0000000000000008E-2</v>
      </c>
      <c r="K31" s="143">
        <f t="shared" si="12"/>
        <v>4.0000000000000008E-2</v>
      </c>
      <c r="L31" s="143">
        <f t="shared" si="12"/>
        <v>4.0000000000000008E-2</v>
      </c>
      <c r="O31" s="198" t="str">
        <f t="shared" si="5"/>
        <v>afats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3" t="str">
        <f t="shared" si="14"/>
        <v>20 yrs</v>
      </c>
      <c r="AG31" s="33" t="s">
        <v>115</v>
      </c>
      <c r="AH31" s="33" t="s">
        <v>382</v>
      </c>
      <c r="AI31" s="191">
        <v>-0.9</v>
      </c>
      <c r="AJ31" s="33">
        <v>0.8</v>
      </c>
      <c r="AK31" s="33">
        <v>1.5</v>
      </c>
      <c r="AL31" s="33">
        <v>1.4</v>
      </c>
      <c r="AM31" s="197">
        <f t="shared" si="8"/>
        <v>0.13999999999999999</v>
      </c>
      <c r="AP31" s="57">
        <f t="shared" si="9"/>
        <v>1.4</v>
      </c>
      <c r="AQ31" s="57">
        <f t="shared" si="10"/>
        <v>1.4</v>
      </c>
    </row>
    <row r="32" spans="1:43" x14ac:dyDescent="0.3">
      <c r="A32" s="57" t="s">
        <v>355</v>
      </c>
      <c r="B32" s="57" t="s">
        <v>72</v>
      </c>
      <c r="C32" s="143">
        <f t="shared" si="13"/>
        <v>4.0000000000000008E-2</v>
      </c>
      <c r="D32" s="143">
        <f t="shared" si="12"/>
        <v>4.0000000000000008E-2</v>
      </c>
      <c r="E32" s="143">
        <f t="shared" si="12"/>
        <v>4.0000000000000008E-2</v>
      </c>
      <c r="F32" s="143">
        <f t="shared" si="12"/>
        <v>4.0000000000000008E-2</v>
      </c>
      <c r="G32" s="143">
        <f t="shared" si="12"/>
        <v>4.0000000000000008E-2</v>
      </c>
      <c r="H32" s="143">
        <f t="shared" si="12"/>
        <v>4.0000000000000008E-2</v>
      </c>
      <c r="I32" s="143">
        <f t="shared" si="12"/>
        <v>4.0000000000000008E-2</v>
      </c>
      <c r="J32" s="143">
        <f t="shared" si="12"/>
        <v>4.0000000000000008E-2</v>
      </c>
      <c r="K32" s="143">
        <f t="shared" si="12"/>
        <v>4.0000000000000008E-2</v>
      </c>
      <c r="L32" s="143">
        <f t="shared" si="12"/>
        <v>4.0000000000000008E-2</v>
      </c>
      <c r="O32" s="198" t="str">
        <f t="shared" si="5"/>
        <v>adair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3" t="str">
        <f t="shared" si="14"/>
        <v>20 yrs</v>
      </c>
      <c r="AG32" s="33" t="s">
        <v>116</v>
      </c>
      <c r="AH32" s="33" t="s">
        <v>383</v>
      </c>
      <c r="AI32" s="191">
        <v>-0.9</v>
      </c>
      <c r="AJ32" s="33">
        <v>0.8</v>
      </c>
      <c r="AK32" s="33">
        <v>1.5</v>
      </c>
      <c r="AL32" s="33">
        <v>1.4</v>
      </c>
      <c r="AM32" s="197">
        <f t="shared" si="8"/>
        <v>0.13999999999999999</v>
      </c>
      <c r="AP32" s="57">
        <f t="shared" si="9"/>
        <v>1.4</v>
      </c>
      <c r="AQ32" s="57">
        <f t="shared" si="10"/>
        <v>1.4</v>
      </c>
    </row>
    <row r="33" spans="1:43" x14ac:dyDescent="0.3">
      <c r="A33" s="57" t="s">
        <v>356</v>
      </c>
      <c r="B33" s="57" t="s">
        <v>72</v>
      </c>
      <c r="C33" s="143">
        <f t="shared" si="13"/>
        <v>4.0000000000000008E-2</v>
      </c>
      <c r="D33" s="143">
        <f t="shared" si="12"/>
        <v>4.0000000000000008E-2</v>
      </c>
      <c r="E33" s="143">
        <f t="shared" si="12"/>
        <v>4.0000000000000008E-2</v>
      </c>
      <c r="F33" s="143">
        <f t="shared" si="12"/>
        <v>4.0000000000000008E-2</v>
      </c>
      <c r="G33" s="143">
        <f t="shared" si="12"/>
        <v>4.0000000000000008E-2</v>
      </c>
      <c r="H33" s="143">
        <f t="shared" si="12"/>
        <v>4.0000000000000008E-2</v>
      </c>
      <c r="I33" s="143">
        <f t="shared" si="12"/>
        <v>4.0000000000000008E-2</v>
      </c>
      <c r="J33" s="143">
        <f t="shared" si="12"/>
        <v>4.0000000000000008E-2</v>
      </c>
      <c r="K33" s="143">
        <f t="shared" si="12"/>
        <v>4.0000000000000008E-2</v>
      </c>
      <c r="L33" s="143">
        <f t="shared" si="12"/>
        <v>4.0000000000000008E-2</v>
      </c>
      <c r="O33" s="198" t="str">
        <f t="shared" si="5"/>
        <v>agrai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89" t="s">
        <v>373</v>
      </c>
      <c r="AG33" s="33" t="s">
        <v>117</v>
      </c>
      <c r="AH33" s="33" t="s">
        <v>384</v>
      </c>
      <c r="AI33" s="191">
        <v>-0.9</v>
      </c>
      <c r="AJ33" s="33">
        <v>0.8</v>
      </c>
      <c r="AK33" s="33">
        <v>1.5</v>
      </c>
      <c r="AL33" s="33">
        <v>1.4</v>
      </c>
      <c r="AM33" s="197">
        <f t="shared" si="8"/>
        <v>0.13999999999999999</v>
      </c>
      <c r="AP33" s="57">
        <f t="shared" si="9"/>
        <v>1.4</v>
      </c>
      <c r="AQ33" s="57">
        <f t="shared" si="10"/>
        <v>1.4</v>
      </c>
    </row>
    <row r="34" spans="1:43" x14ac:dyDescent="0.3">
      <c r="A34" s="57" t="s">
        <v>357</v>
      </c>
      <c r="B34" s="57" t="s">
        <v>72</v>
      </c>
      <c r="C34" s="143">
        <f t="shared" si="13"/>
        <v>4.0000000000000008E-2</v>
      </c>
      <c r="D34" s="143">
        <f t="shared" si="12"/>
        <v>4.0000000000000008E-2</v>
      </c>
      <c r="E34" s="143">
        <f t="shared" si="12"/>
        <v>4.0000000000000008E-2</v>
      </c>
      <c r="F34" s="143">
        <f t="shared" si="12"/>
        <v>4.0000000000000008E-2</v>
      </c>
      <c r="G34" s="143">
        <f t="shared" si="12"/>
        <v>4.0000000000000008E-2</v>
      </c>
      <c r="H34" s="143">
        <f t="shared" si="12"/>
        <v>4.0000000000000008E-2</v>
      </c>
      <c r="I34" s="143">
        <f t="shared" si="12"/>
        <v>4.0000000000000008E-2</v>
      </c>
      <c r="J34" s="143">
        <f t="shared" si="12"/>
        <v>4.0000000000000008E-2</v>
      </c>
      <c r="K34" s="143">
        <f t="shared" si="12"/>
        <v>4.0000000000000008E-2</v>
      </c>
      <c r="L34" s="143">
        <f t="shared" si="12"/>
        <v>4.0000000000000008E-2</v>
      </c>
      <c r="O34" s="198" t="str">
        <f t="shared" si="5"/>
        <v>astar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3" t="str">
        <f t="shared" si="14"/>
        <v>20 yrs</v>
      </c>
      <c r="AG34" s="33" t="s">
        <v>63</v>
      </c>
      <c r="AH34" s="33" t="s">
        <v>63</v>
      </c>
      <c r="AI34" s="191">
        <v>2.5</v>
      </c>
      <c r="AJ34" s="33">
        <v>3.7</v>
      </c>
      <c r="AK34" s="33">
        <v>1.5</v>
      </c>
      <c r="AL34" s="33">
        <v>1.3</v>
      </c>
      <c r="AM34" s="197">
        <f t="shared" si="8"/>
        <v>0.13</v>
      </c>
      <c r="AP34" s="57">
        <f t="shared" si="9"/>
        <v>1.3</v>
      </c>
      <c r="AQ34" s="57">
        <f t="shared" si="10"/>
        <v>1.3</v>
      </c>
    </row>
    <row r="35" spans="1:43" x14ac:dyDescent="0.3">
      <c r="A35" s="57" t="s">
        <v>358</v>
      </c>
      <c r="B35" s="57" t="s">
        <v>72</v>
      </c>
      <c r="C35" s="143">
        <f t="shared" si="13"/>
        <v>4.0000000000000008E-2</v>
      </c>
      <c r="D35" s="143">
        <f t="shared" si="12"/>
        <v>4.0000000000000008E-2</v>
      </c>
      <c r="E35" s="143">
        <f t="shared" si="12"/>
        <v>4.0000000000000008E-2</v>
      </c>
      <c r="F35" s="143">
        <f t="shared" si="12"/>
        <v>4.0000000000000008E-2</v>
      </c>
      <c r="G35" s="143">
        <f t="shared" si="12"/>
        <v>4.0000000000000008E-2</v>
      </c>
      <c r="H35" s="143">
        <f t="shared" si="12"/>
        <v>4.0000000000000008E-2</v>
      </c>
      <c r="I35" s="143">
        <f t="shared" si="12"/>
        <v>4.0000000000000008E-2</v>
      </c>
      <c r="J35" s="143">
        <f t="shared" si="12"/>
        <v>4.0000000000000008E-2</v>
      </c>
      <c r="K35" s="143">
        <f t="shared" si="12"/>
        <v>4.0000000000000008E-2</v>
      </c>
      <c r="L35" s="143">
        <f t="shared" si="12"/>
        <v>4.0000000000000008E-2</v>
      </c>
      <c r="O35" s="198" t="str">
        <f t="shared" si="5"/>
        <v>afeed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3" t="str">
        <f t="shared" si="14"/>
        <v>20 yrs</v>
      </c>
      <c r="AG35" s="33" t="s">
        <v>118</v>
      </c>
      <c r="AH35" s="33" t="s">
        <v>118</v>
      </c>
      <c r="AI35" s="191">
        <v>2.5</v>
      </c>
      <c r="AJ35" s="33">
        <v>3.7</v>
      </c>
      <c r="AK35" s="33">
        <v>1.5</v>
      </c>
      <c r="AL35" s="33">
        <v>1.3</v>
      </c>
      <c r="AM35" s="197">
        <f t="shared" si="8"/>
        <v>0.13</v>
      </c>
      <c r="AP35" s="57">
        <f t="shared" si="9"/>
        <v>1.3</v>
      </c>
      <c r="AQ35" s="57">
        <f t="shared" si="10"/>
        <v>1.3</v>
      </c>
    </row>
    <row r="36" spans="1:43" x14ac:dyDescent="0.3">
      <c r="A36" s="57" t="s">
        <v>359</v>
      </c>
      <c r="B36" s="57" t="s">
        <v>72</v>
      </c>
      <c r="C36" s="143">
        <f t="shared" si="13"/>
        <v>4.0000000000000008E-2</v>
      </c>
      <c r="D36" s="143">
        <f t="shared" si="12"/>
        <v>4.0000000000000008E-2</v>
      </c>
      <c r="E36" s="143">
        <f t="shared" si="12"/>
        <v>4.0000000000000008E-2</v>
      </c>
      <c r="F36" s="143">
        <f t="shared" si="12"/>
        <v>4.0000000000000008E-2</v>
      </c>
      <c r="G36" s="143">
        <f t="shared" si="12"/>
        <v>4.0000000000000008E-2</v>
      </c>
      <c r="H36" s="143">
        <f t="shared" si="12"/>
        <v>4.0000000000000008E-2</v>
      </c>
      <c r="I36" s="143">
        <f t="shared" si="12"/>
        <v>4.0000000000000008E-2</v>
      </c>
      <c r="J36" s="143">
        <f t="shared" si="12"/>
        <v>4.0000000000000008E-2</v>
      </c>
      <c r="K36" s="143">
        <f t="shared" si="12"/>
        <v>4.0000000000000008E-2</v>
      </c>
      <c r="L36" s="143">
        <f t="shared" si="12"/>
        <v>4.0000000000000008E-2</v>
      </c>
      <c r="O36" s="198" t="str">
        <f t="shared" si="5"/>
        <v>abake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0" si="15">T36</f>
        <v>eps</v>
      </c>
      <c r="V36" s="17" t="str">
        <f t="shared" si="15"/>
        <v>eps</v>
      </c>
      <c r="W36" s="17" t="str">
        <f t="shared" si="15"/>
        <v>eps</v>
      </c>
      <c r="X36" s="17" t="str">
        <f t="shared" si="15"/>
        <v>eps</v>
      </c>
      <c r="Y36" s="17" t="str">
        <f t="shared" si="15"/>
        <v>eps</v>
      </c>
      <c r="Z36" s="17" t="str">
        <f t="shared" si="15"/>
        <v>eps</v>
      </c>
      <c r="AF36" s="193" t="str">
        <f t="shared" si="14"/>
        <v>20 yrs</v>
      </c>
      <c r="AG36" s="33" t="s">
        <v>119</v>
      </c>
      <c r="AH36" s="33" t="s">
        <v>385</v>
      </c>
      <c r="AI36" s="191">
        <v>2.5</v>
      </c>
      <c r="AJ36" s="33">
        <v>3.7</v>
      </c>
      <c r="AK36" s="33">
        <v>1.5</v>
      </c>
      <c r="AL36" s="33">
        <v>1.3</v>
      </c>
      <c r="AM36" s="197">
        <f t="shared" si="8"/>
        <v>0.13</v>
      </c>
      <c r="AP36" s="57">
        <f t="shared" si="9"/>
        <v>1.3</v>
      </c>
      <c r="AQ36" s="57">
        <f t="shared" si="10"/>
        <v>1.3</v>
      </c>
    </row>
    <row r="37" spans="1:43" x14ac:dyDescent="0.3">
      <c r="A37" s="57" t="s">
        <v>360</v>
      </c>
      <c r="B37" s="57" t="s">
        <v>72</v>
      </c>
      <c r="C37" s="143">
        <f t="shared" si="13"/>
        <v>4.0000000000000008E-2</v>
      </c>
      <c r="D37" s="143">
        <f t="shared" si="12"/>
        <v>4.0000000000000008E-2</v>
      </c>
      <c r="E37" s="143">
        <f t="shared" si="12"/>
        <v>4.0000000000000008E-2</v>
      </c>
      <c r="F37" s="143">
        <f t="shared" si="12"/>
        <v>4.0000000000000008E-2</v>
      </c>
      <c r="G37" s="143">
        <f t="shared" si="12"/>
        <v>4.0000000000000008E-2</v>
      </c>
      <c r="H37" s="143">
        <f t="shared" si="12"/>
        <v>4.0000000000000008E-2</v>
      </c>
      <c r="I37" s="143">
        <f t="shared" si="12"/>
        <v>4.0000000000000008E-2</v>
      </c>
      <c r="J37" s="143">
        <f t="shared" si="12"/>
        <v>4.0000000000000008E-2</v>
      </c>
      <c r="K37" s="143">
        <f t="shared" si="12"/>
        <v>4.0000000000000008E-2</v>
      </c>
      <c r="L37" s="143">
        <f t="shared" si="12"/>
        <v>4.0000000000000008E-2</v>
      </c>
      <c r="O37" s="198" t="str">
        <f t="shared" si="5"/>
        <v>asuga</v>
      </c>
      <c r="P37" s="57" t="str">
        <f t="shared" si="3"/>
        <v>nat</v>
      </c>
      <c r="Q37" s="17" t="str">
        <f t="shared" si="6"/>
        <v>eps</v>
      </c>
      <c r="R37" s="17" t="str">
        <f t="shared" ref="R37:R50" si="16">Q37</f>
        <v>eps</v>
      </c>
      <c r="S37" s="17" t="str">
        <f t="shared" si="15"/>
        <v>eps</v>
      </c>
      <c r="T37" s="17" t="str">
        <f t="shared" si="15"/>
        <v>eps</v>
      </c>
      <c r="U37" s="17" t="str">
        <f t="shared" si="15"/>
        <v>eps</v>
      </c>
      <c r="V37" s="17" t="str">
        <f t="shared" si="15"/>
        <v>eps</v>
      </c>
      <c r="W37" s="17" t="str">
        <f t="shared" si="15"/>
        <v>eps</v>
      </c>
      <c r="X37" s="17" t="str">
        <f t="shared" si="15"/>
        <v>eps</v>
      </c>
      <c r="Y37" s="17" t="str">
        <f t="shared" si="15"/>
        <v>eps</v>
      </c>
      <c r="Z37" s="17" t="str">
        <f t="shared" si="15"/>
        <v>eps</v>
      </c>
      <c r="AF37" s="193" t="str">
        <f t="shared" si="14"/>
        <v>20 yrs</v>
      </c>
      <c r="AH37" s="33" t="s">
        <v>386</v>
      </c>
      <c r="AI37" s="191">
        <v>2.5</v>
      </c>
      <c r="AJ37" s="33">
        <v>3.7</v>
      </c>
      <c r="AK37" s="33">
        <v>1.5</v>
      </c>
      <c r="AL37" s="33">
        <v>1.3</v>
      </c>
      <c r="AM37" s="197">
        <f t="shared" si="8"/>
        <v>0.13</v>
      </c>
      <c r="AP37" s="57">
        <f t="shared" si="9"/>
        <v>1.3</v>
      </c>
      <c r="AQ37" s="57">
        <f t="shared" si="10"/>
        <v>1.3</v>
      </c>
    </row>
    <row r="38" spans="1:43" x14ac:dyDescent="0.3">
      <c r="A38" s="57" t="s">
        <v>361</v>
      </c>
      <c r="B38" s="57" t="s">
        <v>72</v>
      </c>
      <c r="C38" s="143">
        <f t="shared" si="13"/>
        <v>4.0000000000000008E-2</v>
      </c>
      <c r="D38" s="143">
        <f t="shared" si="12"/>
        <v>4.0000000000000008E-2</v>
      </c>
      <c r="E38" s="143">
        <f t="shared" si="12"/>
        <v>4.0000000000000008E-2</v>
      </c>
      <c r="F38" s="143">
        <f t="shared" si="12"/>
        <v>4.0000000000000008E-2</v>
      </c>
      <c r="G38" s="143">
        <f t="shared" si="12"/>
        <v>4.0000000000000008E-2</v>
      </c>
      <c r="H38" s="143">
        <f t="shared" si="12"/>
        <v>4.0000000000000008E-2</v>
      </c>
      <c r="I38" s="143">
        <f t="shared" si="12"/>
        <v>4.0000000000000008E-2</v>
      </c>
      <c r="J38" s="143">
        <f t="shared" si="12"/>
        <v>4.0000000000000008E-2</v>
      </c>
      <c r="K38" s="143">
        <f t="shared" si="12"/>
        <v>4.0000000000000008E-2</v>
      </c>
      <c r="L38" s="143">
        <f t="shared" si="12"/>
        <v>4.0000000000000008E-2</v>
      </c>
      <c r="O38" s="198" t="str">
        <f t="shared" si="5"/>
        <v>aconf</v>
      </c>
      <c r="P38" s="57" t="str">
        <f t="shared" si="3"/>
        <v>nat</v>
      </c>
      <c r="Q38" s="17" t="str">
        <f t="shared" si="6"/>
        <v>eps</v>
      </c>
      <c r="R38" s="17" t="str">
        <f t="shared" si="16"/>
        <v>eps</v>
      </c>
      <c r="S38" s="17" t="str">
        <f t="shared" si="15"/>
        <v>eps</v>
      </c>
      <c r="T38" s="17" t="str">
        <f t="shared" si="15"/>
        <v>eps</v>
      </c>
      <c r="U38" s="17" t="str">
        <f t="shared" si="15"/>
        <v>eps</v>
      </c>
      <c r="V38" s="17" t="str">
        <f t="shared" si="15"/>
        <v>eps</v>
      </c>
      <c r="W38" s="17" t="str">
        <f t="shared" si="15"/>
        <v>eps</v>
      </c>
      <c r="X38" s="17" t="str">
        <f t="shared" si="15"/>
        <v>eps</v>
      </c>
      <c r="Y38" s="17" t="str">
        <f t="shared" si="15"/>
        <v>eps</v>
      </c>
      <c r="Z38" s="17" t="str">
        <f t="shared" si="15"/>
        <v>eps</v>
      </c>
      <c r="AF38" s="193" t="str">
        <f t="shared" si="14"/>
        <v>20 yrs</v>
      </c>
      <c r="AG38" s="33" t="s">
        <v>64</v>
      </c>
      <c r="AH38" s="33" t="s">
        <v>387</v>
      </c>
      <c r="AI38" s="191">
        <v>3.1</v>
      </c>
      <c r="AJ38" s="33">
        <v>4.5999999999999996</v>
      </c>
      <c r="AK38" s="33">
        <v>4.2</v>
      </c>
      <c r="AL38" s="33">
        <v>3.3</v>
      </c>
      <c r="AM38" s="197">
        <f t="shared" si="8"/>
        <v>0.33</v>
      </c>
      <c r="AP38" s="57">
        <f t="shared" si="9"/>
        <v>3.3</v>
      </c>
      <c r="AQ38" s="57">
        <f t="shared" si="10"/>
        <v>3.3</v>
      </c>
    </row>
    <row r="39" spans="1:43" x14ac:dyDescent="0.3">
      <c r="A39" s="57" t="s">
        <v>362</v>
      </c>
      <c r="B39" s="57" t="s">
        <v>72</v>
      </c>
      <c r="C39" s="143">
        <f t="shared" si="13"/>
        <v>4.0000000000000008E-2</v>
      </c>
      <c r="D39" s="143">
        <f t="shared" si="12"/>
        <v>4.0000000000000008E-2</v>
      </c>
      <c r="E39" s="143">
        <f t="shared" si="12"/>
        <v>4.0000000000000008E-2</v>
      </c>
      <c r="F39" s="143">
        <f t="shared" si="12"/>
        <v>4.0000000000000008E-2</v>
      </c>
      <c r="G39" s="143">
        <f t="shared" si="12"/>
        <v>4.0000000000000008E-2</v>
      </c>
      <c r="H39" s="143">
        <f t="shared" si="12"/>
        <v>4.0000000000000008E-2</v>
      </c>
      <c r="I39" s="143">
        <f t="shared" si="12"/>
        <v>4.0000000000000008E-2</v>
      </c>
      <c r="J39" s="143">
        <f t="shared" si="12"/>
        <v>4.0000000000000008E-2</v>
      </c>
      <c r="K39" s="143">
        <f t="shared" si="12"/>
        <v>4.0000000000000008E-2</v>
      </c>
      <c r="L39" s="143">
        <f t="shared" si="12"/>
        <v>4.0000000000000008E-2</v>
      </c>
      <c r="O39" s="198" t="str">
        <f t="shared" si="5"/>
        <v>apast</v>
      </c>
      <c r="P39" s="57" t="str">
        <f t="shared" si="3"/>
        <v>nat</v>
      </c>
      <c r="Q39" s="17" t="str">
        <f t="shared" si="6"/>
        <v>eps</v>
      </c>
      <c r="R39" s="17" t="str">
        <f t="shared" si="16"/>
        <v>eps</v>
      </c>
      <c r="S39" s="17" t="str">
        <f t="shared" si="15"/>
        <v>eps</v>
      </c>
      <c r="T39" s="17" t="str">
        <f t="shared" si="15"/>
        <v>eps</v>
      </c>
      <c r="U39" s="17" t="str">
        <f t="shared" si="15"/>
        <v>eps</v>
      </c>
      <c r="V39" s="17" t="str">
        <f t="shared" si="15"/>
        <v>eps</v>
      </c>
      <c r="W39" s="17" t="str">
        <f t="shared" si="15"/>
        <v>eps</v>
      </c>
      <c r="X39" s="17" t="str">
        <f t="shared" si="15"/>
        <v>eps</v>
      </c>
      <c r="Y39" s="17" t="str">
        <f t="shared" si="15"/>
        <v>eps</v>
      </c>
      <c r="Z39" s="17" t="str">
        <f t="shared" si="15"/>
        <v>eps</v>
      </c>
      <c r="AF39" s="189" t="s">
        <v>373</v>
      </c>
      <c r="AG39" s="33" t="s">
        <v>120</v>
      </c>
      <c r="AH39" s="33" t="s">
        <v>388</v>
      </c>
      <c r="AI39" s="191">
        <v>3.1</v>
      </c>
      <c r="AJ39" s="33">
        <v>4.5999999999999996</v>
      </c>
      <c r="AK39" s="33">
        <v>4.2</v>
      </c>
      <c r="AL39" s="33">
        <v>3.3</v>
      </c>
      <c r="AM39" s="197">
        <f t="shared" si="8"/>
        <v>0.33</v>
      </c>
      <c r="AP39" s="57">
        <f t="shared" si="9"/>
        <v>3.3</v>
      </c>
      <c r="AQ39" s="57">
        <f t="shared" si="10"/>
        <v>3.3</v>
      </c>
    </row>
    <row r="40" spans="1:43" x14ac:dyDescent="0.3">
      <c r="A40" s="57" t="s">
        <v>363</v>
      </c>
      <c r="B40" s="57" t="s">
        <v>72</v>
      </c>
      <c r="C40" s="143">
        <f t="shared" si="13"/>
        <v>4.0000000000000008E-2</v>
      </c>
      <c r="D40" s="143">
        <f t="shared" si="12"/>
        <v>4.0000000000000008E-2</v>
      </c>
      <c r="E40" s="143">
        <f t="shared" si="12"/>
        <v>4.0000000000000008E-2</v>
      </c>
      <c r="F40" s="143">
        <f t="shared" si="12"/>
        <v>4.0000000000000008E-2</v>
      </c>
      <c r="G40" s="143">
        <f t="shared" si="12"/>
        <v>4.0000000000000008E-2</v>
      </c>
      <c r="H40" s="143">
        <f t="shared" si="12"/>
        <v>4.0000000000000008E-2</v>
      </c>
      <c r="I40" s="143">
        <f t="shared" si="12"/>
        <v>4.0000000000000008E-2</v>
      </c>
      <c r="J40" s="143">
        <f t="shared" si="12"/>
        <v>4.0000000000000008E-2</v>
      </c>
      <c r="K40" s="143">
        <f t="shared" si="12"/>
        <v>4.0000000000000008E-2</v>
      </c>
      <c r="L40" s="143">
        <f t="shared" si="12"/>
        <v>4.0000000000000008E-2</v>
      </c>
      <c r="O40" s="198" t="str">
        <f t="shared" si="5"/>
        <v>aofoo</v>
      </c>
      <c r="P40" s="57" t="str">
        <f t="shared" si="3"/>
        <v>nat</v>
      </c>
      <c r="Q40" s="17" t="str">
        <f t="shared" si="6"/>
        <v>eps</v>
      </c>
      <c r="R40" s="17" t="str">
        <f t="shared" si="16"/>
        <v>eps</v>
      </c>
      <c r="S40" s="17" t="str">
        <f t="shared" si="15"/>
        <v>eps</v>
      </c>
      <c r="T40" s="17" t="str">
        <f t="shared" si="15"/>
        <v>eps</v>
      </c>
      <c r="U40" s="17" t="str">
        <f t="shared" si="15"/>
        <v>eps</v>
      </c>
      <c r="V40" s="17" t="str">
        <f t="shared" si="15"/>
        <v>eps</v>
      </c>
      <c r="W40" s="17" t="str">
        <f t="shared" si="15"/>
        <v>eps</v>
      </c>
      <c r="X40" s="17" t="str">
        <f t="shared" si="15"/>
        <v>eps</v>
      </c>
      <c r="Y40" s="17" t="str">
        <f t="shared" si="15"/>
        <v>eps</v>
      </c>
      <c r="Z40" s="17" t="str">
        <f t="shared" si="15"/>
        <v>eps</v>
      </c>
      <c r="AF40" s="193" t="str">
        <f t="shared" si="14"/>
        <v>20 yrs</v>
      </c>
      <c r="AG40" s="33" t="s">
        <v>121</v>
      </c>
      <c r="AH40" s="33" t="s">
        <v>121</v>
      </c>
      <c r="AI40" s="191">
        <v>3.1</v>
      </c>
      <c r="AJ40" s="33">
        <v>4.5999999999999996</v>
      </c>
      <c r="AK40" s="33">
        <v>4.2</v>
      </c>
      <c r="AL40" s="33">
        <v>3.3</v>
      </c>
      <c r="AM40" s="197">
        <f t="shared" si="8"/>
        <v>0.33</v>
      </c>
      <c r="AP40" s="57">
        <f t="shared" si="9"/>
        <v>3.3</v>
      </c>
      <c r="AQ40" s="57">
        <f t="shared" si="10"/>
        <v>3.3</v>
      </c>
    </row>
    <row r="41" spans="1:43" x14ac:dyDescent="0.3">
      <c r="A41" s="57" t="s">
        <v>104</v>
      </c>
      <c r="B41" s="57" t="s">
        <v>72</v>
      </c>
      <c r="C41" s="143">
        <f t="shared" si="11"/>
        <v>4.0000000000000008E-2</v>
      </c>
      <c r="D41" s="143">
        <f t="shared" si="12"/>
        <v>4.0000000000000008E-2</v>
      </c>
      <c r="E41" s="143">
        <f t="shared" si="12"/>
        <v>4.0000000000000008E-2</v>
      </c>
      <c r="F41" s="143">
        <f t="shared" si="12"/>
        <v>4.0000000000000008E-2</v>
      </c>
      <c r="G41" s="143">
        <f t="shared" si="12"/>
        <v>4.0000000000000008E-2</v>
      </c>
      <c r="H41" s="143">
        <f t="shared" si="12"/>
        <v>4.0000000000000008E-2</v>
      </c>
      <c r="I41" s="143">
        <f t="shared" si="12"/>
        <v>4.0000000000000008E-2</v>
      </c>
      <c r="J41" s="143">
        <f t="shared" si="12"/>
        <v>4.0000000000000008E-2</v>
      </c>
      <c r="K41" s="143">
        <f t="shared" si="12"/>
        <v>4.0000000000000008E-2</v>
      </c>
      <c r="L41" s="143">
        <f t="shared" si="12"/>
        <v>4.0000000000000008E-2</v>
      </c>
      <c r="O41" s="198" t="str">
        <f t="shared" si="5"/>
        <v>abevt</v>
      </c>
      <c r="P41" s="57" t="str">
        <f t="shared" si="3"/>
        <v>nat</v>
      </c>
      <c r="Q41" s="17" t="str">
        <f t="shared" si="6"/>
        <v>eps</v>
      </c>
      <c r="R41" s="17" t="str">
        <f t="shared" si="16"/>
        <v>eps</v>
      </c>
      <c r="S41" s="17" t="str">
        <f t="shared" si="15"/>
        <v>eps</v>
      </c>
      <c r="T41" s="17" t="str">
        <f t="shared" si="15"/>
        <v>eps</v>
      </c>
      <c r="U41" s="17" t="str">
        <f t="shared" si="15"/>
        <v>eps</v>
      </c>
      <c r="V41" s="17" t="str">
        <f t="shared" si="15"/>
        <v>eps</v>
      </c>
      <c r="W41" s="17" t="str">
        <f t="shared" si="15"/>
        <v>eps</v>
      </c>
      <c r="X41" s="17" t="str">
        <f t="shared" si="15"/>
        <v>eps</v>
      </c>
      <c r="Y41" s="17" t="str">
        <f t="shared" si="15"/>
        <v>eps</v>
      </c>
      <c r="Z41" s="17" t="str">
        <f t="shared" si="15"/>
        <v>eps</v>
      </c>
      <c r="AF41" s="193" t="str">
        <f t="shared" si="14"/>
        <v>20 yrs</v>
      </c>
      <c r="AG41" s="33" t="s">
        <v>65</v>
      </c>
      <c r="AH41" s="33" t="s">
        <v>389</v>
      </c>
      <c r="AI41" s="191">
        <v>3.1</v>
      </c>
      <c r="AJ41" s="33">
        <v>4.5999999999999996</v>
      </c>
      <c r="AK41" s="33">
        <v>4.2</v>
      </c>
      <c r="AL41" s="33">
        <v>3.3</v>
      </c>
      <c r="AM41" s="197">
        <f t="shared" si="8"/>
        <v>0.33</v>
      </c>
      <c r="AP41" s="57">
        <f t="shared" si="9"/>
        <v>3.3</v>
      </c>
      <c r="AQ41" s="57">
        <f t="shared" si="10"/>
        <v>3.3</v>
      </c>
    </row>
    <row r="42" spans="1:43" x14ac:dyDescent="0.3">
      <c r="A42" s="57" t="s">
        <v>60</v>
      </c>
      <c r="B42" s="57" t="s">
        <v>72</v>
      </c>
      <c r="C42" s="143">
        <f t="shared" si="11"/>
        <v>0.06</v>
      </c>
      <c r="D42" s="143">
        <f t="shared" si="12"/>
        <v>0.06</v>
      </c>
      <c r="E42" s="143">
        <f t="shared" si="12"/>
        <v>0.06</v>
      </c>
      <c r="F42" s="143">
        <f t="shared" si="12"/>
        <v>0.06</v>
      </c>
      <c r="G42" s="143">
        <f t="shared" si="12"/>
        <v>0.06</v>
      </c>
      <c r="H42" s="143">
        <f t="shared" si="12"/>
        <v>0.06</v>
      </c>
      <c r="I42" s="143">
        <f t="shared" si="12"/>
        <v>0.06</v>
      </c>
      <c r="J42" s="143">
        <f t="shared" si="12"/>
        <v>0.06</v>
      </c>
      <c r="K42" s="143">
        <f t="shared" si="12"/>
        <v>0.06</v>
      </c>
      <c r="L42" s="143">
        <f t="shared" si="12"/>
        <v>0.06</v>
      </c>
      <c r="O42" s="198" t="str">
        <f t="shared" si="5"/>
        <v>atext</v>
      </c>
      <c r="P42" s="57" t="str">
        <f t="shared" si="3"/>
        <v>nat</v>
      </c>
      <c r="Q42" s="17" t="str">
        <f t="shared" si="6"/>
        <v>eps</v>
      </c>
      <c r="R42" s="17" t="str">
        <f t="shared" si="16"/>
        <v>eps</v>
      </c>
      <c r="S42" s="17" t="str">
        <f t="shared" si="15"/>
        <v>eps</v>
      </c>
      <c r="T42" s="17" t="str">
        <f t="shared" si="15"/>
        <v>eps</v>
      </c>
      <c r="U42" s="17" t="str">
        <f t="shared" si="15"/>
        <v>eps</v>
      </c>
      <c r="V42" s="17" t="str">
        <f t="shared" si="15"/>
        <v>eps</v>
      </c>
      <c r="W42" s="17" t="str">
        <f t="shared" si="15"/>
        <v>eps</v>
      </c>
      <c r="X42" s="17" t="str">
        <f t="shared" si="15"/>
        <v>eps</v>
      </c>
      <c r="Y42" s="17" t="str">
        <f t="shared" si="15"/>
        <v>eps</v>
      </c>
      <c r="Z42" s="17" t="str">
        <f t="shared" si="15"/>
        <v>eps</v>
      </c>
      <c r="AF42" s="193" t="str">
        <f t="shared" si="14"/>
        <v>20 yrs</v>
      </c>
      <c r="AG42" s="33" t="s">
        <v>66</v>
      </c>
      <c r="AH42" s="33" t="s">
        <v>390</v>
      </c>
      <c r="AI42" s="191">
        <v>-7.6</v>
      </c>
      <c r="AJ42" s="33">
        <v>-5.0999999999999996</v>
      </c>
      <c r="AK42" s="33">
        <v>-3.2</v>
      </c>
      <c r="AL42" s="33">
        <v>-1.8</v>
      </c>
      <c r="AM42" s="190">
        <f t="shared" si="8"/>
        <v>-0.18000000000000002</v>
      </c>
      <c r="AP42" s="57">
        <f t="shared" si="9"/>
        <v>-1.8</v>
      </c>
      <c r="AQ42" s="56">
        <f>AP42</f>
        <v>-1.8</v>
      </c>
    </row>
    <row r="43" spans="1:43" x14ac:dyDescent="0.3">
      <c r="A43" s="57" t="s">
        <v>105</v>
      </c>
      <c r="B43" s="57" t="s">
        <v>72</v>
      </c>
      <c r="C43" s="143">
        <f t="shared" si="11"/>
        <v>0.06</v>
      </c>
      <c r="D43" s="143">
        <f t="shared" si="12"/>
        <v>0.06</v>
      </c>
      <c r="E43" s="143">
        <f t="shared" si="12"/>
        <v>0.06</v>
      </c>
      <c r="F43" s="143">
        <f t="shared" si="12"/>
        <v>0.06</v>
      </c>
      <c r="G43" s="143">
        <f t="shared" si="12"/>
        <v>0.06</v>
      </c>
      <c r="H43" s="143">
        <f t="shared" si="12"/>
        <v>0.06</v>
      </c>
      <c r="I43" s="143">
        <f t="shared" si="12"/>
        <v>0.06</v>
      </c>
      <c r="J43" s="143">
        <f t="shared" si="12"/>
        <v>0.06</v>
      </c>
      <c r="K43" s="143">
        <f t="shared" si="12"/>
        <v>0.06</v>
      </c>
      <c r="L43" s="143">
        <f t="shared" si="12"/>
        <v>0.06</v>
      </c>
      <c r="O43" s="198" t="str">
        <f t="shared" si="5"/>
        <v>aclth</v>
      </c>
      <c r="P43" s="57" t="str">
        <f t="shared" si="3"/>
        <v>nat</v>
      </c>
      <c r="Q43" s="17" t="str">
        <f t="shared" si="6"/>
        <v>eps</v>
      </c>
      <c r="R43" s="17" t="str">
        <f t="shared" si="16"/>
        <v>eps</v>
      </c>
      <c r="S43" s="17" t="str">
        <f t="shared" si="15"/>
        <v>eps</v>
      </c>
      <c r="T43" s="17" t="str">
        <f t="shared" si="15"/>
        <v>eps</v>
      </c>
      <c r="U43" s="17" t="str">
        <f t="shared" si="15"/>
        <v>eps</v>
      </c>
      <c r="V43" s="17" t="str">
        <f t="shared" si="15"/>
        <v>eps</v>
      </c>
      <c r="W43" s="17" t="str">
        <f t="shared" si="15"/>
        <v>eps</v>
      </c>
      <c r="X43" s="17" t="str">
        <f t="shared" si="15"/>
        <v>eps</v>
      </c>
      <c r="Y43" s="17" t="str">
        <f t="shared" si="15"/>
        <v>eps</v>
      </c>
      <c r="Z43" s="17" t="str">
        <f t="shared" si="15"/>
        <v>eps</v>
      </c>
      <c r="AF43" s="193" t="str">
        <f t="shared" si="14"/>
        <v>20 yrs</v>
      </c>
      <c r="AG43" s="33" t="s">
        <v>24</v>
      </c>
      <c r="AH43" s="33" t="s">
        <v>391</v>
      </c>
      <c r="AI43" s="191">
        <v>-7.6</v>
      </c>
      <c r="AJ43" s="33">
        <v>-5.0999999999999996</v>
      </c>
      <c r="AK43" s="33">
        <v>-3.2</v>
      </c>
      <c r="AL43" s="33">
        <v>-1.8</v>
      </c>
      <c r="AM43" s="190">
        <f t="shared" si="8"/>
        <v>-0.18000000000000002</v>
      </c>
      <c r="AP43" s="57">
        <f t="shared" si="9"/>
        <v>-1.8</v>
      </c>
      <c r="AQ43" s="56">
        <f>AP43</f>
        <v>-1.8</v>
      </c>
    </row>
    <row r="44" spans="1:43" x14ac:dyDescent="0.3">
      <c r="A44" s="57" t="s">
        <v>106</v>
      </c>
      <c r="B44" s="57" t="s">
        <v>72</v>
      </c>
      <c r="C44" s="143">
        <f t="shared" si="11"/>
        <v>0.06</v>
      </c>
      <c r="D44" s="143">
        <f t="shared" si="12"/>
        <v>0.06</v>
      </c>
      <c r="E44" s="143">
        <f t="shared" si="12"/>
        <v>0.06</v>
      </c>
      <c r="F44" s="143">
        <f t="shared" si="12"/>
        <v>0.06</v>
      </c>
      <c r="G44" s="143">
        <f t="shared" si="12"/>
        <v>0.06</v>
      </c>
      <c r="H44" s="143">
        <f t="shared" si="12"/>
        <v>0.06</v>
      </c>
      <c r="I44" s="143">
        <f t="shared" si="12"/>
        <v>0.06</v>
      </c>
      <c r="J44" s="143">
        <f t="shared" si="12"/>
        <v>0.06</v>
      </c>
      <c r="K44" s="143">
        <f t="shared" si="12"/>
        <v>0.06</v>
      </c>
      <c r="L44" s="143">
        <f t="shared" si="12"/>
        <v>0.06</v>
      </c>
      <c r="O44" s="198" t="str">
        <f t="shared" si="5"/>
        <v>aleat</v>
      </c>
      <c r="P44" s="57" t="str">
        <f t="shared" si="3"/>
        <v>nat</v>
      </c>
      <c r="Q44" s="17" t="str">
        <f t="shared" si="6"/>
        <v>eps</v>
      </c>
      <c r="R44" s="17" t="str">
        <f t="shared" si="16"/>
        <v>eps</v>
      </c>
      <c r="S44" s="17" t="str">
        <f t="shared" si="15"/>
        <v>eps</v>
      </c>
      <c r="T44" s="17" t="str">
        <f t="shared" si="15"/>
        <v>eps</v>
      </c>
      <c r="U44" s="17" t="str">
        <f t="shared" si="15"/>
        <v>eps</v>
      </c>
      <c r="V44" s="17" t="str">
        <f t="shared" si="15"/>
        <v>eps</v>
      </c>
      <c r="W44" s="17" t="str">
        <f t="shared" si="15"/>
        <v>eps</v>
      </c>
      <c r="X44" s="17" t="str">
        <f t="shared" si="15"/>
        <v>eps</v>
      </c>
      <c r="Y44" s="17" t="str">
        <f t="shared" si="15"/>
        <v>eps</v>
      </c>
      <c r="Z44" s="17" t="str">
        <f t="shared" si="15"/>
        <v>eps</v>
      </c>
      <c r="AF44" s="193" t="str">
        <f t="shared" si="14"/>
        <v>20 yrs</v>
      </c>
      <c r="AG44" s="33" t="s">
        <v>67</v>
      </c>
      <c r="AH44" s="33" t="s">
        <v>392</v>
      </c>
      <c r="AI44" s="191">
        <v>-0.6</v>
      </c>
      <c r="AJ44" s="33">
        <v>0.3</v>
      </c>
      <c r="AK44" s="33">
        <v>0.6</v>
      </c>
      <c r="AL44" s="33">
        <v>0.8</v>
      </c>
      <c r="AM44" s="190">
        <f t="shared" si="8"/>
        <v>8.0000000000000016E-2</v>
      </c>
      <c r="AP44" s="57">
        <f t="shared" si="9"/>
        <v>0.8</v>
      </c>
      <c r="AQ44" s="57">
        <f t="shared" si="10"/>
        <v>0.8</v>
      </c>
    </row>
    <row r="45" spans="1:43" x14ac:dyDescent="0.3">
      <c r="A45" s="57" t="s">
        <v>107</v>
      </c>
      <c r="B45" s="57" t="s">
        <v>72</v>
      </c>
      <c r="C45" s="143">
        <f t="shared" si="11"/>
        <v>0.06</v>
      </c>
      <c r="D45" s="143">
        <f t="shared" si="12"/>
        <v>0.06</v>
      </c>
      <c r="E45" s="143">
        <f t="shared" si="12"/>
        <v>0.06</v>
      </c>
      <c r="F45" s="143">
        <f t="shared" si="12"/>
        <v>0.06</v>
      </c>
      <c r="G45" s="143">
        <f t="shared" si="12"/>
        <v>0.06</v>
      </c>
      <c r="H45" s="143">
        <f t="shared" si="12"/>
        <v>0.06</v>
      </c>
      <c r="I45" s="143">
        <f t="shared" si="12"/>
        <v>0.06</v>
      </c>
      <c r="J45" s="143">
        <f t="shared" si="12"/>
        <v>0.06</v>
      </c>
      <c r="K45" s="143">
        <f t="shared" si="12"/>
        <v>0.06</v>
      </c>
      <c r="L45" s="143">
        <f t="shared" si="12"/>
        <v>0.06</v>
      </c>
      <c r="O45" s="198" t="str">
        <f t="shared" si="5"/>
        <v>afoot</v>
      </c>
      <c r="P45" s="57" t="str">
        <f t="shared" si="3"/>
        <v>nat</v>
      </c>
      <c r="Q45" s="17" t="str">
        <f t="shared" si="6"/>
        <v>eps</v>
      </c>
      <c r="R45" s="17" t="str">
        <f t="shared" si="16"/>
        <v>eps</v>
      </c>
      <c r="S45" s="17" t="str">
        <f t="shared" si="15"/>
        <v>eps</v>
      </c>
      <c r="T45" s="17" t="str">
        <f t="shared" si="15"/>
        <v>eps</v>
      </c>
      <c r="U45" s="17" t="str">
        <f t="shared" si="15"/>
        <v>eps</v>
      </c>
      <c r="V45" s="17" t="str">
        <f t="shared" si="15"/>
        <v>eps</v>
      </c>
      <c r="W45" s="17" t="str">
        <f t="shared" si="15"/>
        <v>eps</v>
      </c>
      <c r="X45" s="17" t="str">
        <f t="shared" si="15"/>
        <v>eps</v>
      </c>
      <c r="Y45" s="17" t="str">
        <f t="shared" si="15"/>
        <v>eps</v>
      </c>
      <c r="Z45" s="17" t="str">
        <f t="shared" si="15"/>
        <v>eps</v>
      </c>
      <c r="AF45" s="189" t="s">
        <v>373</v>
      </c>
      <c r="AG45" s="33" t="s">
        <v>68</v>
      </c>
      <c r="AH45" s="33" t="s">
        <v>393</v>
      </c>
      <c r="AI45" s="191">
        <v>1.3</v>
      </c>
      <c r="AJ45" s="33">
        <v>-0.1</v>
      </c>
      <c r="AK45" s="33">
        <v>0.5</v>
      </c>
      <c r="AL45" s="33">
        <v>0.3</v>
      </c>
      <c r="AM45" s="190">
        <f t="shared" si="8"/>
        <v>0.03</v>
      </c>
      <c r="AP45" s="57">
        <f t="shared" si="9"/>
        <v>0.3</v>
      </c>
      <c r="AQ45" s="57">
        <f t="shared" si="10"/>
        <v>0.3</v>
      </c>
    </row>
    <row r="46" spans="1:43" x14ac:dyDescent="0.3">
      <c r="A46" s="57" t="s">
        <v>108</v>
      </c>
      <c r="B46" s="57" t="s">
        <v>72</v>
      </c>
      <c r="C46" s="143">
        <f t="shared" si="11"/>
        <v>0.06</v>
      </c>
      <c r="D46" s="143">
        <f t="shared" si="12"/>
        <v>0.06</v>
      </c>
      <c r="E46" s="143">
        <f t="shared" si="12"/>
        <v>0.06</v>
      </c>
      <c r="F46" s="143">
        <f t="shared" si="12"/>
        <v>0.06</v>
      </c>
      <c r="G46" s="143">
        <f t="shared" si="12"/>
        <v>0.06</v>
      </c>
      <c r="H46" s="143">
        <f t="shared" si="12"/>
        <v>0.06</v>
      </c>
      <c r="I46" s="143">
        <f t="shared" si="12"/>
        <v>0.06</v>
      </c>
      <c r="J46" s="143">
        <f t="shared" si="12"/>
        <v>0.06</v>
      </c>
      <c r="K46" s="143">
        <f t="shared" si="12"/>
        <v>0.06</v>
      </c>
      <c r="L46" s="143">
        <f t="shared" si="12"/>
        <v>0.06</v>
      </c>
      <c r="O46" s="198" t="str">
        <f t="shared" si="5"/>
        <v>awood</v>
      </c>
      <c r="P46" s="57" t="str">
        <f t="shared" si="3"/>
        <v>nat</v>
      </c>
      <c r="Q46" s="17" t="str">
        <f t="shared" si="6"/>
        <v>eps</v>
      </c>
      <c r="R46" s="17" t="str">
        <f t="shared" si="16"/>
        <v>eps</v>
      </c>
      <c r="S46" s="17" t="str">
        <f t="shared" si="15"/>
        <v>eps</v>
      </c>
      <c r="T46" s="17" t="str">
        <f t="shared" si="15"/>
        <v>eps</v>
      </c>
      <c r="U46" s="17" t="str">
        <f t="shared" si="15"/>
        <v>eps</v>
      </c>
      <c r="V46" s="17" t="str">
        <f t="shared" si="15"/>
        <v>eps</v>
      </c>
      <c r="W46" s="17" t="str">
        <f t="shared" si="15"/>
        <v>eps</v>
      </c>
      <c r="X46" s="17" t="str">
        <f t="shared" si="15"/>
        <v>eps</v>
      </c>
      <c r="Y46" s="17" t="str">
        <f t="shared" si="15"/>
        <v>eps</v>
      </c>
      <c r="Z46" s="17" t="str">
        <f t="shared" si="15"/>
        <v>eps</v>
      </c>
      <c r="AF46" s="193" t="str">
        <f t="shared" si="14"/>
        <v>20 yrs</v>
      </c>
      <c r="AH46" s="33" t="s">
        <v>394</v>
      </c>
      <c r="AI46" s="191">
        <v>1.3</v>
      </c>
      <c r="AJ46" s="33">
        <v>-0.1</v>
      </c>
      <c r="AK46" s="33">
        <v>0.5</v>
      </c>
      <c r="AL46" s="33">
        <v>0.3</v>
      </c>
      <c r="AM46" s="190">
        <f t="shared" si="8"/>
        <v>0.03</v>
      </c>
      <c r="AP46" s="57">
        <f t="shared" si="9"/>
        <v>0.3</v>
      </c>
      <c r="AQ46" s="57">
        <f t="shared" si="10"/>
        <v>0.3</v>
      </c>
    </row>
    <row r="47" spans="1:43" x14ac:dyDescent="0.3">
      <c r="A47" s="57" t="s">
        <v>109</v>
      </c>
      <c r="B47" s="57" t="s">
        <v>72</v>
      </c>
      <c r="C47" s="143">
        <f t="shared" si="11"/>
        <v>0.06</v>
      </c>
      <c r="D47" s="143">
        <f t="shared" si="12"/>
        <v>0.06</v>
      </c>
      <c r="E47" s="143">
        <f t="shared" si="12"/>
        <v>0.06</v>
      </c>
      <c r="F47" s="143">
        <f t="shared" si="12"/>
        <v>0.06</v>
      </c>
      <c r="G47" s="143">
        <f t="shared" si="12"/>
        <v>0.06</v>
      </c>
      <c r="H47" s="143">
        <f t="shared" si="12"/>
        <v>0.06</v>
      </c>
      <c r="I47" s="143">
        <f t="shared" si="12"/>
        <v>0.06</v>
      </c>
      <c r="J47" s="143">
        <f t="shared" si="12"/>
        <v>0.06</v>
      </c>
      <c r="K47" s="143">
        <f t="shared" si="12"/>
        <v>0.06</v>
      </c>
      <c r="L47" s="143">
        <f t="shared" si="12"/>
        <v>0.06</v>
      </c>
      <c r="O47" s="198" t="str">
        <f t="shared" si="5"/>
        <v>apapr</v>
      </c>
      <c r="P47" s="57" t="str">
        <f t="shared" si="3"/>
        <v>nat</v>
      </c>
      <c r="Q47" s="17" t="str">
        <f t="shared" si="6"/>
        <v>eps</v>
      </c>
      <c r="R47" s="17" t="str">
        <f t="shared" si="16"/>
        <v>eps</v>
      </c>
      <c r="S47" s="17" t="str">
        <f t="shared" si="15"/>
        <v>eps</v>
      </c>
      <c r="T47" s="17" t="str">
        <f t="shared" si="15"/>
        <v>eps</v>
      </c>
      <c r="U47" s="17" t="str">
        <f t="shared" si="15"/>
        <v>eps</v>
      </c>
      <c r="V47" s="17" t="str">
        <f t="shared" si="15"/>
        <v>eps</v>
      </c>
      <c r="W47" s="17" t="str">
        <f t="shared" si="15"/>
        <v>eps</v>
      </c>
      <c r="X47" s="17" t="str">
        <f t="shared" si="15"/>
        <v>eps</v>
      </c>
      <c r="Y47" s="17" t="str">
        <f t="shared" si="15"/>
        <v>eps</v>
      </c>
      <c r="Z47" s="17" t="str">
        <f t="shared" si="15"/>
        <v>eps</v>
      </c>
      <c r="AF47" s="189" t="s">
        <v>373</v>
      </c>
      <c r="AH47" s="33" t="s">
        <v>395</v>
      </c>
      <c r="AI47" s="191">
        <v>1.3</v>
      </c>
      <c r="AJ47" s="33">
        <v>-0.1</v>
      </c>
      <c r="AK47" s="33">
        <v>0.5</v>
      </c>
      <c r="AL47" s="33">
        <v>0.3</v>
      </c>
      <c r="AM47" s="190">
        <f t="shared" si="8"/>
        <v>0.03</v>
      </c>
      <c r="AP47" s="57">
        <f t="shared" si="9"/>
        <v>0.3</v>
      </c>
      <c r="AQ47" s="57">
        <f t="shared" si="10"/>
        <v>0.3</v>
      </c>
    </row>
    <row r="48" spans="1:43" x14ac:dyDescent="0.3">
      <c r="A48" s="57" t="s">
        <v>110</v>
      </c>
      <c r="B48" s="57" t="s">
        <v>72</v>
      </c>
      <c r="C48" s="143">
        <f t="shared" si="11"/>
        <v>0.06</v>
      </c>
      <c r="D48" s="143">
        <f t="shared" si="12"/>
        <v>0.06</v>
      </c>
      <c r="E48" s="143">
        <f t="shared" si="12"/>
        <v>0.06</v>
      </c>
      <c r="F48" s="143">
        <f t="shared" si="12"/>
        <v>0.06</v>
      </c>
      <c r="G48" s="143">
        <f t="shared" si="12"/>
        <v>0.06</v>
      </c>
      <c r="H48" s="143">
        <f t="shared" si="12"/>
        <v>0.06</v>
      </c>
      <c r="I48" s="143">
        <f t="shared" si="12"/>
        <v>0.06</v>
      </c>
      <c r="J48" s="143">
        <f t="shared" si="12"/>
        <v>0.06</v>
      </c>
      <c r="K48" s="143">
        <f t="shared" si="12"/>
        <v>0.06</v>
      </c>
      <c r="L48" s="143">
        <f t="shared" si="12"/>
        <v>0.06</v>
      </c>
      <c r="O48" s="57" t="str">
        <f t="shared" si="5"/>
        <v>aprnt</v>
      </c>
      <c r="P48" s="57" t="str">
        <f t="shared" si="3"/>
        <v>nat</v>
      </c>
      <c r="Q48" s="17" t="str">
        <f t="shared" si="6"/>
        <v>eps</v>
      </c>
      <c r="R48" s="17" t="str">
        <f t="shared" si="16"/>
        <v>eps</v>
      </c>
      <c r="S48" s="17" t="str">
        <f t="shared" si="15"/>
        <v>eps</v>
      </c>
      <c r="T48" s="17" t="str">
        <f t="shared" si="15"/>
        <v>eps</v>
      </c>
      <c r="U48" s="17" t="str">
        <f t="shared" si="15"/>
        <v>eps</v>
      </c>
      <c r="V48" s="17" t="str">
        <f t="shared" si="15"/>
        <v>eps</v>
      </c>
      <c r="W48" s="17" t="str">
        <f t="shared" si="15"/>
        <v>eps</v>
      </c>
      <c r="X48" s="17" t="str">
        <f t="shared" si="15"/>
        <v>eps</v>
      </c>
      <c r="Y48" s="17" t="str">
        <f t="shared" si="15"/>
        <v>eps</v>
      </c>
      <c r="Z48" s="17" t="str">
        <f t="shared" si="15"/>
        <v>eps</v>
      </c>
      <c r="AF48" s="193" t="str">
        <f t="shared" si="14"/>
        <v>20 yrs</v>
      </c>
      <c r="AG48" s="33" t="s">
        <v>122</v>
      </c>
      <c r="AH48" s="33" t="s">
        <v>396</v>
      </c>
      <c r="AI48" s="191">
        <v>1.3</v>
      </c>
      <c r="AJ48" s="33">
        <v>-0.1</v>
      </c>
      <c r="AK48" s="33">
        <v>0.5</v>
      </c>
      <c r="AL48" s="33">
        <v>0.3</v>
      </c>
      <c r="AM48" s="190">
        <f t="shared" si="8"/>
        <v>0.03</v>
      </c>
      <c r="AP48" s="57">
        <f t="shared" si="9"/>
        <v>0.3</v>
      </c>
      <c r="AQ48" s="57">
        <f t="shared" si="10"/>
        <v>0.3</v>
      </c>
    </row>
    <row r="49" spans="1:43" x14ac:dyDescent="0.3">
      <c r="A49" s="57" t="s">
        <v>61</v>
      </c>
      <c r="B49" s="57" t="s">
        <v>72</v>
      </c>
      <c r="C49" s="143">
        <f>VLOOKUP($A49,$AG$8:$AM$69,MATCH($AF$4,$AG$7:$AM$7,0),)*$F$3</f>
        <v>0.17</v>
      </c>
      <c r="D49" s="143">
        <f t="shared" si="12"/>
        <v>0.17</v>
      </c>
      <c r="E49" s="143">
        <f t="shared" si="12"/>
        <v>0.17</v>
      </c>
      <c r="F49" s="143">
        <f t="shared" si="12"/>
        <v>0.17</v>
      </c>
      <c r="G49" s="143">
        <f t="shared" si="12"/>
        <v>0.17</v>
      </c>
      <c r="H49" s="143">
        <f t="shared" si="12"/>
        <v>0.17</v>
      </c>
      <c r="I49" s="143">
        <f t="shared" si="12"/>
        <v>0.17</v>
      </c>
      <c r="J49" s="143">
        <f t="shared" si="12"/>
        <v>0.17</v>
      </c>
      <c r="K49" s="143">
        <f t="shared" si="12"/>
        <v>0.17</v>
      </c>
      <c r="L49" s="143">
        <f t="shared" si="12"/>
        <v>0.17</v>
      </c>
      <c r="O49" s="57" t="str">
        <f t="shared" si="5"/>
        <v>apetr</v>
      </c>
      <c r="P49" s="57" t="str">
        <f t="shared" si="3"/>
        <v>nat</v>
      </c>
      <c r="Q49" s="17" t="str">
        <f t="shared" si="6"/>
        <v>eps</v>
      </c>
      <c r="R49" s="17" t="str">
        <f t="shared" si="16"/>
        <v>eps</v>
      </c>
      <c r="S49" s="17" t="str">
        <f t="shared" si="15"/>
        <v>eps</v>
      </c>
      <c r="T49" s="17" t="str">
        <f t="shared" si="15"/>
        <v>eps</v>
      </c>
      <c r="U49" s="17" t="str">
        <f t="shared" si="15"/>
        <v>eps</v>
      </c>
      <c r="V49" s="17" t="str">
        <f t="shared" si="15"/>
        <v>eps</v>
      </c>
      <c r="W49" s="17" t="str">
        <f t="shared" si="15"/>
        <v>eps</v>
      </c>
      <c r="X49" s="17" t="str">
        <f t="shared" si="15"/>
        <v>eps</v>
      </c>
      <c r="Y49" s="17" t="str">
        <f t="shared" si="15"/>
        <v>eps</v>
      </c>
      <c r="Z49" s="17" t="str">
        <f t="shared" si="15"/>
        <v>eps</v>
      </c>
      <c r="AF49" s="189" t="s">
        <v>373</v>
      </c>
      <c r="AG49" s="57" t="s">
        <v>321</v>
      </c>
      <c r="AH49" s="33" t="s">
        <v>397</v>
      </c>
      <c r="AI49" s="191">
        <v>-1.6</v>
      </c>
      <c r="AJ49" s="33">
        <v>-1.3</v>
      </c>
      <c r="AK49" s="33">
        <v>0.5</v>
      </c>
      <c r="AL49" s="33">
        <v>1.8</v>
      </c>
      <c r="AM49" s="190">
        <f t="shared" si="8"/>
        <v>0.18000000000000002</v>
      </c>
      <c r="AP49" s="57">
        <f t="shared" si="9"/>
        <v>1.8</v>
      </c>
      <c r="AQ49" s="57">
        <f t="shared" si="10"/>
        <v>1.8</v>
      </c>
    </row>
    <row r="50" spans="1:43" x14ac:dyDescent="0.3">
      <c r="A50" s="57" t="s">
        <v>216</v>
      </c>
      <c r="B50" s="57" t="s">
        <v>72</v>
      </c>
      <c r="C50" s="143">
        <f>C49</f>
        <v>0.17</v>
      </c>
      <c r="D50" s="143">
        <f t="shared" si="12"/>
        <v>0.17</v>
      </c>
      <c r="E50" s="143">
        <f t="shared" si="12"/>
        <v>0.17</v>
      </c>
      <c r="F50" s="143">
        <f t="shared" si="12"/>
        <v>0.17</v>
      </c>
      <c r="G50" s="143">
        <f t="shared" si="12"/>
        <v>0.17</v>
      </c>
      <c r="H50" s="143">
        <f t="shared" si="12"/>
        <v>0.17</v>
      </c>
      <c r="I50" s="143">
        <f t="shared" si="12"/>
        <v>0.17</v>
      </c>
      <c r="J50" s="143">
        <f t="shared" si="12"/>
        <v>0.17</v>
      </c>
      <c r="K50" s="143">
        <f t="shared" si="12"/>
        <v>0.17</v>
      </c>
      <c r="L50" s="143">
        <f t="shared" si="12"/>
        <v>0.17</v>
      </c>
      <c r="O50" s="57" t="str">
        <f t="shared" si="5"/>
        <v>ahydr</v>
      </c>
      <c r="P50" s="57" t="str">
        <f t="shared" si="3"/>
        <v>nat</v>
      </c>
      <c r="Q50" s="17" t="str">
        <f t="shared" si="6"/>
        <v>eps</v>
      </c>
      <c r="R50" s="17" t="str">
        <f t="shared" si="16"/>
        <v>eps</v>
      </c>
      <c r="S50" s="17" t="str">
        <f t="shared" si="15"/>
        <v>eps</v>
      </c>
      <c r="T50" s="17" t="str">
        <f t="shared" si="15"/>
        <v>eps</v>
      </c>
      <c r="U50" s="17" t="str">
        <f t="shared" si="15"/>
        <v>eps</v>
      </c>
      <c r="V50" s="17" t="str">
        <f t="shared" si="15"/>
        <v>eps</v>
      </c>
      <c r="W50" s="17" t="str">
        <f t="shared" si="15"/>
        <v>eps</v>
      </c>
      <c r="X50" s="17" t="str">
        <f t="shared" si="15"/>
        <v>eps</v>
      </c>
      <c r="Y50" s="17" t="str">
        <f t="shared" si="15"/>
        <v>eps</v>
      </c>
      <c r="Z50" s="17" t="str">
        <f t="shared" si="15"/>
        <v>eps</v>
      </c>
      <c r="AF50" s="193" t="str">
        <f t="shared" si="14"/>
        <v>20 yrs</v>
      </c>
      <c r="AG50" s="33" t="s">
        <v>364</v>
      </c>
      <c r="AH50" s="33" t="s">
        <v>398</v>
      </c>
      <c r="AI50" s="191">
        <v>-1.6</v>
      </c>
      <c r="AJ50" s="33">
        <v>-1.3</v>
      </c>
      <c r="AK50" s="33">
        <v>0.5</v>
      </c>
      <c r="AL50" s="33">
        <v>1.8</v>
      </c>
      <c r="AM50" s="190">
        <f t="shared" si="8"/>
        <v>0.18000000000000002</v>
      </c>
      <c r="AP50" s="57">
        <f t="shared" si="9"/>
        <v>1.8</v>
      </c>
      <c r="AQ50" s="57">
        <f t="shared" si="10"/>
        <v>1.8</v>
      </c>
    </row>
    <row r="51" spans="1:43" x14ac:dyDescent="0.3">
      <c r="A51" s="57" t="s">
        <v>418</v>
      </c>
      <c r="B51" s="57" t="s">
        <v>72</v>
      </c>
      <c r="C51" s="143">
        <f>C49</f>
        <v>0.17</v>
      </c>
      <c r="D51" s="143">
        <f t="shared" ref="D51:F52" si="17">C51</f>
        <v>0.17</v>
      </c>
      <c r="E51" s="143">
        <f t="shared" si="17"/>
        <v>0.17</v>
      </c>
      <c r="F51" s="143">
        <f t="shared" si="17"/>
        <v>0.17</v>
      </c>
      <c r="G51" s="143">
        <f t="shared" si="12"/>
        <v>0.17</v>
      </c>
      <c r="H51" s="143">
        <f t="shared" si="12"/>
        <v>0.17</v>
      </c>
      <c r="I51" s="143">
        <f t="shared" si="12"/>
        <v>0.17</v>
      </c>
      <c r="J51" s="143">
        <f t="shared" ref="J51" si="18">I51</f>
        <v>0.17</v>
      </c>
      <c r="K51" s="143">
        <f t="shared" ref="K51" si="19">J51</f>
        <v>0.17</v>
      </c>
      <c r="L51" s="143">
        <f t="shared" ref="L51" si="20">K51</f>
        <v>0.17</v>
      </c>
      <c r="O51" s="57" t="str">
        <f t="shared" ref="O51:P54" si="21">A51</f>
        <v>aammo</v>
      </c>
      <c r="P51" s="57" t="str">
        <f t="shared" si="21"/>
        <v>nat</v>
      </c>
      <c r="Q51" s="17" t="str">
        <f>Q49</f>
        <v>eps</v>
      </c>
      <c r="R51" s="17" t="str">
        <f t="shared" ref="R51:Z51" si="22">Q51</f>
        <v>eps</v>
      </c>
      <c r="S51" s="17" t="str">
        <f t="shared" si="22"/>
        <v>eps</v>
      </c>
      <c r="T51" s="17" t="str">
        <f t="shared" si="22"/>
        <v>eps</v>
      </c>
      <c r="U51" s="17" t="str">
        <f t="shared" si="22"/>
        <v>eps</v>
      </c>
      <c r="V51" s="17" t="str">
        <f t="shared" si="22"/>
        <v>eps</v>
      </c>
      <c r="W51" s="17" t="str">
        <f t="shared" si="22"/>
        <v>eps</v>
      </c>
      <c r="X51" s="17" t="str">
        <f t="shared" si="22"/>
        <v>eps</v>
      </c>
      <c r="Y51" s="17" t="str">
        <f t="shared" si="22"/>
        <v>eps</v>
      </c>
      <c r="Z51" s="17" t="str">
        <f t="shared" si="22"/>
        <v>eps</v>
      </c>
      <c r="AF51" s="193" t="str">
        <f t="shared" si="14"/>
        <v>20 yrs</v>
      </c>
      <c r="AG51" s="33" t="s">
        <v>365</v>
      </c>
      <c r="AH51" s="33" t="s">
        <v>399</v>
      </c>
      <c r="AI51" s="191">
        <v>-1.6</v>
      </c>
      <c r="AJ51" s="33">
        <v>-1.3</v>
      </c>
      <c r="AK51" s="33">
        <v>0.5</v>
      </c>
      <c r="AL51" s="33">
        <v>1.8</v>
      </c>
      <c r="AM51" s="190">
        <f t="shared" si="8"/>
        <v>0.18000000000000002</v>
      </c>
      <c r="AP51" s="57">
        <f t="shared" si="9"/>
        <v>1.8</v>
      </c>
      <c r="AQ51" s="57">
        <f t="shared" si="10"/>
        <v>1.8</v>
      </c>
    </row>
    <row r="52" spans="1:43" x14ac:dyDescent="0.3">
      <c r="A52" s="57" t="s">
        <v>111</v>
      </c>
      <c r="B52" s="57" t="s">
        <v>72</v>
      </c>
      <c r="C52" s="143">
        <f>C50</f>
        <v>0.17</v>
      </c>
      <c r="D52" s="143">
        <f t="shared" si="17"/>
        <v>0.17</v>
      </c>
      <c r="E52" s="143">
        <f t="shared" si="17"/>
        <v>0.17</v>
      </c>
      <c r="F52" s="143">
        <f t="shared" si="17"/>
        <v>0.17</v>
      </c>
      <c r="G52" s="143">
        <f t="shared" ref="D52:L59" si="23">F52</f>
        <v>0.17</v>
      </c>
      <c r="H52" s="143">
        <f t="shared" si="23"/>
        <v>0.17</v>
      </c>
      <c r="I52" s="143">
        <f t="shared" si="23"/>
        <v>0.17</v>
      </c>
      <c r="J52" s="143">
        <f t="shared" si="23"/>
        <v>0.17</v>
      </c>
      <c r="K52" s="143">
        <f t="shared" si="23"/>
        <v>0.17</v>
      </c>
      <c r="L52" s="143">
        <f t="shared" si="23"/>
        <v>0.17</v>
      </c>
      <c r="O52" s="57" t="str">
        <f t="shared" si="21"/>
        <v>abchm</v>
      </c>
      <c r="P52" s="57" t="str">
        <f t="shared" si="21"/>
        <v>nat</v>
      </c>
      <c r="Q52" s="17" t="str">
        <f>Q50</f>
        <v>eps</v>
      </c>
      <c r="R52" s="17" t="str">
        <f t="shared" ref="R52:Z52" si="24">Q52</f>
        <v>eps</v>
      </c>
      <c r="S52" s="17" t="str">
        <f t="shared" si="24"/>
        <v>eps</v>
      </c>
      <c r="T52" s="17" t="str">
        <f t="shared" si="24"/>
        <v>eps</v>
      </c>
      <c r="U52" s="17" t="str">
        <f t="shared" si="24"/>
        <v>eps</v>
      </c>
      <c r="V52" s="17" t="str">
        <f t="shared" si="24"/>
        <v>eps</v>
      </c>
      <c r="W52" s="17" t="str">
        <f t="shared" si="24"/>
        <v>eps</v>
      </c>
      <c r="X52" s="17" t="str">
        <f t="shared" si="24"/>
        <v>eps</v>
      </c>
      <c r="Y52" s="17" t="str">
        <f t="shared" si="24"/>
        <v>eps</v>
      </c>
      <c r="Z52" s="17" t="str">
        <f t="shared" si="24"/>
        <v>eps</v>
      </c>
      <c r="AF52" s="193" t="str">
        <f t="shared" si="14"/>
        <v>20 yrs</v>
      </c>
      <c r="AG52" s="33" t="s">
        <v>218</v>
      </c>
      <c r="AH52" s="33" t="s">
        <v>218</v>
      </c>
      <c r="AI52" s="191">
        <v>-1.6</v>
      </c>
      <c r="AJ52" s="33">
        <v>-1.3</v>
      </c>
      <c r="AK52" s="33">
        <v>0.5</v>
      </c>
      <c r="AL52" s="33">
        <v>1.8</v>
      </c>
      <c r="AM52" s="190">
        <f t="shared" si="8"/>
        <v>0.18000000000000002</v>
      </c>
      <c r="AP52" s="57">
        <f t="shared" si="9"/>
        <v>1.8</v>
      </c>
      <c r="AQ52" s="57">
        <f t="shared" si="10"/>
        <v>1.8</v>
      </c>
    </row>
    <row r="53" spans="1:43" x14ac:dyDescent="0.3">
      <c r="A53" s="57" t="s">
        <v>112</v>
      </c>
      <c r="B53" s="57" t="s">
        <v>72</v>
      </c>
      <c r="C53" s="143">
        <f>C52</f>
        <v>0.17</v>
      </c>
      <c r="D53" s="143">
        <f t="shared" si="23"/>
        <v>0.17</v>
      </c>
      <c r="E53" s="143">
        <f t="shared" si="23"/>
        <v>0.17</v>
      </c>
      <c r="F53" s="143">
        <f t="shared" si="23"/>
        <v>0.17</v>
      </c>
      <c r="G53" s="143">
        <f t="shared" si="23"/>
        <v>0.17</v>
      </c>
      <c r="H53" s="143">
        <f t="shared" si="23"/>
        <v>0.17</v>
      </c>
      <c r="I53" s="143">
        <f t="shared" si="23"/>
        <v>0.17</v>
      </c>
      <c r="J53" s="143">
        <f t="shared" si="23"/>
        <v>0.17</v>
      </c>
      <c r="K53" s="143">
        <f t="shared" si="23"/>
        <v>0.17</v>
      </c>
      <c r="L53" s="143">
        <f t="shared" si="23"/>
        <v>0.17</v>
      </c>
      <c r="O53" s="57" t="str">
        <f t="shared" si="21"/>
        <v>aochm</v>
      </c>
      <c r="P53" s="57" t="str">
        <f t="shared" si="21"/>
        <v>nat</v>
      </c>
      <c r="Q53" s="17" t="str">
        <f t="shared" ref="Q53:Q60" si="25">Q52</f>
        <v>eps</v>
      </c>
      <c r="R53" s="17" t="str">
        <f t="shared" ref="R53:Z53" si="26">Q53</f>
        <v>eps</v>
      </c>
      <c r="S53" s="17" t="str">
        <f t="shared" si="26"/>
        <v>eps</v>
      </c>
      <c r="T53" s="17" t="str">
        <f t="shared" si="26"/>
        <v>eps</v>
      </c>
      <c r="U53" s="17" t="str">
        <f t="shared" si="26"/>
        <v>eps</v>
      </c>
      <c r="V53" s="17" t="str">
        <f t="shared" si="26"/>
        <v>eps</v>
      </c>
      <c r="W53" s="17" t="str">
        <f t="shared" si="26"/>
        <v>eps</v>
      </c>
      <c r="X53" s="17" t="str">
        <f t="shared" si="26"/>
        <v>eps</v>
      </c>
      <c r="Y53" s="17" t="str">
        <f t="shared" si="26"/>
        <v>eps</v>
      </c>
      <c r="Z53" s="17" t="str">
        <f t="shared" si="26"/>
        <v>eps</v>
      </c>
      <c r="AF53" s="193" t="str">
        <f t="shared" si="14"/>
        <v>20 yrs</v>
      </c>
      <c r="AG53" s="33" t="s">
        <v>69</v>
      </c>
      <c r="AH53" s="33" t="s">
        <v>400</v>
      </c>
      <c r="AI53" s="191">
        <v>1.4</v>
      </c>
      <c r="AJ53" s="33">
        <v>1.8</v>
      </c>
      <c r="AK53" s="33">
        <v>1.2</v>
      </c>
      <c r="AL53" s="33">
        <v>0.7</v>
      </c>
      <c r="AM53" s="190">
        <f t="shared" si="8"/>
        <v>6.9999999999999993E-2</v>
      </c>
      <c r="AP53" s="57">
        <f t="shared" si="9"/>
        <v>0.7</v>
      </c>
      <c r="AQ53" s="57">
        <f t="shared" si="10"/>
        <v>0.7</v>
      </c>
    </row>
    <row r="54" spans="1:43" x14ac:dyDescent="0.3">
      <c r="A54" s="57" t="s">
        <v>113</v>
      </c>
      <c r="B54" s="57" t="s">
        <v>72</v>
      </c>
      <c r="C54" s="143">
        <f>C53</f>
        <v>0.17</v>
      </c>
      <c r="D54" s="143">
        <f t="shared" si="23"/>
        <v>0.17</v>
      </c>
      <c r="E54" s="143">
        <f t="shared" si="23"/>
        <v>0.17</v>
      </c>
      <c r="F54" s="143">
        <f t="shared" si="23"/>
        <v>0.17</v>
      </c>
      <c r="G54" s="143">
        <f t="shared" si="23"/>
        <v>0.17</v>
      </c>
      <c r="H54" s="143">
        <f t="shared" si="23"/>
        <v>0.17</v>
      </c>
      <c r="I54" s="143">
        <f t="shared" si="23"/>
        <v>0.17</v>
      </c>
      <c r="J54" s="143">
        <f t="shared" si="23"/>
        <v>0.17</v>
      </c>
      <c r="K54" s="143">
        <f t="shared" si="23"/>
        <v>0.17</v>
      </c>
      <c r="L54" s="143">
        <f t="shared" si="23"/>
        <v>0.17</v>
      </c>
      <c r="O54" s="57" t="str">
        <f t="shared" si="21"/>
        <v>arubb</v>
      </c>
      <c r="P54" s="57" t="str">
        <f t="shared" si="21"/>
        <v>nat</v>
      </c>
      <c r="Q54" s="17" t="str">
        <f t="shared" si="25"/>
        <v>eps</v>
      </c>
      <c r="R54" s="17" t="str">
        <f t="shared" ref="R54:Z54" si="27">Q54</f>
        <v>eps</v>
      </c>
      <c r="S54" s="17" t="str">
        <f t="shared" si="27"/>
        <v>eps</v>
      </c>
      <c r="T54" s="17" t="str">
        <f t="shared" si="27"/>
        <v>eps</v>
      </c>
      <c r="U54" s="17" t="str">
        <f t="shared" si="27"/>
        <v>eps</v>
      </c>
      <c r="V54" s="17" t="str">
        <f t="shared" si="27"/>
        <v>eps</v>
      </c>
      <c r="W54" s="17" t="str">
        <f t="shared" si="27"/>
        <v>eps</v>
      </c>
      <c r="X54" s="17" t="str">
        <f t="shared" si="27"/>
        <v>eps</v>
      </c>
      <c r="Y54" s="17" t="str">
        <f t="shared" si="27"/>
        <v>eps</v>
      </c>
      <c r="Z54" s="17" t="str">
        <f t="shared" si="27"/>
        <v>eps</v>
      </c>
      <c r="AF54" s="193" t="str">
        <f t="shared" si="14"/>
        <v>20 yrs</v>
      </c>
      <c r="AG54" s="33" t="s">
        <v>70</v>
      </c>
      <c r="AH54" s="33" t="s">
        <v>401</v>
      </c>
      <c r="AI54" s="191">
        <v>1.4</v>
      </c>
      <c r="AJ54" s="33">
        <v>1.8</v>
      </c>
      <c r="AK54" s="33">
        <v>1.2</v>
      </c>
      <c r="AL54" s="33">
        <v>0.7</v>
      </c>
      <c r="AM54" s="190">
        <f t="shared" si="8"/>
        <v>6.9999999999999993E-2</v>
      </c>
      <c r="AP54" s="57">
        <f t="shared" si="9"/>
        <v>0.7</v>
      </c>
      <c r="AQ54" s="57">
        <f t="shared" si="10"/>
        <v>0.7</v>
      </c>
    </row>
    <row r="55" spans="1:43" x14ac:dyDescent="0.3">
      <c r="A55" s="57" t="s">
        <v>114</v>
      </c>
      <c r="B55" s="57" t="s">
        <v>72</v>
      </c>
      <c r="C55" s="143">
        <f t="shared" ref="C55:C60" si="28">VLOOKUP($A55,$AG$8:$AM$69,MATCH($AF$4,$AG$7:$AM$7,0),)*$F$3</f>
        <v>0.17</v>
      </c>
      <c r="D55" s="143">
        <f t="shared" si="23"/>
        <v>0.17</v>
      </c>
      <c r="E55" s="143">
        <f t="shared" si="23"/>
        <v>0.17</v>
      </c>
      <c r="F55" s="143">
        <f t="shared" si="23"/>
        <v>0.17</v>
      </c>
      <c r="G55" s="143">
        <f t="shared" si="23"/>
        <v>0.17</v>
      </c>
      <c r="H55" s="143">
        <f t="shared" si="23"/>
        <v>0.17</v>
      </c>
      <c r="I55" s="143">
        <f t="shared" si="23"/>
        <v>0.17</v>
      </c>
      <c r="J55" s="143">
        <f t="shared" si="23"/>
        <v>0.17</v>
      </c>
      <c r="K55" s="143">
        <f t="shared" si="23"/>
        <v>0.17</v>
      </c>
      <c r="L55" s="143">
        <f t="shared" si="23"/>
        <v>0.17</v>
      </c>
      <c r="O55" s="57" t="str">
        <f t="shared" ref="O55:P59" si="29">A55</f>
        <v>aplas</v>
      </c>
      <c r="P55" s="57" t="str">
        <f t="shared" si="29"/>
        <v>nat</v>
      </c>
      <c r="Q55" s="17" t="str">
        <f t="shared" si="25"/>
        <v>eps</v>
      </c>
      <c r="R55" s="17" t="str">
        <f t="shared" ref="R55:Z55" si="30">Q55</f>
        <v>eps</v>
      </c>
      <c r="S55" s="17" t="str">
        <f t="shared" si="30"/>
        <v>eps</v>
      </c>
      <c r="T55" s="17" t="str">
        <f t="shared" si="30"/>
        <v>eps</v>
      </c>
      <c r="U55" s="17" t="str">
        <f t="shared" si="30"/>
        <v>eps</v>
      </c>
      <c r="V55" s="17" t="str">
        <f t="shared" si="30"/>
        <v>eps</v>
      </c>
      <c r="W55" s="17" t="str">
        <f t="shared" si="30"/>
        <v>eps</v>
      </c>
      <c r="X55" s="17" t="str">
        <f t="shared" si="30"/>
        <v>eps</v>
      </c>
      <c r="Y55" s="17" t="str">
        <f t="shared" si="30"/>
        <v>eps</v>
      </c>
      <c r="Z55" s="17" t="str">
        <f t="shared" si="30"/>
        <v>eps</v>
      </c>
      <c r="AF55" s="193" t="str">
        <f t="shared" si="14"/>
        <v>20 yrs</v>
      </c>
      <c r="AH55" s="33" t="s">
        <v>402</v>
      </c>
      <c r="AI55" s="191">
        <v>1.4</v>
      </c>
      <c r="AJ55" s="33">
        <v>1.8</v>
      </c>
      <c r="AK55" s="33">
        <v>1.2</v>
      </c>
      <c r="AL55" s="33">
        <v>0.7</v>
      </c>
      <c r="AM55" s="190">
        <f t="shared" si="8"/>
        <v>6.9999999999999993E-2</v>
      </c>
      <c r="AP55" s="57">
        <f t="shared" si="9"/>
        <v>0.7</v>
      </c>
      <c r="AQ55" s="57">
        <f t="shared" si="10"/>
        <v>0.7</v>
      </c>
    </row>
    <row r="56" spans="1:43" x14ac:dyDescent="0.3">
      <c r="A56" s="57" t="s">
        <v>62</v>
      </c>
      <c r="B56" s="57" t="s">
        <v>72</v>
      </c>
      <c r="C56" s="143">
        <f t="shared" si="28"/>
        <v>0.13999999999999999</v>
      </c>
      <c r="D56" s="143">
        <f t="shared" si="23"/>
        <v>0.13999999999999999</v>
      </c>
      <c r="E56" s="143">
        <f t="shared" si="23"/>
        <v>0.13999999999999999</v>
      </c>
      <c r="F56" s="143">
        <f t="shared" si="23"/>
        <v>0.13999999999999999</v>
      </c>
      <c r="G56" s="143">
        <f t="shared" si="23"/>
        <v>0.13999999999999999</v>
      </c>
      <c r="H56" s="143">
        <f t="shared" si="23"/>
        <v>0.13999999999999999</v>
      </c>
      <c r="I56" s="143">
        <f t="shared" si="23"/>
        <v>0.13999999999999999</v>
      </c>
      <c r="J56" s="143">
        <f t="shared" si="23"/>
        <v>0.13999999999999999</v>
      </c>
      <c r="K56" s="143">
        <f t="shared" si="23"/>
        <v>0.13999999999999999</v>
      </c>
      <c r="L56" s="143">
        <f t="shared" si="23"/>
        <v>0.13999999999999999</v>
      </c>
      <c r="O56" s="57" t="str">
        <f t="shared" si="29"/>
        <v>anmet</v>
      </c>
      <c r="P56" s="57" t="str">
        <f t="shared" si="29"/>
        <v>nat</v>
      </c>
      <c r="Q56" s="17" t="str">
        <f t="shared" si="25"/>
        <v>eps</v>
      </c>
      <c r="R56" s="17" t="str">
        <f t="shared" ref="R56:Z56" si="31">Q56</f>
        <v>eps</v>
      </c>
      <c r="S56" s="17" t="str">
        <f t="shared" si="31"/>
        <v>eps</v>
      </c>
      <c r="T56" s="17" t="str">
        <f t="shared" si="31"/>
        <v>eps</v>
      </c>
      <c r="U56" s="17" t="str">
        <f t="shared" si="31"/>
        <v>eps</v>
      </c>
      <c r="V56" s="17" t="str">
        <f t="shared" si="31"/>
        <v>eps</v>
      </c>
      <c r="W56" s="17" t="str">
        <f t="shared" si="31"/>
        <v>eps</v>
      </c>
      <c r="X56" s="17" t="str">
        <f t="shared" si="31"/>
        <v>eps</v>
      </c>
      <c r="Y56" s="17" t="str">
        <f t="shared" si="31"/>
        <v>eps</v>
      </c>
      <c r="Z56" s="17" t="str">
        <f t="shared" si="31"/>
        <v>eps</v>
      </c>
      <c r="AF56" s="193" t="str">
        <f t="shared" si="14"/>
        <v>20 yrs</v>
      </c>
      <c r="AH56" s="33" t="s">
        <v>403</v>
      </c>
      <c r="AI56" s="191">
        <v>1.4</v>
      </c>
      <c r="AJ56" s="33">
        <v>1.8</v>
      </c>
      <c r="AK56" s="33">
        <v>1.2</v>
      </c>
      <c r="AL56" s="33">
        <v>0.7</v>
      </c>
      <c r="AM56" s="190">
        <f t="shared" si="8"/>
        <v>6.9999999999999993E-2</v>
      </c>
      <c r="AP56" s="57">
        <f t="shared" si="9"/>
        <v>0.7</v>
      </c>
      <c r="AQ56" s="57">
        <f t="shared" si="10"/>
        <v>0.7</v>
      </c>
    </row>
    <row r="57" spans="1:43" x14ac:dyDescent="0.3">
      <c r="A57" s="57" t="s">
        <v>115</v>
      </c>
      <c r="B57" s="57" t="s">
        <v>72</v>
      </c>
      <c r="C57" s="143">
        <f t="shared" si="28"/>
        <v>0.13999999999999999</v>
      </c>
      <c r="D57" s="143">
        <f t="shared" si="23"/>
        <v>0.13999999999999999</v>
      </c>
      <c r="E57" s="143">
        <f t="shared" si="23"/>
        <v>0.13999999999999999</v>
      </c>
      <c r="F57" s="143">
        <f t="shared" si="23"/>
        <v>0.13999999999999999</v>
      </c>
      <c r="G57" s="143">
        <f t="shared" si="23"/>
        <v>0.13999999999999999</v>
      </c>
      <c r="H57" s="143">
        <f t="shared" si="23"/>
        <v>0.13999999999999999</v>
      </c>
      <c r="I57" s="143">
        <f t="shared" si="23"/>
        <v>0.13999999999999999</v>
      </c>
      <c r="J57" s="143">
        <f t="shared" si="23"/>
        <v>0.13999999999999999</v>
      </c>
      <c r="K57" s="143">
        <f t="shared" si="23"/>
        <v>0.13999999999999999</v>
      </c>
      <c r="L57" s="143">
        <f t="shared" si="23"/>
        <v>0.13999999999999999</v>
      </c>
      <c r="O57" s="57" t="str">
        <f t="shared" si="29"/>
        <v>airon</v>
      </c>
      <c r="P57" s="57" t="str">
        <f t="shared" si="29"/>
        <v>nat</v>
      </c>
      <c r="Q57" s="17" t="str">
        <f t="shared" si="25"/>
        <v>eps</v>
      </c>
      <c r="R57" s="17" t="str">
        <f t="shared" ref="R57:Z57" si="32">Q57</f>
        <v>eps</v>
      </c>
      <c r="S57" s="17" t="str">
        <f t="shared" si="32"/>
        <v>eps</v>
      </c>
      <c r="T57" s="17" t="str">
        <f t="shared" si="32"/>
        <v>eps</v>
      </c>
      <c r="U57" s="17" t="str">
        <f t="shared" si="32"/>
        <v>eps</v>
      </c>
      <c r="V57" s="17" t="str">
        <f t="shared" si="32"/>
        <v>eps</v>
      </c>
      <c r="W57" s="17" t="str">
        <f t="shared" si="32"/>
        <v>eps</v>
      </c>
      <c r="X57" s="17" t="str">
        <f t="shared" si="32"/>
        <v>eps</v>
      </c>
      <c r="Y57" s="17" t="str">
        <f t="shared" si="32"/>
        <v>eps</v>
      </c>
      <c r="Z57" s="17" t="str">
        <f t="shared" si="32"/>
        <v>eps</v>
      </c>
      <c r="AF57" s="193" t="str">
        <f t="shared" si="14"/>
        <v>20 yrs</v>
      </c>
      <c r="AG57" s="33" t="s">
        <v>123</v>
      </c>
      <c r="AH57" s="33" t="s">
        <v>404</v>
      </c>
      <c r="AI57" s="191">
        <v>1.4</v>
      </c>
      <c r="AJ57" s="33">
        <v>1.8</v>
      </c>
      <c r="AK57" s="33">
        <v>1.2</v>
      </c>
      <c r="AL57" s="33">
        <v>0.7</v>
      </c>
      <c r="AM57" s="190">
        <f t="shared" si="8"/>
        <v>6.9999999999999993E-2</v>
      </c>
      <c r="AP57" s="57">
        <f t="shared" si="9"/>
        <v>0.7</v>
      </c>
      <c r="AQ57" s="57">
        <f t="shared" si="10"/>
        <v>0.7</v>
      </c>
    </row>
    <row r="58" spans="1:43" x14ac:dyDescent="0.3">
      <c r="A58" s="57" t="s">
        <v>116</v>
      </c>
      <c r="B58" s="57" t="s">
        <v>72</v>
      </c>
      <c r="C58" s="143">
        <f t="shared" si="28"/>
        <v>0.13999999999999999</v>
      </c>
      <c r="D58" s="143">
        <f>C58</f>
        <v>0.13999999999999999</v>
      </c>
      <c r="E58" s="143">
        <f t="shared" si="23"/>
        <v>0.13999999999999999</v>
      </c>
      <c r="F58" s="143">
        <f t="shared" si="23"/>
        <v>0.13999999999999999</v>
      </c>
      <c r="G58" s="143">
        <f t="shared" si="23"/>
        <v>0.13999999999999999</v>
      </c>
      <c r="H58" s="143">
        <f t="shared" si="23"/>
        <v>0.13999999999999999</v>
      </c>
      <c r="I58" s="143">
        <f t="shared" si="23"/>
        <v>0.13999999999999999</v>
      </c>
      <c r="J58" s="143">
        <f t="shared" si="23"/>
        <v>0.13999999999999999</v>
      </c>
      <c r="K58" s="143">
        <f t="shared" si="23"/>
        <v>0.13999999999999999</v>
      </c>
      <c r="L58" s="143">
        <f t="shared" si="23"/>
        <v>0.13999999999999999</v>
      </c>
      <c r="O58" s="57" t="str">
        <f t="shared" si="29"/>
        <v>anfrm</v>
      </c>
      <c r="P58" s="57" t="str">
        <f t="shared" si="29"/>
        <v>nat</v>
      </c>
      <c r="Q58" s="17" t="str">
        <f t="shared" si="25"/>
        <v>eps</v>
      </c>
      <c r="R58" s="17" t="str">
        <f t="shared" ref="R58:Z58" si="33">Q58</f>
        <v>eps</v>
      </c>
      <c r="S58" s="17" t="str">
        <f t="shared" si="33"/>
        <v>eps</v>
      </c>
      <c r="T58" s="17" t="str">
        <f t="shared" si="33"/>
        <v>eps</v>
      </c>
      <c r="U58" s="17" t="str">
        <f t="shared" si="33"/>
        <v>eps</v>
      </c>
      <c r="V58" s="17" t="str">
        <f t="shared" si="33"/>
        <v>eps</v>
      </c>
      <c r="W58" s="17" t="str">
        <f t="shared" si="33"/>
        <v>eps</v>
      </c>
      <c r="X58" s="17" t="str">
        <f t="shared" si="33"/>
        <v>eps</v>
      </c>
      <c r="Y58" s="17" t="str">
        <f t="shared" si="33"/>
        <v>eps</v>
      </c>
      <c r="Z58" s="17" t="str">
        <f t="shared" si="33"/>
        <v>eps</v>
      </c>
      <c r="AF58" s="193" t="str">
        <f t="shared" si="14"/>
        <v>20 yrs</v>
      </c>
      <c r="AH58" s="33" t="s">
        <v>405</v>
      </c>
      <c r="AI58" s="191">
        <v>1.4</v>
      </c>
      <c r="AJ58" s="33">
        <v>1.8</v>
      </c>
      <c r="AK58" s="33">
        <v>1.2</v>
      </c>
      <c r="AL58" s="33">
        <v>0.7</v>
      </c>
      <c r="AM58" s="190">
        <f t="shared" si="8"/>
        <v>6.9999999999999993E-2</v>
      </c>
      <c r="AP58" s="57">
        <f t="shared" si="9"/>
        <v>0.7</v>
      </c>
      <c r="AQ58" s="57">
        <f t="shared" si="10"/>
        <v>0.7</v>
      </c>
    </row>
    <row r="59" spans="1:43" x14ac:dyDescent="0.3">
      <c r="A59" s="57" t="s">
        <v>117</v>
      </c>
      <c r="B59" s="57" t="s">
        <v>72</v>
      </c>
      <c r="C59" s="143">
        <f t="shared" si="28"/>
        <v>0.13999999999999999</v>
      </c>
      <c r="D59" s="143">
        <f>C59</f>
        <v>0.13999999999999999</v>
      </c>
      <c r="E59" s="143">
        <f t="shared" si="23"/>
        <v>0.13999999999999999</v>
      </c>
      <c r="F59" s="143">
        <f t="shared" si="23"/>
        <v>0.13999999999999999</v>
      </c>
      <c r="G59" s="143">
        <f t="shared" si="23"/>
        <v>0.13999999999999999</v>
      </c>
      <c r="H59" s="143">
        <f t="shared" si="23"/>
        <v>0.13999999999999999</v>
      </c>
      <c r="I59" s="143">
        <f t="shared" si="23"/>
        <v>0.13999999999999999</v>
      </c>
      <c r="J59" s="143">
        <f t="shared" si="23"/>
        <v>0.13999999999999999</v>
      </c>
      <c r="K59" s="143">
        <f t="shared" si="23"/>
        <v>0.13999999999999999</v>
      </c>
      <c r="L59" s="143">
        <f t="shared" si="23"/>
        <v>0.13999999999999999</v>
      </c>
      <c r="O59" s="57" t="str">
        <f t="shared" si="29"/>
        <v>ametp</v>
      </c>
      <c r="P59" s="57" t="str">
        <f t="shared" si="29"/>
        <v>nat</v>
      </c>
      <c r="Q59" s="17" t="str">
        <f t="shared" si="25"/>
        <v>eps</v>
      </c>
      <c r="R59" s="17" t="str">
        <f t="shared" ref="R59:Z59" si="34">Q59</f>
        <v>eps</v>
      </c>
      <c r="S59" s="17" t="str">
        <f t="shared" si="34"/>
        <v>eps</v>
      </c>
      <c r="T59" s="17" t="str">
        <f t="shared" si="34"/>
        <v>eps</v>
      </c>
      <c r="U59" s="17" t="str">
        <f t="shared" si="34"/>
        <v>eps</v>
      </c>
      <c r="V59" s="17" t="str">
        <f t="shared" si="34"/>
        <v>eps</v>
      </c>
      <c r="W59" s="17" t="str">
        <f t="shared" si="34"/>
        <v>eps</v>
      </c>
      <c r="X59" s="17" t="str">
        <f t="shared" si="34"/>
        <v>eps</v>
      </c>
      <c r="Y59" s="17" t="str">
        <f t="shared" si="34"/>
        <v>eps</v>
      </c>
      <c r="Z59" s="17" t="str">
        <f t="shared" si="34"/>
        <v>eps</v>
      </c>
      <c r="AF59" s="193" t="str">
        <f t="shared" si="14"/>
        <v>20 yrs</v>
      </c>
      <c r="AH59" s="33" t="s">
        <v>406</v>
      </c>
      <c r="AI59" s="191">
        <v>1.4</v>
      </c>
      <c r="AJ59" s="33">
        <v>1.8</v>
      </c>
      <c r="AK59" s="33">
        <v>1.2</v>
      </c>
      <c r="AL59" s="33">
        <v>0.7</v>
      </c>
      <c r="AM59" s="190">
        <f t="shared" si="8"/>
        <v>6.9999999999999993E-2</v>
      </c>
      <c r="AP59" s="57">
        <f t="shared" si="9"/>
        <v>0.7</v>
      </c>
      <c r="AQ59" s="57">
        <f t="shared" si="10"/>
        <v>0.7</v>
      </c>
    </row>
    <row r="60" spans="1:43" x14ac:dyDescent="0.3">
      <c r="A60" s="57" t="s">
        <v>63</v>
      </c>
      <c r="B60" s="57" t="s">
        <v>72</v>
      </c>
      <c r="C60" s="143">
        <f t="shared" si="28"/>
        <v>0.13</v>
      </c>
      <c r="D60" s="143">
        <f t="shared" ref="D60:D62" si="35">C60</f>
        <v>0.13</v>
      </c>
      <c r="E60" s="143">
        <f t="shared" ref="E60:E62" si="36">D60</f>
        <v>0.13</v>
      </c>
      <c r="F60" s="143">
        <f t="shared" ref="F60:F62" si="37">E60</f>
        <v>0.13</v>
      </c>
      <c r="G60" s="143">
        <f t="shared" ref="G60:G62" si="38">F60</f>
        <v>0.13</v>
      </c>
      <c r="H60" s="143">
        <f t="shared" ref="H60:H62" si="39">G60</f>
        <v>0.13</v>
      </c>
      <c r="I60" s="143">
        <f t="shared" ref="I60:I62" si="40">H60</f>
        <v>0.13</v>
      </c>
      <c r="J60" s="143">
        <f t="shared" ref="J60:J62" si="41">I60</f>
        <v>0.13</v>
      </c>
      <c r="K60" s="143">
        <f t="shared" ref="K60:K62" si="42">J60</f>
        <v>0.13</v>
      </c>
      <c r="L60" s="143">
        <f t="shared" ref="L60:L62" si="43">K60</f>
        <v>0.13</v>
      </c>
      <c r="O60" s="57" t="str">
        <f t="shared" ref="O60:O62" si="44">A60</f>
        <v>amach</v>
      </c>
      <c r="P60" s="57" t="str">
        <f t="shared" ref="P60:P62" si="45">B60</f>
        <v>nat</v>
      </c>
      <c r="Q60" s="17" t="str">
        <f t="shared" si="25"/>
        <v>eps</v>
      </c>
      <c r="R60" s="17" t="str">
        <f t="shared" ref="R60:R62" si="46">Q60</f>
        <v>eps</v>
      </c>
      <c r="S60" s="17" t="str">
        <f t="shared" ref="S60:S62" si="47">R60</f>
        <v>eps</v>
      </c>
      <c r="T60" s="17" t="str">
        <f t="shared" ref="T60:T62" si="48">S60</f>
        <v>eps</v>
      </c>
      <c r="U60" s="17" t="str">
        <f t="shared" ref="U60:U62" si="49">T60</f>
        <v>eps</v>
      </c>
      <c r="V60" s="17" t="str">
        <f t="shared" ref="V60:V62" si="50">U60</f>
        <v>eps</v>
      </c>
      <c r="W60" s="17" t="str">
        <f t="shared" ref="W60:W62" si="51">V60</f>
        <v>eps</v>
      </c>
      <c r="X60" s="17" t="str">
        <f t="shared" ref="X60:X62" si="52">W60</f>
        <v>eps</v>
      </c>
      <c r="Y60" s="17" t="str">
        <f t="shared" ref="Y60:Y62" si="53">X60</f>
        <v>eps</v>
      </c>
      <c r="Z60" s="17" t="str">
        <f t="shared" ref="Z60:Z62" si="54">Y60</f>
        <v>eps</v>
      </c>
      <c r="AF60" s="193" t="str">
        <f t="shared" si="14"/>
        <v>20 yrs</v>
      </c>
      <c r="AH60" s="33" t="s">
        <v>407</v>
      </c>
      <c r="AI60" s="191">
        <v>1.4</v>
      </c>
      <c r="AJ60" s="33">
        <v>1.8</v>
      </c>
      <c r="AK60" s="33">
        <v>1.2</v>
      </c>
      <c r="AL60" s="33">
        <v>0.7</v>
      </c>
      <c r="AM60" s="190">
        <f t="shared" si="8"/>
        <v>6.9999999999999993E-2</v>
      </c>
      <c r="AP60" s="57">
        <f t="shared" si="9"/>
        <v>0.7</v>
      </c>
      <c r="AQ60" s="57">
        <f t="shared" si="10"/>
        <v>0.7</v>
      </c>
    </row>
    <row r="61" spans="1:43" x14ac:dyDescent="0.3">
      <c r="A61" s="57" t="s">
        <v>419</v>
      </c>
      <c r="B61" s="57" t="s">
        <v>72</v>
      </c>
      <c r="C61" s="143">
        <f>C63</f>
        <v>0.13</v>
      </c>
      <c r="D61" s="143">
        <f t="shared" si="35"/>
        <v>0.13</v>
      </c>
      <c r="E61" s="143">
        <f t="shared" si="36"/>
        <v>0.13</v>
      </c>
      <c r="F61" s="143">
        <f t="shared" si="37"/>
        <v>0.13</v>
      </c>
      <c r="G61" s="143">
        <f t="shared" si="38"/>
        <v>0.13</v>
      </c>
      <c r="H61" s="143">
        <f t="shared" si="39"/>
        <v>0.13</v>
      </c>
      <c r="I61" s="143">
        <f t="shared" si="40"/>
        <v>0.13</v>
      </c>
      <c r="J61" s="143">
        <f t="shared" si="41"/>
        <v>0.13</v>
      </c>
      <c r="K61" s="143">
        <f t="shared" si="42"/>
        <v>0.13</v>
      </c>
      <c r="L61" s="143">
        <f t="shared" si="43"/>
        <v>0.13</v>
      </c>
      <c r="O61" s="57" t="str">
        <f t="shared" si="44"/>
        <v>afcel</v>
      </c>
      <c r="P61" s="57" t="str">
        <f t="shared" si="45"/>
        <v>nat</v>
      </c>
      <c r="Q61" s="17" t="str">
        <f t="shared" ref="Q61:Q62" si="55">Q58</f>
        <v>eps</v>
      </c>
      <c r="R61" s="17" t="str">
        <f t="shared" si="46"/>
        <v>eps</v>
      </c>
      <c r="S61" s="17" t="str">
        <f t="shared" si="47"/>
        <v>eps</v>
      </c>
      <c r="T61" s="17" t="str">
        <f t="shared" si="48"/>
        <v>eps</v>
      </c>
      <c r="U61" s="17" t="str">
        <f t="shared" si="49"/>
        <v>eps</v>
      </c>
      <c r="V61" s="17" t="str">
        <f t="shared" si="50"/>
        <v>eps</v>
      </c>
      <c r="W61" s="17" t="str">
        <f t="shared" si="51"/>
        <v>eps</v>
      </c>
      <c r="X61" s="17" t="str">
        <f t="shared" si="52"/>
        <v>eps</v>
      </c>
      <c r="Y61" s="17" t="str">
        <f t="shared" si="53"/>
        <v>eps</v>
      </c>
      <c r="Z61" s="17" t="str">
        <f t="shared" si="54"/>
        <v>eps</v>
      </c>
      <c r="AF61" s="193" t="str">
        <f t="shared" si="14"/>
        <v>20 yrs</v>
      </c>
      <c r="AH61" s="33" t="s">
        <v>408</v>
      </c>
      <c r="AI61" s="191">
        <v>1.4</v>
      </c>
      <c r="AJ61" s="33">
        <v>1.8</v>
      </c>
      <c r="AK61" s="33">
        <v>1.2</v>
      </c>
      <c r="AL61" s="33">
        <v>0.7</v>
      </c>
      <c r="AM61" s="190">
        <f t="shared" si="8"/>
        <v>6.9999999999999993E-2</v>
      </c>
      <c r="AP61" s="57">
        <f t="shared" si="9"/>
        <v>0.7</v>
      </c>
      <c r="AQ61" s="57">
        <f t="shared" si="10"/>
        <v>0.7</v>
      </c>
    </row>
    <row r="62" spans="1:43" x14ac:dyDescent="0.3">
      <c r="A62" s="57" t="s">
        <v>420</v>
      </c>
      <c r="B62" s="57" t="s">
        <v>72</v>
      </c>
      <c r="C62" s="143">
        <f>C64</f>
        <v>0.13</v>
      </c>
      <c r="D62" s="143">
        <f t="shared" si="35"/>
        <v>0.13</v>
      </c>
      <c r="E62" s="143">
        <f t="shared" si="36"/>
        <v>0.13</v>
      </c>
      <c r="F62" s="143">
        <f t="shared" si="37"/>
        <v>0.13</v>
      </c>
      <c r="G62" s="143">
        <f t="shared" si="38"/>
        <v>0.13</v>
      </c>
      <c r="H62" s="143">
        <f t="shared" si="39"/>
        <v>0.13</v>
      </c>
      <c r="I62" s="143">
        <f t="shared" si="40"/>
        <v>0.13</v>
      </c>
      <c r="J62" s="143">
        <f t="shared" si="41"/>
        <v>0.13</v>
      </c>
      <c r="K62" s="143">
        <f t="shared" si="42"/>
        <v>0.13</v>
      </c>
      <c r="L62" s="143">
        <f t="shared" si="43"/>
        <v>0.13</v>
      </c>
      <c r="O62" s="57" t="str">
        <f t="shared" si="44"/>
        <v>aelct</v>
      </c>
      <c r="P62" s="57" t="str">
        <f t="shared" si="45"/>
        <v>nat</v>
      </c>
      <c r="Q62" s="17" t="str">
        <f t="shared" si="55"/>
        <v>eps</v>
      </c>
      <c r="R62" s="17" t="str">
        <f t="shared" si="46"/>
        <v>eps</v>
      </c>
      <c r="S62" s="17" t="str">
        <f t="shared" si="47"/>
        <v>eps</v>
      </c>
      <c r="T62" s="17" t="str">
        <f t="shared" si="48"/>
        <v>eps</v>
      </c>
      <c r="U62" s="17" t="str">
        <f t="shared" si="49"/>
        <v>eps</v>
      </c>
      <c r="V62" s="17" t="str">
        <f t="shared" si="50"/>
        <v>eps</v>
      </c>
      <c r="W62" s="17" t="str">
        <f t="shared" si="51"/>
        <v>eps</v>
      </c>
      <c r="X62" s="17" t="str">
        <f t="shared" si="52"/>
        <v>eps</v>
      </c>
      <c r="Y62" s="17" t="str">
        <f t="shared" si="53"/>
        <v>eps</v>
      </c>
      <c r="Z62" s="17" t="str">
        <f t="shared" si="54"/>
        <v>eps</v>
      </c>
      <c r="AF62" s="189" t="s">
        <v>373</v>
      </c>
      <c r="AG62" s="33" t="s">
        <v>71</v>
      </c>
      <c r="AH62" s="33" t="s">
        <v>409</v>
      </c>
      <c r="AI62" s="191">
        <v>0.4</v>
      </c>
      <c r="AJ62" s="33">
        <v>0</v>
      </c>
      <c r="AK62" s="33">
        <v>-0.4</v>
      </c>
      <c r="AL62" s="33">
        <v>-0.4</v>
      </c>
      <c r="AM62" s="190">
        <f t="shared" si="8"/>
        <v>-4.0000000000000008E-2</v>
      </c>
      <c r="AP62" s="57">
        <f t="shared" si="9"/>
        <v>-0.4</v>
      </c>
      <c r="AQ62" s="56">
        <f>AP62</f>
        <v>-0.4</v>
      </c>
    </row>
    <row r="63" spans="1:43" x14ac:dyDescent="0.3">
      <c r="A63" s="57" t="s">
        <v>118</v>
      </c>
      <c r="B63" s="57" t="s">
        <v>72</v>
      </c>
      <c r="C63" s="143">
        <f t="shared" ref="C63:C74" si="56">VLOOKUP($A63,$AG$8:$AM$69,MATCH($AF$4,$AG$7:$AM$7,0),)*$F$3</f>
        <v>0.13</v>
      </c>
      <c r="D63" s="143">
        <f t="shared" ref="D63:L63" si="57">C63</f>
        <v>0.13</v>
      </c>
      <c r="E63" s="143">
        <f t="shared" si="57"/>
        <v>0.13</v>
      </c>
      <c r="F63" s="143">
        <f t="shared" si="57"/>
        <v>0.13</v>
      </c>
      <c r="G63" s="143">
        <f t="shared" si="57"/>
        <v>0.13</v>
      </c>
      <c r="H63" s="143">
        <f t="shared" si="57"/>
        <v>0.13</v>
      </c>
      <c r="I63" s="143">
        <f t="shared" si="57"/>
        <v>0.13</v>
      </c>
      <c r="J63" s="143">
        <f t="shared" si="57"/>
        <v>0.13</v>
      </c>
      <c r="K63" s="143">
        <f t="shared" si="57"/>
        <v>0.13</v>
      </c>
      <c r="L63" s="143">
        <f t="shared" si="57"/>
        <v>0.13</v>
      </c>
      <c r="O63" s="57" t="str">
        <f t="shared" ref="O63:O84" si="58">A63</f>
        <v>aemch</v>
      </c>
      <c r="P63" s="57" t="str">
        <f t="shared" ref="P63:P84" si="59">B63</f>
        <v>nat</v>
      </c>
      <c r="Q63" s="17" t="str">
        <f>Q60</f>
        <v>eps</v>
      </c>
      <c r="R63" s="17" t="str">
        <f t="shared" ref="R63:Z63" si="60">Q63</f>
        <v>eps</v>
      </c>
      <c r="S63" s="17" t="str">
        <f t="shared" si="60"/>
        <v>eps</v>
      </c>
      <c r="T63" s="17" t="str">
        <f t="shared" si="60"/>
        <v>eps</v>
      </c>
      <c r="U63" s="17" t="str">
        <f t="shared" si="60"/>
        <v>eps</v>
      </c>
      <c r="V63" s="17" t="str">
        <f t="shared" si="60"/>
        <v>eps</v>
      </c>
      <c r="W63" s="17" t="str">
        <f t="shared" si="60"/>
        <v>eps</v>
      </c>
      <c r="X63" s="17" t="str">
        <f t="shared" si="60"/>
        <v>eps</v>
      </c>
      <c r="Y63" s="17" t="str">
        <f t="shared" si="60"/>
        <v>eps</v>
      </c>
      <c r="Z63" s="17" t="str">
        <f t="shared" si="60"/>
        <v>eps</v>
      </c>
      <c r="AF63" s="189" t="s">
        <v>373</v>
      </c>
      <c r="AG63" s="33" t="s">
        <v>124</v>
      </c>
      <c r="AH63" s="33" t="s">
        <v>410</v>
      </c>
      <c r="AI63" s="191">
        <v>-0.6</v>
      </c>
      <c r="AJ63" s="33">
        <v>-0.5</v>
      </c>
      <c r="AK63" s="33">
        <v>-1.3</v>
      </c>
      <c r="AL63" s="33">
        <v>-1.5</v>
      </c>
      <c r="AM63" s="190">
        <f t="shared" si="8"/>
        <v>-0.15000000000000002</v>
      </c>
      <c r="AP63" s="57">
        <f t="shared" si="9"/>
        <v>-1.5</v>
      </c>
      <c r="AQ63" s="56">
        <f t="shared" ref="AQ63:AQ69" si="61">AP63</f>
        <v>-1.5</v>
      </c>
    </row>
    <row r="64" spans="1:43" x14ac:dyDescent="0.3">
      <c r="A64" s="57" t="s">
        <v>119</v>
      </c>
      <c r="B64" s="57" t="s">
        <v>72</v>
      </c>
      <c r="C64" s="143">
        <f t="shared" si="56"/>
        <v>0.13</v>
      </c>
      <c r="D64" s="143">
        <f t="shared" ref="D64:L64" si="62">C64</f>
        <v>0.13</v>
      </c>
      <c r="E64" s="143">
        <f t="shared" si="62"/>
        <v>0.13</v>
      </c>
      <c r="F64" s="143">
        <f t="shared" si="62"/>
        <v>0.13</v>
      </c>
      <c r="G64" s="143">
        <f t="shared" si="62"/>
        <v>0.13</v>
      </c>
      <c r="H64" s="143">
        <f t="shared" si="62"/>
        <v>0.13</v>
      </c>
      <c r="I64" s="143">
        <f t="shared" si="62"/>
        <v>0.13</v>
      </c>
      <c r="J64" s="143">
        <f t="shared" si="62"/>
        <v>0.13</v>
      </c>
      <c r="K64" s="143">
        <f t="shared" si="62"/>
        <v>0.13</v>
      </c>
      <c r="L64" s="143">
        <f t="shared" si="62"/>
        <v>0.13</v>
      </c>
      <c r="O64" s="57" t="str">
        <f t="shared" si="58"/>
        <v>asequ</v>
      </c>
      <c r="P64" s="57" t="str">
        <f t="shared" si="59"/>
        <v>nat</v>
      </c>
      <c r="Q64" s="17" t="str">
        <f t="shared" ref="Q64:Q75" si="63">Q63</f>
        <v>eps</v>
      </c>
      <c r="R64" s="17" t="str">
        <f t="shared" ref="R64:Z64" si="64">Q64</f>
        <v>eps</v>
      </c>
      <c r="S64" s="17" t="str">
        <f t="shared" si="64"/>
        <v>eps</v>
      </c>
      <c r="T64" s="17" t="str">
        <f t="shared" si="64"/>
        <v>eps</v>
      </c>
      <c r="U64" s="17" t="str">
        <f t="shared" si="64"/>
        <v>eps</v>
      </c>
      <c r="V64" s="17" t="str">
        <f t="shared" si="64"/>
        <v>eps</v>
      </c>
      <c r="W64" s="17" t="str">
        <f t="shared" si="64"/>
        <v>eps</v>
      </c>
      <c r="X64" s="17" t="str">
        <f t="shared" si="64"/>
        <v>eps</v>
      </c>
      <c r="Y64" s="17" t="str">
        <f t="shared" si="64"/>
        <v>eps</v>
      </c>
      <c r="Z64" s="17" t="str">
        <f t="shared" si="64"/>
        <v>eps</v>
      </c>
      <c r="AF64" s="193" t="str">
        <f t="shared" ref="AF64:AF75" si="65">AF63</f>
        <v>20 yrs</v>
      </c>
      <c r="AH64" s="33" t="s">
        <v>411</v>
      </c>
      <c r="AI64" s="191">
        <v>-0.6</v>
      </c>
      <c r="AJ64" s="33">
        <v>-0.5</v>
      </c>
      <c r="AK64" s="33">
        <v>-1.3</v>
      </c>
      <c r="AL64" s="33">
        <v>-1.5</v>
      </c>
      <c r="AM64" s="190">
        <f t="shared" si="8"/>
        <v>-0.15000000000000002</v>
      </c>
      <c r="AP64" s="57">
        <f t="shared" si="9"/>
        <v>-1.5</v>
      </c>
      <c r="AQ64" s="56">
        <f t="shared" si="61"/>
        <v>-1.5</v>
      </c>
    </row>
    <row r="65" spans="1:43" x14ac:dyDescent="0.3">
      <c r="A65" s="57" t="s">
        <v>64</v>
      </c>
      <c r="B65" s="57" t="s">
        <v>72</v>
      </c>
      <c r="C65" s="143">
        <f t="shared" si="56"/>
        <v>0.33</v>
      </c>
      <c r="D65" s="143">
        <f t="shared" ref="D65:L65" si="66">C65</f>
        <v>0.33</v>
      </c>
      <c r="E65" s="143">
        <f t="shared" si="66"/>
        <v>0.33</v>
      </c>
      <c r="F65" s="143">
        <f t="shared" si="66"/>
        <v>0.33</v>
      </c>
      <c r="G65" s="143">
        <f t="shared" si="66"/>
        <v>0.33</v>
      </c>
      <c r="H65" s="143">
        <f t="shared" si="66"/>
        <v>0.33</v>
      </c>
      <c r="I65" s="143">
        <f t="shared" si="66"/>
        <v>0.33</v>
      </c>
      <c r="J65" s="143">
        <f t="shared" si="66"/>
        <v>0.33</v>
      </c>
      <c r="K65" s="143">
        <f t="shared" si="66"/>
        <v>0.33</v>
      </c>
      <c r="L65" s="143">
        <f t="shared" si="66"/>
        <v>0.33</v>
      </c>
      <c r="O65" s="57" t="str">
        <f t="shared" si="58"/>
        <v>avehi</v>
      </c>
      <c r="P65" s="57" t="str">
        <f t="shared" si="59"/>
        <v>nat</v>
      </c>
      <c r="Q65" s="17" t="str">
        <f t="shared" si="63"/>
        <v>eps</v>
      </c>
      <c r="R65" s="17" t="str">
        <f t="shared" ref="R65:Z65" si="67">Q65</f>
        <v>eps</v>
      </c>
      <c r="S65" s="17" t="str">
        <f t="shared" si="67"/>
        <v>eps</v>
      </c>
      <c r="T65" s="17" t="str">
        <f t="shared" si="67"/>
        <v>eps</v>
      </c>
      <c r="U65" s="17" t="str">
        <f t="shared" si="67"/>
        <v>eps</v>
      </c>
      <c r="V65" s="17" t="str">
        <f t="shared" si="67"/>
        <v>eps</v>
      </c>
      <c r="W65" s="17" t="str">
        <f t="shared" si="67"/>
        <v>eps</v>
      </c>
      <c r="X65" s="17" t="str">
        <f t="shared" si="67"/>
        <v>eps</v>
      </c>
      <c r="Y65" s="17" t="str">
        <f t="shared" si="67"/>
        <v>eps</v>
      </c>
      <c r="Z65" s="17" t="str">
        <f t="shared" si="67"/>
        <v>eps</v>
      </c>
      <c r="AF65" s="189" t="s">
        <v>373</v>
      </c>
      <c r="AH65" s="33" t="s">
        <v>412</v>
      </c>
      <c r="AI65" s="191">
        <v>-0.6</v>
      </c>
      <c r="AJ65" s="33">
        <v>-0.5</v>
      </c>
      <c r="AK65" s="33">
        <v>-1.3</v>
      </c>
      <c r="AL65" s="33">
        <v>-1.5</v>
      </c>
      <c r="AM65" s="190">
        <f t="shared" si="8"/>
        <v>-0.15000000000000002</v>
      </c>
      <c r="AP65" s="57">
        <f t="shared" si="9"/>
        <v>-1.5</v>
      </c>
      <c r="AQ65" s="56">
        <f t="shared" si="61"/>
        <v>-1.5</v>
      </c>
    </row>
    <row r="66" spans="1:43" x14ac:dyDescent="0.3">
      <c r="A66" s="57" t="s">
        <v>120</v>
      </c>
      <c r="B66" s="57" t="s">
        <v>72</v>
      </c>
      <c r="C66" s="143">
        <f t="shared" si="56"/>
        <v>0.33</v>
      </c>
      <c r="D66" s="143">
        <f t="shared" ref="D66:L66" si="68">C66</f>
        <v>0.33</v>
      </c>
      <c r="E66" s="143">
        <f t="shared" si="68"/>
        <v>0.33</v>
      </c>
      <c r="F66" s="143">
        <f t="shared" si="68"/>
        <v>0.33</v>
      </c>
      <c r="G66" s="143">
        <f t="shared" si="68"/>
        <v>0.33</v>
      </c>
      <c r="H66" s="143">
        <f t="shared" si="68"/>
        <v>0.33</v>
      </c>
      <c r="I66" s="143">
        <f t="shared" si="68"/>
        <v>0.33</v>
      </c>
      <c r="J66" s="143">
        <f t="shared" si="68"/>
        <v>0.33</v>
      </c>
      <c r="K66" s="143">
        <f t="shared" si="68"/>
        <v>0.33</v>
      </c>
      <c r="L66" s="143">
        <f t="shared" si="68"/>
        <v>0.33</v>
      </c>
      <c r="O66" s="57" t="str">
        <f t="shared" si="58"/>
        <v>atequ</v>
      </c>
      <c r="P66" s="57" t="str">
        <f t="shared" si="59"/>
        <v>nat</v>
      </c>
      <c r="Q66" s="17" t="str">
        <f t="shared" si="63"/>
        <v>eps</v>
      </c>
      <c r="R66" s="17" t="str">
        <f t="shared" ref="R66:Z66" si="69">Q66</f>
        <v>eps</v>
      </c>
      <c r="S66" s="17" t="str">
        <f t="shared" si="69"/>
        <v>eps</v>
      </c>
      <c r="T66" s="17" t="str">
        <f t="shared" si="69"/>
        <v>eps</v>
      </c>
      <c r="U66" s="17" t="str">
        <f t="shared" si="69"/>
        <v>eps</v>
      </c>
      <c r="V66" s="17" t="str">
        <f t="shared" si="69"/>
        <v>eps</v>
      </c>
      <c r="W66" s="17" t="str">
        <f t="shared" si="69"/>
        <v>eps</v>
      </c>
      <c r="X66" s="17" t="str">
        <f t="shared" si="69"/>
        <v>eps</v>
      </c>
      <c r="Y66" s="17" t="str">
        <f t="shared" si="69"/>
        <v>eps</v>
      </c>
      <c r="Z66" s="17" t="str">
        <f t="shared" si="69"/>
        <v>eps</v>
      </c>
      <c r="AF66" s="193" t="str">
        <f t="shared" si="65"/>
        <v>20 yrs</v>
      </c>
      <c r="AH66" s="33" t="s">
        <v>413</v>
      </c>
      <c r="AI66" s="191">
        <v>-0.6</v>
      </c>
      <c r="AJ66" s="33">
        <v>-0.5</v>
      </c>
      <c r="AK66" s="33">
        <v>-1.3</v>
      </c>
      <c r="AL66" s="33">
        <v>-1.5</v>
      </c>
      <c r="AM66" s="190">
        <f t="shared" si="8"/>
        <v>-0.15000000000000002</v>
      </c>
      <c r="AP66" s="57">
        <f t="shared" si="9"/>
        <v>-1.5</v>
      </c>
      <c r="AQ66" s="56">
        <f t="shared" si="61"/>
        <v>-1.5</v>
      </c>
    </row>
    <row r="67" spans="1:43" x14ac:dyDescent="0.3">
      <c r="A67" s="57" t="s">
        <v>121</v>
      </c>
      <c r="B67" s="57" t="s">
        <v>72</v>
      </c>
      <c r="C67" s="143">
        <f t="shared" si="56"/>
        <v>0.33</v>
      </c>
      <c r="D67" s="143">
        <f t="shared" ref="D67:L67" si="70">C67</f>
        <v>0.33</v>
      </c>
      <c r="E67" s="143">
        <f t="shared" si="70"/>
        <v>0.33</v>
      </c>
      <c r="F67" s="143">
        <f t="shared" si="70"/>
        <v>0.33</v>
      </c>
      <c r="G67" s="143">
        <f t="shared" si="70"/>
        <v>0.33</v>
      </c>
      <c r="H67" s="143">
        <f t="shared" si="70"/>
        <v>0.33</v>
      </c>
      <c r="I67" s="143">
        <f t="shared" si="70"/>
        <v>0.33</v>
      </c>
      <c r="J67" s="143">
        <f t="shared" si="70"/>
        <v>0.33</v>
      </c>
      <c r="K67" s="143">
        <f t="shared" si="70"/>
        <v>0.33</v>
      </c>
      <c r="L67" s="143">
        <f t="shared" si="70"/>
        <v>0.33</v>
      </c>
      <c r="O67" s="57" t="str">
        <f t="shared" si="58"/>
        <v>afurn</v>
      </c>
      <c r="P67" s="57" t="str">
        <f t="shared" si="59"/>
        <v>nat</v>
      </c>
      <c r="Q67" s="17" t="str">
        <f t="shared" si="63"/>
        <v>eps</v>
      </c>
      <c r="R67" s="17" t="str">
        <f t="shared" ref="R67:Z67" si="71">Q67</f>
        <v>eps</v>
      </c>
      <c r="S67" s="17" t="str">
        <f t="shared" si="71"/>
        <v>eps</v>
      </c>
      <c r="T67" s="17" t="str">
        <f t="shared" si="71"/>
        <v>eps</v>
      </c>
      <c r="U67" s="17" t="str">
        <f t="shared" si="71"/>
        <v>eps</v>
      </c>
      <c r="V67" s="17" t="str">
        <f t="shared" si="71"/>
        <v>eps</v>
      </c>
      <c r="W67" s="17" t="str">
        <f t="shared" si="71"/>
        <v>eps</v>
      </c>
      <c r="X67" s="17" t="str">
        <f t="shared" si="71"/>
        <v>eps</v>
      </c>
      <c r="Y67" s="17" t="str">
        <f t="shared" si="71"/>
        <v>eps</v>
      </c>
      <c r="Z67" s="17" t="str">
        <f t="shared" si="71"/>
        <v>eps</v>
      </c>
      <c r="AF67" s="193" t="str">
        <f t="shared" si="65"/>
        <v>20 yrs</v>
      </c>
      <c r="AH67" s="33" t="s">
        <v>414</v>
      </c>
      <c r="AI67" s="191">
        <v>-0.6</v>
      </c>
      <c r="AJ67" s="33">
        <v>-0.5</v>
      </c>
      <c r="AK67" s="33">
        <v>-1.3</v>
      </c>
      <c r="AL67" s="33">
        <v>-1.5</v>
      </c>
      <c r="AM67" s="190">
        <f t="shared" si="8"/>
        <v>-0.15000000000000002</v>
      </c>
      <c r="AP67" s="57">
        <f t="shared" si="9"/>
        <v>-1.5</v>
      </c>
      <c r="AQ67" s="56">
        <f t="shared" si="61"/>
        <v>-1.5</v>
      </c>
    </row>
    <row r="68" spans="1:43" x14ac:dyDescent="0.3">
      <c r="A68" s="57" t="s">
        <v>65</v>
      </c>
      <c r="B68" s="57" t="s">
        <v>72</v>
      </c>
      <c r="C68" s="143">
        <f t="shared" si="56"/>
        <v>0.33</v>
      </c>
      <c r="D68" s="143">
        <f t="shared" ref="D68:L68" si="72">C68</f>
        <v>0.33</v>
      </c>
      <c r="E68" s="143">
        <f t="shared" si="72"/>
        <v>0.33</v>
      </c>
      <c r="F68" s="143">
        <f t="shared" si="72"/>
        <v>0.33</v>
      </c>
      <c r="G68" s="143">
        <f t="shared" si="72"/>
        <v>0.33</v>
      </c>
      <c r="H68" s="143">
        <f t="shared" si="72"/>
        <v>0.33</v>
      </c>
      <c r="I68" s="143">
        <f t="shared" si="72"/>
        <v>0.33</v>
      </c>
      <c r="J68" s="143">
        <f t="shared" si="72"/>
        <v>0.33</v>
      </c>
      <c r="K68" s="143">
        <f t="shared" si="72"/>
        <v>0.33</v>
      </c>
      <c r="L68" s="143">
        <f t="shared" si="72"/>
        <v>0.33</v>
      </c>
      <c r="O68" s="57" t="str">
        <f t="shared" si="58"/>
        <v>aoman</v>
      </c>
      <c r="P68" s="57" t="str">
        <f t="shared" si="59"/>
        <v>nat</v>
      </c>
      <c r="Q68" s="17" t="str">
        <f t="shared" si="63"/>
        <v>eps</v>
      </c>
      <c r="R68" s="17" t="str">
        <f t="shared" ref="R68:Z68" si="73">Q68</f>
        <v>eps</v>
      </c>
      <c r="S68" s="17" t="str">
        <f t="shared" si="73"/>
        <v>eps</v>
      </c>
      <c r="T68" s="17" t="str">
        <f t="shared" si="73"/>
        <v>eps</v>
      </c>
      <c r="U68" s="17" t="str">
        <f t="shared" si="73"/>
        <v>eps</v>
      </c>
      <c r="V68" s="17" t="str">
        <f t="shared" si="73"/>
        <v>eps</v>
      </c>
      <c r="W68" s="17" t="str">
        <f t="shared" si="73"/>
        <v>eps</v>
      </c>
      <c r="X68" s="17" t="str">
        <f t="shared" si="73"/>
        <v>eps</v>
      </c>
      <c r="Y68" s="17" t="str">
        <f t="shared" si="73"/>
        <v>eps</v>
      </c>
      <c r="Z68" s="17" t="str">
        <f t="shared" si="73"/>
        <v>eps</v>
      </c>
      <c r="AF68" s="193" t="str">
        <f t="shared" si="65"/>
        <v>20 yrs</v>
      </c>
      <c r="AH68" s="33" t="s">
        <v>415</v>
      </c>
      <c r="AI68" s="191">
        <v>-0.6</v>
      </c>
      <c r="AJ68" s="33">
        <v>-0.5</v>
      </c>
      <c r="AK68" s="33">
        <v>-1.3</v>
      </c>
      <c r="AL68" s="33">
        <v>-1.5</v>
      </c>
      <c r="AM68" s="190">
        <f t="shared" si="8"/>
        <v>-0.15000000000000002</v>
      </c>
      <c r="AP68" s="57">
        <f t="shared" si="9"/>
        <v>-1.5</v>
      </c>
      <c r="AQ68" s="56">
        <f t="shared" si="61"/>
        <v>-1.5</v>
      </c>
    </row>
    <row r="69" spans="1:43" x14ac:dyDescent="0.3">
      <c r="A69" s="57" t="s">
        <v>66</v>
      </c>
      <c r="B69" s="57" t="s">
        <v>72</v>
      </c>
      <c r="C69" s="143">
        <f t="shared" si="56"/>
        <v>-0.18000000000000002</v>
      </c>
      <c r="D69" s="143">
        <f t="shared" ref="D69:L69" si="74">C69</f>
        <v>-0.18000000000000002</v>
      </c>
      <c r="E69" s="143">
        <f t="shared" si="74"/>
        <v>-0.18000000000000002</v>
      </c>
      <c r="F69" s="143">
        <f t="shared" si="74"/>
        <v>-0.18000000000000002</v>
      </c>
      <c r="G69" s="143">
        <f t="shared" si="74"/>
        <v>-0.18000000000000002</v>
      </c>
      <c r="H69" s="143">
        <f t="shared" si="74"/>
        <v>-0.18000000000000002</v>
      </c>
      <c r="I69" s="143">
        <f t="shared" si="74"/>
        <v>-0.18000000000000002</v>
      </c>
      <c r="J69" s="143">
        <f t="shared" si="74"/>
        <v>-0.18000000000000002</v>
      </c>
      <c r="K69" s="143">
        <f t="shared" si="74"/>
        <v>-0.18000000000000002</v>
      </c>
      <c r="L69" s="143">
        <f t="shared" si="74"/>
        <v>-0.18000000000000002</v>
      </c>
      <c r="O69" s="57" t="str">
        <f t="shared" si="58"/>
        <v>aelec</v>
      </c>
      <c r="P69" s="57" t="str">
        <f t="shared" si="59"/>
        <v>nat</v>
      </c>
      <c r="Q69" s="17" t="str">
        <f t="shared" si="63"/>
        <v>eps</v>
      </c>
      <c r="R69" s="17" t="str">
        <f t="shared" ref="R69:Z69" si="75">Q69</f>
        <v>eps</v>
      </c>
      <c r="S69" s="17" t="str">
        <f t="shared" si="75"/>
        <v>eps</v>
      </c>
      <c r="T69" s="17" t="str">
        <f t="shared" si="75"/>
        <v>eps</v>
      </c>
      <c r="U69" s="17" t="str">
        <f t="shared" si="75"/>
        <v>eps</v>
      </c>
      <c r="V69" s="17" t="str">
        <f t="shared" si="75"/>
        <v>eps</v>
      </c>
      <c r="W69" s="17" t="str">
        <f t="shared" si="75"/>
        <v>eps</v>
      </c>
      <c r="X69" s="17" t="str">
        <f t="shared" si="75"/>
        <v>eps</v>
      </c>
      <c r="Y69" s="17" t="str">
        <f t="shared" si="75"/>
        <v>eps</v>
      </c>
      <c r="Z69" s="17" t="str">
        <f t="shared" si="75"/>
        <v>eps</v>
      </c>
      <c r="AF69" s="193" t="str">
        <f t="shared" si="65"/>
        <v>20 yrs</v>
      </c>
      <c r="AH69" s="33" t="s">
        <v>416</v>
      </c>
      <c r="AI69" s="191">
        <v>-0.6</v>
      </c>
      <c r="AJ69" s="33">
        <v>-0.5</v>
      </c>
      <c r="AK69" s="33">
        <v>-1.3</v>
      </c>
      <c r="AL69" s="33">
        <v>-1.5</v>
      </c>
      <c r="AM69" s="190">
        <f t="shared" si="8"/>
        <v>-0.15000000000000002</v>
      </c>
      <c r="AP69" s="57">
        <f t="shared" si="9"/>
        <v>-1.5</v>
      </c>
      <c r="AQ69" s="56">
        <f t="shared" si="61"/>
        <v>-1.5</v>
      </c>
    </row>
    <row r="70" spans="1:43" x14ac:dyDescent="0.3">
      <c r="A70" s="57" t="s">
        <v>24</v>
      </c>
      <c r="B70" s="57" t="s">
        <v>72</v>
      </c>
      <c r="C70" s="143">
        <f t="shared" si="56"/>
        <v>-0.18000000000000002</v>
      </c>
      <c r="D70" s="143">
        <f t="shared" ref="D70:L70" si="76">C70</f>
        <v>-0.18000000000000002</v>
      </c>
      <c r="E70" s="143">
        <f t="shared" si="76"/>
        <v>-0.18000000000000002</v>
      </c>
      <c r="F70" s="143">
        <f t="shared" si="76"/>
        <v>-0.18000000000000002</v>
      </c>
      <c r="G70" s="143">
        <f t="shared" si="76"/>
        <v>-0.18000000000000002</v>
      </c>
      <c r="H70" s="143">
        <f t="shared" si="76"/>
        <v>-0.18000000000000002</v>
      </c>
      <c r="I70" s="143">
        <f t="shared" si="76"/>
        <v>-0.18000000000000002</v>
      </c>
      <c r="J70" s="143">
        <f t="shared" si="76"/>
        <v>-0.18000000000000002</v>
      </c>
      <c r="K70" s="143">
        <f t="shared" si="76"/>
        <v>-0.18000000000000002</v>
      </c>
      <c r="L70" s="143">
        <f t="shared" si="76"/>
        <v>-0.18000000000000002</v>
      </c>
      <c r="O70" s="57" t="str">
        <f t="shared" si="58"/>
        <v>awatr</v>
      </c>
      <c r="P70" s="57" t="str">
        <f t="shared" si="59"/>
        <v>nat</v>
      </c>
      <c r="Q70" s="17" t="str">
        <f t="shared" si="63"/>
        <v>eps</v>
      </c>
      <c r="R70" s="17" t="str">
        <f t="shared" ref="R70:Z70" si="77">Q70</f>
        <v>eps</v>
      </c>
      <c r="S70" s="17" t="str">
        <f t="shared" si="77"/>
        <v>eps</v>
      </c>
      <c r="T70" s="17" t="str">
        <f t="shared" si="77"/>
        <v>eps</v>
      </c>
      <c r="U70" s="17" t="str">
        <f t="shared" si="77"/>
        <v>eps</v>
      </c>
      <c r="V70" s="17" t="str">
        <f t="shared" si="77"/>
        <v>eps</v>
      </c>
      <c r="W70" s="17" t="str">
        <f t="shared" si="77"/>
        <v>eps</v>
      </c>
      <c r="X70" s="17" t="str">
        <f t="shared" si="77"/>
        <v>eps</v>
      </c>
      <c r="Y70" s="17" t="str">
        <f t="shared" si="77"/>
        <v>eps</v>
      </c>
      <c r="Z70" s="17" t="str">
        <f t="shared" si="77"/>
        <v>eps</v>
      </c>
      <c r="AF70" s="193" t="str">
        <f t="shared" si="65"/>
        <v>20 yrs</v>
      </c>
    </row>
    <row r="71" spans="1:43" x14ac:dyDescent="0.3">
      <c r="A71" s="57" t="s">
        <v>67</v>
      </c>
      <c r="B71" s="57" t="s">
        <v>72</v>
      </c>
      <c r="C71" s="143">
        <f t="shared" si="56"/>
        <v>8.0000000000000016E-2</v>
      </c>
      <c r="D71" s="143">
        <f t="shared" ref="D71:L71" si="78">C71</f>
        <v>8.0000000000000016E-2</v>
      </c>
      <c r="E71" s="143">
        <f t="shared" si="78"/>
        <v>8.0000000000000016E-2</v>
      </c>
      <c r="F71" s="143">
        <f t="shared" si="78"/>
        <v>8.0000000000000016E-2</v>
      </c>
      <c r="G71" s="143">
        <f t="shared" si="78"/>
        <v>8.0000000000000016E-2</v>
      </c>
      <c r="H71" s="143">
        <f t="shared" si="78"/>
        <v>8.0000000000000016E-2</v>
      </c>
      <c r="I71" s="143">
        <f t="shared" si="78"/>
        <v>8.0000000000000016E-2</v>
      </c>
      <c r="J71" s="143">
        <f t="shared" si="78"/>
        <v>8.0000000000000016E-2</v>
      </c>
      <c r="K71" s="143">
        <f t="shared" si="78"/>
        <v>8.0000000000000016E-2</v>
      </c>
      <c r="L71" s="143">
        <f t="shared" si="78"/>
        <v>8.0000000000000016E-2</v>
      </c>
      <c r="O71" s="57" t="str">
        <f t="shared" si="58"/>
        <v>acons</v>
      </c>
      <c r="P71" s="57" t="str">
        <f t="shared" si="59"/>
        <v>nat</v>
      </c>
      <c r="Q71" s="17" t="str">
        <f t="shared" si="63"/>
        <v>eps</v>
      </c>
      <c r="R71" s="17" t="str">
        <f t="shared" ref="R71:Z71" si="79">Q71</f>
        <v>eps</v>
      </c>
      <c r="S71" s="17" t="str">
        <f t="shared" si="79"/>
        <v>eps</v>
      </c>
      <c r="T71" s="17" t="str">
        <f t="shared" si="79"/>
        <v>eps</v>
      </c>
      <c r="U71" s="17" t="str">
        <f t="shared" si="79"/>
        <v>eps</v>
      </c>
      <c r="V71" s="17" t="str">
        <f t="shared" si="79"/>
        <v>eps</v>
      </c>
      <c r="W71" s="17" t="str">
        <f t="shared" si="79"/>
        <v>eps</v>
      </c>
      <c r="X71" s="17" t="str">
        <f t="shared" si="79"/>
        <v>eps</v>
      </c>
      <c r="Y71" s="17" t="str">
        <f t="shared" si="79"/>
        <v>eps</v>
      </c>
      <c r="Z71" s="17" t="str">
        <f t="shared" si="79"/>
        <v>eps</v>
      </c>
      <c r="AF71" s="193" t="str">
        <f t="shared" si="65"/>
        <v>20 yrs</v>
      </c>
    </row>
    <row r="72" spans="1:43" x14ac:dyDescent="0.3">
      <c r="A72" s="57" t="s">
        <v>68</v>
      </c>
      <c r="B72" s="57" t="s">
        <v>72</v>
      </c>
      <c r="C72" s="143">
        <f t="shared" si="56"/>
        <v>0.03</v>
      </c>
      <c r="D72" s="143">
        <f t="shared" ref="D72:L72" si="80">C72</f>
        <v>0.03</v>
      </c>
      <c r="E72" s="143">
        <f t="shared" si="80"/>
        <v>0.03</v>
      </c>
      <c r="F72" s="143">
        <f t="shared" si="80"/>
        <v>0.03</v>
      </c>
      <c r="G72" s="143">
        <f t="shared" si="80"/>
        <v>0.03</v>
      </c>
      <c r="H72" s="143">
        <f t="shared" si="80"/>
        <v>0.03</v>
      </c>
      <c r="I72" s="143">
        <f t="shared" si="80"/>
        <v>0.03</v>
      </c>
      <c r="J72" s="143">
        <f t="shared" si="80"/>
        <v>0.03</v>
      </c>
      <c r="K72" s="143">
        <f t="shared" si="80"/>
        <v>0.03</v>
      </c>
      <c r="L72" s="143">
        <f t="shared" si="80"/>
        <v>0.03</v>
      </c>
      <c r="O72" s="57" t="str">
        <f t="shared" si="58"/>
        <v>atrad</v>
      </c>
      <c r="P72" s="57" t="str">
        <f t="shared" si="59"/>
        <v>nat</v>
      </c>
      <c r="Q72" s="17" t="str">
        <f t="shared" si="63"/>
        <v>eps</v>
      </c>
      <c r="R72" s="17" t="str">
        <f t="shared" ref="R72:Z72" si="81">Q72</f>
        <v>eps</v>
      </c>
      <c r="S72" s="17" t="str">
        <f t="shared" si="81"/>
        <v>eps</v>
      </c>
      <c r="T72" s="17" t="str">
        <f t="shared" si="81"/>
        <v>eps</v>
      </c>
      <c r="U72" s="17" t="str">
        <f t="shared" si="81"/>
        <v>eps</v>
      </c>
      <c r="V72" s="17" t="str">
        <f t="shared" si="81"/>
        <v>eps</v>
      </c>
      <c r="W72" s="17" t="str">
        <f t="shared" si="81"/>
        <v>eps</v>
      </c>
      <c r="X72" s="17" t="str">
        <f t="shared" si="81"/>
        <v>eps</v>
      </c>
      <c r="Y72" s="17" t="str">
        <f t="shared" si="81"/>
        <v>eps</v>
      </c>
      <c r="Z72" s="17" t="str">
        <f t="shared" si="81"/>
        <v>eps</v>
      </c>
      <c r="AF72" s="193" t="str">
        <f t="shared" si="65"/>
        <v>20 yrs</v>
      </c>
    </row>
    <row r="73" spans="1:43" x14ac:dyDescent="0.3">
      <c r="A73" s="57" t="s">
        <v>122</v>
      </c>
      <c r="B73" s="57" t="s">
        <v>72</v>
      </c>
      <c r="C73" s="143">
        <f t="shared" si="56"/>
        <v>0.03</v>
      </c>
      <c r="D73" s="143">
        <f t="shared" ref="D73:L73" si="82">C73</f>
        <v>0.03</v>
      </c>
      <c r="E73" s="143">
        <f t="shared" si="82"/>
        <v>0.03</v>
      </c>
      <c r="F73" s="143">
        <f t="shared" si="82"/>
        <v>0.03</v>
      </c>
      <c r="G73" s="143">
        <f t="shared" si="82"/>
        <v>0.03</v>
      </c>
      <c r="H73" s="143">
        <f t="shared" si="82"/>
        <v>0.03</v>
      </c>
      <c r="I73" s="143">
        <f t="shared" si="82"/>
        <v>0.03</v>
      </c>
      <c r="J73" s="143">
        <f t="shared" si="82"/>
        <v>0.03</v>
      </c>
      <c r="K73" s="143">
        <f t="shared" si="82"/>
        <v>0.03</v>
      </c>
      <c r="L73" s="143">
        <f t="shared" si="82"/>
        <v>0.03</v>
      </c>
      <c r="O73" s="57" t="str">
        <f t="shared" si="58"/>
        <v>ahotl</v>
      </c>
      <c r="P73" s="57" t="str">
        <f t="shared" si="59"/>
        <v>nat</v>
      </c>
      <c r="Q73" s="17" t="str">
        <f t="shared" si="63"/>
        <v>eps</v>
      </c>
      <c r="R73" s="17" t="str">
        <f t="shared" ref="R73:Z73" si="83">Q73</f>
        <v>eps</v>
      </c>
      <c r="S73" s="17" t="str">
        <f t="shared" si="83"/>
        <v>eps</v>
      </c>
      <c r="T73" s="17" t="str">
        <f t="shared" si="83"/>
        <v>eps</v>
      </c>
      <c r="U73" s="17" t="str">
        <f t="shared" si="83"/>
        <v>eps</v>
      </c>
      <c r="V73" s="17" t="str">
        <f t="shared" si="83"/>
        <v>eps</v>
      </c>
      <c r="W73" s="17" t="str">
        <f t="shared" si="83"/>
        <v>eps</v>
      </c>
      <c r="X73" s="17" t="str">
        <f t="shared" si="83"/>
        <v>eps</v>
      </c>
      <c r="Y73" s="17" t="str">
        <f t="shared" si="83"/>
        <v>eps</v>
      </c>
      <c r="Z73" s="17" t="str">
        <f t="shared" si="83"/>
        <v>eps</v>
      </c>
      <c r="AF73" s="193" t="str">
        <f t="shared" si="65"/>
        <v>20 yrs</v>
      </c>
    </row>
    <row r="74" spans="1:43" x14ac:dyDescent="0.3">
      <c r="A74" s="57" t="s">
        <v>321</v>
      </c>
      <c r="B74" s="57" t="s">
        <v>72</v>
      </c>
      <c r="C74" s="143">
        <f t="shared" si="56"/>
        <v>0.18000000000000002</v>
      </c>
      <c r="D74" s="143">
        <f t="shared" ref="D74:L74" si="84">C74</f>
        <v>0.18000000000000002</v>
      </c>
      <c r="E74" s="143">
        <f t="shared" si="84"/>
        <v>0.18000000000000002</v>
      </c>
      <c r="F74" s="143">
        <f t="shared" si="84"/>
        <v>0.18000000000000002</v>
      </c>
      <c r="G74" s="143">
        <f t="shared" si="84"/>
        <v>0.18000000000000002</v>
      </c>
      <c r="H74" s="143">
        <f t="shared" si="84"/>
        <v>0.18000000000000002</v>
      </c>
      <c r="I74" s="143">
        <f t="shared" si="84"/>
        <v>0.18000000000000002</v>
      </c>
      <c r="J74" s="143">
        <f t="shared" si="84"/>
        <v>0.18000000000000002</v>
      </c>
      <c r="K74" s="143">
        <f t="shared" si="84"/>
        <v>0.18000000000000002</v>
      </c>
      <c r="L74" s="143">
        <f t="shared" si="84"/>
        <v>0.18000000000000002</v>
      </c>
      <c r="O74" s="57" t="str">
        <f t="shared" si="58"/>
        <v>altrp-p</v>
      </c>
      <c r="P74" s="57" t="str">
        <f t="shared" si="59"/>
        <v>nat</v>
      </c>
      <c r="Q74" s="17" t="str">
        <f t="shared" si="63"/>
        <v>eps</v>
      </c>
      <c r="R74" s="17" t="str">
        <f t="shared" ref="R74:Z74" si="85">Q74</f>
        <v>eps</v>
      </c>
      <c r="S74" s="17" t="str">
        <f t="shared" si="85"/>
        <v>eps</v>
      </c>
      <c r="T74" s="17" t="str">
        <f t="shared" si="85"/>
        <v>eps</v>
      </c>
      <c r="U74" s="17" t="str">
        <f t="shared" si="85"/>
        <v>eps</v>
      </c>
      <c r="V74" s="17" t="str">
        <f t="shared" si="85"/>
        <v>eps</v>
      </c>
      <c r="W74" s="17" t="str">
        <f t="shared" si="85"/>
        <v>eps</v>
      </c>
      <c r="X74" s="17" t="str">
        <f t="shared" si="85"/>
        <v>eps</v>
      </c>
      <c r="Y74" s="17" t="str">
        <f t="shared" si="85"/>
        <v>eps</v>
      </c>
      <c r="Z74" s="17" t="str">
        <f t="shared" si="85"/>
        <v>eps</v>
      </c>
      <c r="AF74" s="193" t="str">
        <f t="shared" si="65"/>
        <v>20 yrs</v>
      </c>
    </row>
    <row r="75" spans="1:43" x14ac:dyDescent="0.3">
      <c r="A75" s="57" t="s">
        <v>322</v>
      </c>
      <c r="B75" s="57" t="s">
        <v>72</v>
      </c>
      <c r="C75" s="143">
        <f>C74</f>
        <v>0.18000000000000002</v>
      </c>
      <c r="D75" s="143">
        <f t="shared" ref="D75:L75" si="86">C75</f>
        <v>0.18000000000000002</v>
      </c>
      <c r="E75" s="143">
        <f t="shared" si="86"/>
        <v>0.18000000000000002</v>
      </c>
      <c r="F75" s="143">
        <f t="shared" si="86"/>
        <v>0.18000000000000002</v>
      </c>
      <c r="G75" s="143">
        <f t="shared" si="86"/>
        <v>0.18000000000000002</v>
      </c>
      <c r="H75" s="143">
        <f t="shared" si="86"/>
        <v>0.18000000000000002</v>
      </c>
      <c r="I75" s="143">
        <f t="shared" si="86"/>
        <v>0.18000000000000002</v>
      </c>
      <c r="J75" s="143">
        <f t="shared" si="86"/>
        <v>0.18000000000000002</v>
      </c>
      <c r="K75" s="143">
        <f t="shared" si="86"/>
        <v>0.18000000000000002</v>
      </c>
      <c r="L75" s="143">
        <f t="shared" si="86"/>
        <v>0.18000000000000002</v>
      </c>
      <c r="O75" s="57" t="str">
        <f t="shared" si="58"/>
        <v>altrp-f</v>
      </c>
      <c r="P75" s="57" t="str">
        <f t="shared" si="59"/>
        <v>nat</v>
      </c>
      <c r="Q75" s="17" t="str">
        <f t="shared" si="63"/>
        <v>eps</v>
      </c>
      <c r="R75" s="17" t="str">
        <f t="shared" ref="R75:Z75" si="87">Q75</f>
        <v>eps</v>
      </c>
      <c r="S75" s="17" t="str">
        <f t="shared" si="87"/>
        <v>eps</v>
      </c>
      <c r="T75" s="17" t="str">
        <f t="shared" si="87"/>
        <v>eps</v>
      </c>
      <c r="U75" s="17" t="str">
        <f t="shared" si="87"/>
        <v>eps</v>
      </c>
      <c r="V75" s="17" t="str">
        <f t="shared" si="87"/>
        <v>eps</v>
      </c>
      <c r="W75" s="17" t="str">
        <f t="shared" si="87"/>
        <v>eps</v>
      </c>
      <c r="X75" s="17" t="str">
        <f t="shared" si="87"/>
        <v>eps</v>
      </c>
      <c r="Y75" s="17" t="str">
        <f t="shared" si="87"/>
        <v>eps</v>
      </c>
      <c r="Z75" s="17" t="str">
        <f t="shared" si="87"/>
        <v>eps</v>
      </c>
      <c r="AF75" s="193" t="str">
        <f t="shared" si="65"/>
        <v>20 yrs</v>
      </c>
    </row>
    <row r="76" spans="1:43" x14ac:dyDescent="0.3">
      <c r="A76" s="57" t="s">
        <v>364</v>
      </c>
      <c r="B76" s="57" t="s">
        <v>72</v>
      </c>
      <c r="C76" s="143">
        <f>VLOOKUP($A76,$AG$8:$AM$69,MATCH($AF$4,$AG$7:$AM$7,0),)*$F$3</f>
        <v>0.18000000000000002</v>
      </c>
      <c r="D76" s="143">
        <f t="shared" ref="D76:L76" si="88">C76</f>
        <v>0.18000000000000002</v>
      </c>
      <c r="E76" s="143">
        <f t="shared" si="88"/>
        <v>0.18000000000000002</v>
      </c>
      <c r="F76" s="143">
        <f t="shared" si="88"/>
        <v>0.18000000000000002</v>
      </c>
      <c r="G76" s="143">
        <f t="shared" si="88"/>
        <v>0.18000000000000002</v>
      </c>
      <c r="H76" s="143">
        <f t="shared" si="88"/>
        <v>0.18000000000000002</v>
      </c>
      <c r="I76" s="143">
        <f t="shared" si="88"/>
        <v>0.18000000000000002</v>
      </c>
      <c r="J76" s="143">
        <f t="shared" si="88"/>
        <v>0.18000000000000002</v>
      </c>
      <c r="K76" s="143">
        <f t="shared" si="88"/>
        <v>0.18000000000000002</v>
      </c>
      <c r="L76" s="143">
        <f t="shared" si="88"/>
        <v>0.18000000000000002</v>
      </c>
      <c r="O76" s="57" t="str">
        <f t="shared" si="58"/>
        <v>aotrp-p</v>
      </c>
      <c r="P76" s="57" t="str">
        <f t="shared" si="59"/>
        <v>nat</v>
      </c>
      <c r="Q76" s="17" t="str">
        <f t="shared" ref="Q76:Q84" si="89">Q75</f>
        <v>eps</v>
      </c>
      <c r="R76" s="17" t="str">
        <f t="shared" ref="R76:Z76" si="90">Q76</f>
        <v>eps</v>
      </c>
      <c r="S76" s="17" t="str">
        <f t="shared" si="90"/>
        <v>eps</v>
      </c>
      <c r="T76" s="17" t="str">
        <f t="shared" si="90"/>
        <v>eps</v>
      </c>
      <c r="U76" s="17" t="str">
        <f t="shared" si="90"/>
        <v>eps</v>
      </c>
      <c r="V76" s="17" t="str">
        <f t="shared" si="90"/>
        <v>eps</v>
      </c>
      <c r="W76" s="17" t="str">
        <f t="shared" si="90"/>
        <v>eps</v>
      </c>
      <c r="X76" s="17" t="str">
        <f t="shared" si="90"/>
        <v>eps</v>
      </c>
      <c r="Y76" s="17" t="str">
        <f t="shared" si="90"/>
        <v>eps</v>
      </c>
      <c r="Z76" s="17" t="str">
        <f t="shared" si="90"/>
        <v>eps</v>
      </c>
      <c r="AF76" s="189" t="s">
        <v>373</v>
      </c>
    </row>
    <row r="77" spans="1:43" x14ac:dyDescent="0.3">
      <c r="A77" s="57" t="s">
        <v>365</v>
      </c>
      <c r="B77" s="57" t="s">
        <v>72</v>
      </c>
      <c r="C77" s="143">
        <f>VLOOKUP($A77,$AG$8:$AM$69,MATCH($AF$4,$AG$7:$AM$7,0),)*$F$3</f>
        <v>0.18000000000000002</v>
      </c>
      <c r="D77" s="143">
        <f t="shared" ref="D77:L77" si="91">C77</f>
        <v>0.18000000000000002</v>
      </c>
      <c r="E77" s="143">
        <f t="shared" si="91"/>
        <v>0.18000000000000002</v>
      </c>
      <c r="F77" s="143">
        <f t="shared" si="91"/>
        <v>0.18000000000000002</v>
      </c>
      <c r="G77" s="143">
        <f t="shared" si="91"/>
        <v>0.18000000000000002</v>
      </c>
      <c r="H77" s="143">
        <f t="shared" si="91"/>
        <v>0.18000000000000002</v>
      </c>
      <c r="I77" s="143">
        <f t="shared" si="91"/>
        <v>0.18000000000000002</v>
      </c>
      <c r="J77" s="143">
        <f t="shared" si="91"/>
        <v>0.18000000000000002</v>
      </c>
      <c r="K77" s="143">
        <f t="shared" si="91"/>
        <v>0.18000000000000002</v>
      </c>
      <c r="L77" s="143">
        <f t="shared" si="91"/>
        <v>0.18000000000000002</v>
      </c>
      <c r="O77" s="57" t="str">
        <f t="shared" si="58"/>
        <v>aotrp-f</v>
      </c>
      <c r="P77" s="57" t="str">
        <f t="shared" si="59"/>
        <v>nat</v>
      </c>
      <c r="Q77" s="17" t="str">
        <f t="shared" si="89"/>
        <v>eps</v>
      </c>
      <c r="R77" s="17" t="str">
        <f t="shared" ref="R77:Z77" si="92">Q77</f>
        <v>eps</v>
      </c>
      <c r="S77" s="17" t="str">
        <f t="shared" si="92"/>
        <v>eps</v>
      </c>
      <c r="T77" s="17" t="str">
        <f t="shared" si="92"/>
        <v>eps</v>
      </c>
      <c r="U77" s="17" t="str">
        <f t="shared" si="92"/>
        <v>eps</v>
      </c>
      <c r="V77" s="17" t="str">
        <f t="shared" si="92"/>
        <v>eps</v>
      </c>
      <c r="W77" s="17" t="str">
        <f t="shared" si="92"/>
        <v>eps</v>
      </c>
      <c r="X77" s="17" t="str">
        <f t="shared" si="92"/>
        <v>eps</v>
      </c>
      <c r="Y77" s="17" t="str">
        <f t="shared" si="92"/>
        <v>eps</v>
      </c>
      <c r="Z77" s="17" t="str">
        <f t="shared" si="92"/>
        <v>eps</v>
      </c>
      <c r="AF77" s="193" t="str">
        <f>AF76</f>
        <v>20 yrs</v>
      </c>
    </row>
    <row r="78" spans="1:43" x14ac:dyDescent="0.3">
      <c r="A78" s="57" t="s">
        <v>326</v>
      </c>
      <c r="B78" s="57" t="s">
        <v>72</v>
      </c>
      <c r="C78" s="143">
        <f>C77</f>
        <v>0.18000000000000002</v>
      </c>
      <c r="D78" s="143">
        <f t="shared" ref="D78:L78" si="93">C78</f>
        <v>0.18000000000000002</v>
      </c>
      <c r="E78" s="143">
        <f t="shared" si="93"/>
        <v>0.18000000000000002</v>
      </c>
      <c r="F78" s="143">
        <f t="shared" si="93"/>
        <v>0.18000000000000002</v>
      </c>
      <c r="G78" s="143">
        <f t="shared" si="93"/>
        <v>0.18000000000000002</v>
      </c>
      <c r="H78" s="143">
        <f t="shared" si="93"/>
        <v>0.18000000000000002</v>
      </c>
      <c r="I78" s="143">
        <f t="shared" si="93"/>
        <v>0.18000000000000002</v>
      </c>
      <c r="J78" s="143">
        <f t="shared" si="93"/>
        <v>0.18000000000000002</v>
      </c>
      <c r="K78" s="143">
        <f t="shared" si="93"/>
        <v>0.18000000000000002</v>
      </c>
      <c r="L78" s="143">
        <f t="shared" si="93"/>
        <v>0.18000000000000002</v>
      </c>
      <c r="O78" s="57" t="str">
        <f t="shared" si="58"/>
        <v>aprtr</v>
      </c>
      <c r="P78" s="57" t="str">
        <f t="shared" si="59"/>
        <v>nat</v>
      </c>
      <c r="Q78" s="17" t="str">
        <f t="shared" si="89"/>
        <v>eps</v>
      </c>
      <c r="R78" s="17" t="str">
        <f t="shared" ref="R78:Z78" si="94">Q78</f>
        <v>eps</v>
      </c>
      <c r="S78" s="17" t="str">
        <f t="shared" si="94"/>
        <v>eps</v>
      </c>
      <c r="T78" s="17" t="str">
        <f t="shared" si="94"/>
        <v>eps</v>
      </c>
      <c r="U78" s="17" t="str">
        <f t="shared" si="94"/>
        <v>eps</v>
      </c>
      <c r="V78" s="17" t="str">
        <f t="shared" si="94"/>
        <v>eps</v>
      </c>
      <c r="W78" s="17" t="str">
        <f t="shared" si="94"/>
        <v>eps</v>
      </c>
      <c r="X78" s="17" t="str">
        <f t="shared" si="94"/>
        <v>eps</v>
      </c>
      <c r="Y78" s="17" t="str">
        <f t="shared" si="94"/>
        <v>eps</v>
      </c>
      <c r="Z78" s="17" t="str">
        <f t="shared" si="94"/>
        <v>eps</v>
      </c>
      <c r="AF78" s="193" t="str">
        <f>AF77</f>
        <v>20 yrs</v>
      </c>
    </row>
    <row r="79" spans="1:43" x14ac:dyDescent="0.3">
      <c r="A79" s="57" t="s">
        <v>218</v>
      </c>
      <c r="B79" s="57" t="s">
        <v>72</v>
      </c>
      <c r="C79" s="143">
        <f t="shared" ref="C79:C84" si="95">VLOOKUP($A79,$AG$8:$AM$69,MATCH($AF$4,$AG$7:$AM$7,0),)*$F$3</f>
        <v>0.18000000000000002</v>
      </c>
      <c r="D79" s="143">
        <f t="shared" ref="D79:L79" si="96">C79</f>
        <v>0.18000000000000002</v>
      </c>
      <c r="E79" s="143">
        <f t="shared" si="96"/>
        <v>0.18000000000000002</v>
      </c>
      <c r="F79" s="143">
        <f t="shared" si="96"/>
        <v>0.18000000000000002</v>
      </c>
      <c r="G79" s="143">
        <f t="shared" si="96"/>
        <v>0.18000000000000002</v>
      </c>
      <c r="H79" s="143">
        <f t="shared" si="96"/>
        <v>0.18000000000000002</v>
      </c>
      <c r="I79" s="143">
        <f t="shared" si="96"/>
        <v>0.18000000000000002</v>
      </c>
      <c r="J79" s="143">
        <f t="shared" si="96"/>
        <v>0.18000000000000002</v>
      </c>
      <c r="K79" s="143">
        <f t="shared" si="96"/>
        <v>0.18000000000000002</v>
      </c>
      <c r="L79" s="143">
        <f t="shared" si="96"/>
        <v>0.18000000000000002</v>
      </c>
      <c r="O79" s="57" t="str">
        <f t="shared" si="58"/>
        <v>atrps</v>
      </c>
      <c r="P79" s="57" t="str">
        <f t="shared" si="59"/>
        <v>nat</v>
      </c>
      <c r="Q79" s="17" t="str">
        <f t="shared" si="89"/>
        <v>eps</v>
      </c>
      <c r="R79" s="17" t="str">
        <f t="shared" ref="R79:Z79" si="97">Q79</f>
        <v>eps</v>
      </c>
      <c r="S79" s="17" t="str">
        <f t="shared" si="97"/>
        <v>eps</v>
      </c>
      <c r="T79" s="17" t="str">
        <f t="shared" si="97"/>
        <v>eps</v>
      </c>
      <c r="U79" s="17" t="str">
        <f t="shared" si="97"/>
        <v>eps</v>
      </c>
      <c r="V79" s="17" t="str">
        <f t="shared" si="97"/>
        <v>eps</v>
      </c>
      <c r="W79" s="17" t="str">
        <f t="shared" si="97"/>
        <v>eps</v>
      </c>
      <c r="X79" s="17" t="str">
        <f t="shared" si="97"/>
        <v>eps</v>
      </c>
      <c r="Y79" s="17" t="str">
        <f t="shared" si="97"/>
        <v>eps</v>
      </c>
      <c r="Z79" s="17" t="str">
        <f t="shared" si="97"/>
        <v>eps</v>
      </c>
      <c r="AF79" s="193" t="str">
        <f>AF78</f>
        <v>20 yrs</v>
      </c>
    </row>
    <row r="80" spans="1:43" x14ac:dyDescent="0.3">
      <c r="A80" s="57" t="s">
        <v>69</v>
      </c>
      <c r="B80" s="57" t="s">
        <v>72</v>
      </c>
      <c r="C80" s="143">
        <f t="shared" si="95"/>
        <v>6.9999999999999993E-2</v>
      </c>
      <c r="D80" s="143">
        <f t="shared" ref="D80:L80" si="98">C80</f>
        <v>6.9999999999999993E-2</v>
      </c>
      <c r="E80" s="143">
        <f t="shared" si="98"/>
        <v>6.9999999999999993E-2</v>
      </c>
      <c r="F80" s="143">
        <f t="shared" si="98"/>
        <v>6.9999999999999993E-2</v>
      </c>
      <c r="G80" s="143">
        <f t="shared" si="98"/>
        <v>6.9999999999999993E-2</v>
      </c>
      <c r="H80" s="143">
        <f t="shared" si="98"/>
        <v>6.9999999999999993E-2</v>
      </c>
      <c r="I80" s="143">
        <f t="shared" si="98"/>
        <v>6.9999999999999993E-2</v>
      </c>
      <c r="J80" s="143">
        <f t="shared" si="98"/>
        <v>6.9999999999999993E-2</v>
      </c>
      <c r="K80" s="143">
        <f t="shared" si="98"/>
        <v>6.9999999999999993E-2</v>
      </c>
      <c r="L80" s="143">
        <f t="shared" si="98"/>
        <v>6.9999999999999993E-2</v>
      </c>
      <c r="O80" s="57" t="str">
        <f t="shared" si="58"/>
        <v>acomm</v>
      </c>
      <c r="P80" s="57" t="str">
        <f t="shared" si="59"/>
        <v>nat</v>
      </c>
      <c r="Q80" s="17" t="str">
        <f t="shared" si="89"/>
        <v>eps</v>
      </c>
      <c r="R80" s="17" t="str">
        <f t="shared" ref="R80:Z80" si="99">Q80</f>
        <v>eps</v>
      </c>
      <c r="S80" s="17" t="str">
        <f t="shared" si="99"/>
        <v>eps</v>
      </c>
      <c r="T80" s="17" t="str">
        <f t="shared" si="99"/>
        <v>eps</v>
      </c>
      <c r="U80" s="17" t="str">
        <f t="shared" si="99"/>
        <v>eps</v>
      </c>
      <c r="V80" s="17" t="str">
        <f t="shared" si="99"/>
        <v>eps</v>
      </c>
      <c r="W80" s="17" t="str">
        <f t="shared" si="99"/>
        <v>eps</v>
      </c>
      <c r="X80" s="17" t="str">
        <f t="shared" si="99"/>
        <v>eps</v>
      </c>
      <c r="Y80" s="17" t="str">
        <f t="shared" si="99"/>
        <v>eps</v>
      </c>
      <c r="Z80" s="17" t="str">
        <f t="shared" si="99"/>
        <v>eps</v>
      </c>
      <c r="AF80" s="193" t="str">
        <f>AF43</f>
        <v>20 yrs</v>
      </c>
    </row>
    <row r="81" spans="1:26" x14ac:dyDescent="0.3">
      <c r="A81" s="57" t="s">
        <v>70</v>
      </c>
      <c r="B81" s="57" t="s">
        <v>72</v>
      </c>
      <c r="C81" s="143">
        <f t="shared" si="95"/>
        <v>6.9999999999999993E-2</v>
      </c>
      <c r="D81" s="143">
        <f t="shared" ref="D81:L81" si="100">C81</f>
        <v>6.9999999999999993E-2</v>
      </c>
      <c r="E81" s="143">
        <f t="shared" si="100"/>
        <v>6.9999999999999993E-2</v>
      </c>
      <c r="F81" s="143">
        <f t="shared" si="100"/>
        <v>6.9999999999999993E-2</v>
      </c>
      <c r="G81" s="143">
        <f t="shared" si="100"/>
        <v>6.9999999999999993E-2</v>
      </c>
      <c r="H81" s="143">
        <f t="shared" si="100"/>
        <v>6.9999999999999993E-2</v>
      </c>
      <c r="I81" s="143">
        <f t="shared" si="100"/>
        <v>6.9999999999999993E-2</v>
      </c>
      <c r="J81" s="143">
        <f t="shared" si="100"/>
        <v>6.9999999999999993E-2</v>
      </c>
      <c r="K81" s="143">
        <f t="shared" si="100"/>
        <v>6.9999999999999993E-2</v>
      </c>
      <c r="L81" s="143">
        <f t="shared" si="100"/>
        <v>6.9999999999999993E-2</v>
      </c>
      <c r="O81" s="57" t="str">
        <f t="shared" si="58"/>
        <v>afsrv</v>
      </c>
      <c r="P81" s="57" t="str">
        <f t="shared" si="59"/>
        <v>nat</v>
      </c>
      <c r="Q81" s="17" t="str">
        <f t="shared" si="89"/>
        <v>eps</v>
      </c>
      <c r="R81" s="17" t="str">
        <f t="shared" ref="R81:Z81" si="101">Q81</f>
        <v>eps</v>
      </c>
      <c r="S81" s="17" t="str">
        <f t="shared" si="101"/>
        <v>eps</v>
      </c>
      <c r="T81" s="17" t="str">
        <f t="shared" si="101"/>
        <v>eps</v>
      </c>
      <c r="U81" s="17" t="str">
        <f t="shared" si="101"/>
        <v>eps</v>
      </c>
      <c r="V81" s="17" t="str">
        <f t="shared" si="101"/>
        <v>eps</v>
      </c>
      <c r="W81" s="17" t="str">
        <f t="shared" si="101"/>
        <v>eps</v>
      </c>
      <c r="X81" s="17" t="str">
        <f t="shared" si="101"/>
        <v>eps</v>
      </c>
      <c r="Y81" s="17" t="str">
        <f t="shared" si="101"/>
        <v>eps</v>
      </c>
      <c r="Z81" s="17" t="str">
        <f t="shared" si="101"/>
        <v>eps</v>
      </c>
    </row>
    <row r="82" spans="1:26" x14ac:dyDescent="0.3">
      <c r="A82" s="57" t="s">
        <v>123</v>
      </c>
      <c r="B82" s="57" t="s">
        <v>72</v>
      </c>
      <c r="C82" s="143">
        <f t="shared" si="95"/>
        <v>6.9999999999999993E-2</v>
      </c>
      <c r="D82" s="143">
        <f t="shared" ref="D82:L82" si="102">C82</f>
        <v>6.9999999999999993E-2</v>
      </c>
      <c r="E82" s="143">
        <f t="shared" si="102"/>
        <v>6.9999999999999993E-2</v>
      </c>
      <c r="F82" s="143">
        <f t="shared" si="102"/>
        <v>6.9999999999999993E-2</v>
      </c>
      <c r="G82" s="143">
        <f t="shared" si="102"/>
        <v>6.9999999999999993E-2</v>
      </c>
      <c r="H82" s="143">
        <f t="shared" si="102"/>
        <v>6.9999999999999993E-2</v>
      </c>
      <c r="I82" s="143">
        <f t="shared" si="102"/>
        <v>6.9999999999999993E-2</v>
      </c>
      <c r="J82" s="143">
        <f t="shared" si="102"/>
        <v>6.9999999999999993E-2</v>
      </c>
      <c r="K82" s="143">
        <f t="shared" si="102"/>
        <v>6.9999999999999993E-2</v>
      </c>
      <c r="L82" s="143">
        <f t="shared" si="102"/>
        <v>6.9999999999999993E-2</v>
      </c>
      <c r="O82" s="57" t="str">
        <f t="shared" si="58"/>
        <v>absrv</v>
      </c>
      <c r="P82" s="57" t="str">
        <f t="shared" si="59"/>
        <v>nat</v>
      </c>
      <c r="Q82" s="17" t="str">
        <f t="shared" si="89"/>
        <v>eps</v>
      </c>
      <c r="R82" s="17" t="str">
        <f t="shared" ref="R82:Z82" si="103">Q82</f>
        <v>eps</v>
      </c>
      <c r="S82" s="17" t="str">
        <f t="shared" si="103"/>
        <v>eps</v>
      </c>
      <c r="T82" s="17" t="str">
        <f t="shared" si="103"/>
        <v>eps</v>
      </c>
      <c r="U82" s="17" t="str">
        <f t="shared" si="103"/>
        <v>eps</v>
      </c>
      <c r="V82" s="17" t="str">
        <f t="shared" si="103"/>
        <v>eps</v>
      </c>
      <c r="W82" s="17" t="str">
        <f t="shared" si="103"/>
        <v>eps</v>
      </c>
      <c r="X82" s="17" t="str">
        <f t="shared" si="103"/>
        <v>eps</v>
      </c>
      <c r="Y82" s="17" t="str">
        <f t="shared" si="103"/>
        <v>eps</v>
      </c>
      <c r="Z82" s="17" t="str">
        <f t="shared" si="103"/>
        <v>eps</v>
      </c>
    </row>
    <row r="83" spans="1:26" x14ac:dyDescent="0.3">
      <c r="A83" s="57" t="s">
        <v>71</v>
      </c>
      <c r="B83" s="57" t="s">
        <v>72</v>
      </c>
      <c r="C83" s="143">
        <f t="shared" si="95"/>
        <v>-4.0000000000000008E-2</v>
      </c>
      <c r="D83" s="143">
        <f t="shared" ref="D83:L83" si="104">C83</f>
        <v>-4.0000000000000008E-2</v>
      </c>
      <c r="E83" s="143">
        <f t="shared" si="104"/>
        <v>-4.0000000000000008E-2</v>
      </c>
      <c r="F83" s="143">
        <f t="shared" si="104"/>
        <v>-4.0000000000000008E-2</v>
      </c>
      <c r="G83" s="143">
        <f t="shared" si="104"/>
        <v>-4.0000000000000008E-2</v>
      </c>
      <c r="H83" s="143">
        <f t="shared" si="104"/>
        <v>-4.0000000000000008E-2</v>
      </c>
      <c r="I83" s="143">
        <f t="shared" si="104"/>
        <v>-4.0000000000000008E-2</v>
      </c>
      <c r="J83" s="143">
        <f t="shared" si="104"/>
        <v>-4.0000000000000008E-2</v>
      </c>
      <c r="K83" s="143">
        <f t="shared" si="104"/>
        <v>-4.0000000000000008E-2</v>
      </c>
      <c r="L83" s="143">
        <f t="shared" si="104"/>
        <v>-4.0000000000000008E-2</v>
      </c>
      <c r="O83" s="57" t="str">
        <f t="shared" si="58"/>
        <v>agsrv</v>
      </c>
      <c r="P83" s="57" t="str">
        <f t="shared" si="59"/>
        <v>nat</v>
      </c>
      <c r="Q83" s="17" t="str">
        <f t="shared" si="89"/>
        <v>eps</v>
      </c>
      <c r="R83" s="17" t="str">
        <f t="shared" ref="R83:Z83" si="105">Q83</f>
        <v>eps</v>
      </c>
      <c r="S83" s="17" t="str">
        <f t="shared" si="105"/>
        <v>eps</v>
      </c>
      <c r="T83" s="17" t="str">
        <f t="shared" si="105"/>
        <v>eps</v>
      </c>
      <c r="U83" s="17" t="str">
        <f t="shared" si="105"/>
        <v>eps</v>
      </c>
      <c r="V83" s="17" t="str">
        <f t="shared" si="105"/>
        <v>eps</v>
      </c>
      <c r="W83" s="17" t="str">
        <f t="shared" si="105"/>
        <v>eps</v>
      </c>
      <c r="X83" s="17" t="str">
        <f t="shared" si="105"/>
        <v>eps</v>
      </c>
      <c r="Y83" s="17" t="str">
        <f t="shared" si="105"/>
        <v>eps</v>
      </c>
      <c r="Z83" s="17" t="str">
        <f t="shared" si="105"/>
        <v>eps</v>
      </c>
    </row>
    <row r="84" spans="1:26" x14ac:dyDescent="0.3">
      <c r="A84" s="57" t="s">
        <v>124</v>
      </c>
      <c r="B84" s="57" t="s">
        <v>72</v>
      </c>
      <c r="C84" s="143">
        <f t="shared" si="95"/>
        <v>-0.15000000000000002</v>
      </c>
      <c r="D84" s="143">
        <f t="shared" ref="D84:L84" si="106">C84</f>
        <v>-0.15000000000000002</v>
      </c>
      <c r="E84" s="143">
        <f t="shared" si="106"/>
        <v>-0.15000000000000002</v>
      </c>
      <c r="F84" s="143">
        <f t="shared" si="106"/>
        <v>-0.15000000000000002</v>
      </c>
      <c r="G84" s="143">
        <f t="shared" si="106"/>
        <v>-0.15000000000000002</v>
      </c>
      <c r="H84" s="143">
        <f t="shared" si="106"/>
        <v>-0.15000000000000002</v>
      </c>
      <c r="I84" s="143">
        <f t="shared" si="106"/>
        <v>-0.15000000000000002</v>
      </c>
      <c r="J84" s="143">
        <f t="shared" si="106"/>
        <v>-0.15000000000000002</v>
      </c>
      <c r="K84" s="143">
        <f t="shared" si="106"/>
        <v>-0.15000000000000002</v>
      </c>
      <c r="L84" s="143">
        <f t="shared" si="106"/>
        <v>-0.15000000000000002</v>
      </c>
      <c r="O84" s="57" t="str">
        <f t="shared" si="58"/>
        <v>aosrv</v>
      </c>
      <c r="P84" s="57" t="str">
        <f t="shared" si="59"/>
        <v>nat</v>
      </c>
      <c r="Q84" s="17" t="str">
        <f t="shared" si="89"/>
        <v>eps</v>
      </c>
      <c r="R84" s="17" t="str">
        <f t="shared" ref="R84:Z84" si="107">Q84</f>
        <v>eps</v>
      </c>
      <c r="S84" s="17" t="str">
        <f t="shared" si="107"/>
        <v>eps</v>
      </c>
      <c r="T84" s="17" t="str">
        <f t="shared" si="107"/>
        <v>eps</v>
      </c>
      <c r="U84" s="17" t="str">
        <f t="shared" si="107"/>
        <v>eps</v>
      </c>
      <c r="V84" s="17" t="str">
        <f t="shared" si="107"/>
        <v>eps</v>
      </c>
      <c r="W84" s="17" t="str">
        <f t="shared" si="107"/>
        <v>eps</v>
      </c>
      <c r="X84" s="17" t="str">
        <f t="shared" si="107"/>
        <v>eps</v>
      </c>
      <c r="Y84" s="17" t="str">
        <f t="shared" si="107"/>
        <v>eps</v>
      </c>
      <c r="Z84" s="17" t="str">
        <f t="shared" si="107"/>
        <v>eps</v>
      </c>
    </row>
    <row r="85" spans="1:26" x14ac:dyDescent="0.3"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3"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3"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3"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3"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3"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3"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3"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3"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3"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3"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3"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3:26" x14ac:dyDescent="0.3"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3:26" x14ac:dyDescent="0.3"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3:26" x14ac:dyDescent="0.3"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3:26" x14ac:dyDescent="0.3"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3:26" x14ac:dyDescent="0.3"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3:26" x14ac:dyDescent="0.3"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3:26" x14ac:dyDescent="0.3"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3:26" x14ac:dyDescent="0.3"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3:26" x14ac:dyDescent="0.3"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3:26" x14ac:dyDescent="0.3"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3:26" x14ac:dyDescent="0.3"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3:26" x14ac:dyDescent="0.3"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3:26" x14ac:dyDescent="0.3"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3:26" x14ac:dyDescent="0.3"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3:26" x14ac:dyDescent="0.3"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3:26" x14ac:dyDescent="0.3"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3:26" x14ac:dyDescent="0.3"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3:26" x14ac:dyDescent="0.3"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3:26" x14ac:dyDescent="0.3"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3:26" x14ac:dyDescent="0.3"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3:26" x14ac:dyDescent="0.3"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3:26" x14ac:dyDescent="0.3"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3:26" x14ac:dyDescent="0.3"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3:26" x14ac:dyDescent="0.3"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3:26" x14ac:dyDescent="0.3"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3:26" x14ac:dyDescent="0.3"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3:26" x14ac:dyDescent="0.3"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3:26" x14ac:dyDescent="0.3"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3:26" x14ac:dyDescent="0.3"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3:26" x14ac:dyDescent="0.3"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3:26" x14ac:dyDescent="0.3"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3:26" x14ac:dyDescent="0.3"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3:26" x14ac:dyDescent="0.3"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3:26" x14ac:dyDescent="0.3"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3:26" x14ac:dyDescent="0.3"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3:26" x14ac:dyDescent="0.3"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3:26" x14ac:dyDescent="0.3"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3:26" x14ac:dyDescent="0.3"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3:26" x14ac:dyDescent="0.3"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3:26" x14ac:dyDescent="0.3"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3:26" x14ac:dyDescent="0.3"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3:26" x14ac:dyDescent="0.3"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3:26" x14ac:dyDescent="0.3"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3:26" x14ac:dyDescent="0.3"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3:26" x14ac:dyDescent="0.3"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3:26" x14ac:dyDescent="0.3"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3:26" x14ac:dyDescent="0.3"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3:26" x14ac:dyDescent="0.3"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3:26" x14ac:dyDescent="0.3"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3:26" x14ac:dyDescent="0.3"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3:26" x14ac:dyDescent="0.3"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3:26" x14ac:dyDescent="0.3"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3:26" x14ac:dyDescent="0.3"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3:26" x14ac:dyDescent="0.3"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3:26" x14ac:dyDescent="0.3"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3:26" x14ac:dyDescent="0.3"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3:26" x14ac:dyDescent="0.3"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3:26" x14ac:dyDescent="0.3"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3:26" x14ac:dyDescent="0.3"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3:26" x14ac:dyDescent="0.3"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3:26" x14ac:dyDescent="0.3"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3:26" x14ac:dyDescent="0.3"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3:26" x14ac:dyDescent="0.3"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3:26" x14ac:dyDescent="0.3"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3:26" x14ac:dyDescent="0.3"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3:26" x14ac:dyDescent="0.3"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3:26" x14ac:dyDescent="0.3"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3:26" x14ac:dyDescent="0.3"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3:26" x14ac:dyDescent="0.3"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3:26" x14ac:dyDescent="0.3"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3:26" x14ac:dyDescent="0.3"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3:26" x14ac:dyDescent="0.3"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3:26" x14ac:dyDescent="0.3"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3:26" x14ac:dyDescent="0.3"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3:26" x14ac:dyDescent="0.3"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3:26" x14ac:dyDescent="0.3"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3:26" x14ac:dyDescent="0.3"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3:26" x14ac:dyDescent="0.3"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3:26" x14ac:dyDescent="0.3"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3:26" x14ac:dyDescent="0.3"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3:26" x14ac:dyDescent="0.3"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3:26" x14ac:dyDescent="0.3"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3:26" x14ac:dyDescent="0.3"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3:26" x14ac:dyDescent="0.3"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3:26" x14ac:dyDescent="0.3"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3:26" x14ac:dyDescent="0.3"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3:26" x14ac:dyDescent="0.3"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3:26" x14ac:dyDescent="0.3"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3:26" x14ac:dyDescent="0.3"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3:26" x14ac:dyDescent="0.3"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3:26" x14ac:dyDescent="0.3"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3:26" x14ac:dyDescent="0.3"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3:26" x14ac:dyDescent="0.3"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3:26" x14ac:dyDescent="0.3"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3:26" x14ac:dyDescent="0.3"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3:26" x14ac:dyDescent="0.3"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3:26" x14ac:dyDescent="0.3"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3:26" x14ac:dyDescent="0.3"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3:26" x14ac:dyDescent="0.3"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3:26" x14ac:dyDescent="0.3"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3:26" x14ac:dyDescent="0.3"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3:26" x14ac:dyDescent="0.3"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3:26" x14ac:dyDescent="0.3"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3:26" x14ac:dyDescent="0.3"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3:26" x14ac:dyDescent="0.3"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3:26" x14ac:dyDescent="0.3"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3:26" x14ac:dyDescent="0.3"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3:26" x14ac:dyDescent="0.3"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3:26" x14ac:dyDescent="0.3"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3:26" x14ac:dyDescent="0.3"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3:26" x14ac:dyDescent="0.3"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3:26" x14ac:dyDescent="0.3"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3:26" x14ac:dyDescent="0.3"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3:26" x14ac:dyDescent="0.3"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3:26" x14ac:dyDescent="0.3"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3:26" x14ac:dyDescent="0.3"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3:26" x14ac:dyDescent="0.3"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3:26" x14ac:dyDescent="0.3"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3:26" x14ac:dyDescent="0.3"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3:26" x14ac:dyDescent="0.3"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3:26" x14ac:dyDescent="0.3"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3:26" x14ac:dyDescent="0.3"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3:26" x14ac:dyDescent="0.3"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3:26" x14ac:dyDescent="0.3"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3"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3:26" x14ac:dyDescent="0.3"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3:26" x14ac:dyDescent="0.3"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3:26" x14ac:dyDescent="0.3"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3:26" x14ac:dyDescent="0.3"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3:26" x14ac:dyDescent="0.3"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3:26" x14ac:dyDescent="0.3"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3:26" x14ac:dyDescent="0.3"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3:26" x14ac:dyDescent="0.3"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2">
        <f>TFPgr_o!D7</f>
        <v>2020</v>
      </c>
      <c r="C7" s="12">
        <f>B7</f>
        <v>2020</v>
      </c>
      <c r="D7" s="12">
        <f t="shared" ref="D7:K7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11" t="s">
        <v>75</v>
      </c>
      <c r="C8" s="11" t="str">
        <f>B8</f>
        <v>eps</v>
      </c>
      <c r="D8" s="17" t="str">
        <f t="shared" ref="D8:K8" si="2">C8</f>
        <v>eps</v>
      </c>
      <c r="E8" s="17" t="str">
        <f t="shared" si="2"/>
        <v>eps</v>
      </c>
      <c r="F8" s="17" t="str">
        <f t="shared" si="2"/>
        <v>eps</v>
      </c>
      <c r="G8" s="17" t="str">
        <f t="shared" si="2"/>
        <v>eps</v>
      </c>
      <c r="H8" s="17" t="str">
        <f t="shared" si="2"/>
        <v>eps</v>
      </c>
      <c r="I8" s="17" t="str">
        <f t="shared" si="2"/>
        <v>eps</v>
      </c>
      <c r="J8" s="17" t="str">
        <f t="shared" si="2"/>
        <v>eps</v>
      </c>
      <c r="K8" s="17" t="str">
        <f t="shared" si="2"/>
        <v>eps</v>
      </c>
      <c r="N8" t="str">
        <f>A8</f>
        <v>flab-p</v>
      </c>
      <c r="O8" s="11" t="s">
        <v>75</v>
      </c>
      <c r="P8" s="11" t="str">
        <f t="shared" ref="P8:P13" si="3">$O8</f>
        <v>eps</v>
      </c>
      <c r="Q8" s="11" t="str">
        <f t="shared" ref="Q8:X13" si="4">$O8</f>
        <v>eps</v>
      </c>
      <c r="R8" s="11" t="str">
        <f t="shared" si="4"/>
        <v>eps</v>
      </c>
      <c r="S8" s="11" t="str">
        <f t="shared" si="4"/>
        <v>eps</v>
      </c>
      <c r="T8" s="11" t="str">
        <f t="shared" si="4"/>
        <v>eps</v>
      </c>
      <c r="U8" s="11" t="str">
        <f t="shared" si="4"/>
        <v>eps</v>
      </c>
      <c r="V8" s="11" t="str">
        <f t="shared" si="4"/>
        <v>eps</v>
      </c>
      <c r="W8" s="11" t="str">
        <f t="shared" si="4"/>
        <v>eps</v>
      </c>
      <c r="X8" s="11" t="str">
        <f t="shared" si="4"/>
        <v>eps</v>
      </c>
    </row>
    <row r="9" spans="1:24" x14ac:dyDescent="0.3">
      <c r="A9" t="s">
        <v>101</v>
      </c>
      <c r="B9" s="11" t="str">
        <f>B8</f>
        <v>eps</v>
      </c>
      <c r="C9" s="17" t="str">
        <f t="shared" ref="C9:K13" si="5">B9</f>
        <v>eps</v>
      </c>
      <c r="D9" s="17" t="str">
        <f t="shared" si="5"/>
        <v>eps</v>
      </c>
      <c r="E9" s="17" t="str">
        <f t="shared" si="5"/>
        <v>eps</v>
      </c>
      <c r="F9" s="17" t="str">
        <f t="shared" si="5"/>
        <v>eps</v>
      </c>
      <c r="G9" s="17" t="str">
        <f t="shared" si="5"/>
        <v>eps</v>
      </c>
      <c r="H9" s="17" t="str">
        <f t="shared" si="5"/>
        <v>eps</v>
      </c>
      <c r="I9" s="17" t="str">
        <f t="shared" si="5"/>
        <v>eps</v>
      </c>
      <c r="J9" s="17" t="str">
        <f t="shared" si="5"/>
        <v>eps</v>
      </c>
      <c r="K9" s="17" t="str">
        <f t="shared" si="5"/>
        <v>eps</v>
      </c>
      <c r="N9" s="57" t="str">
        <f t="shared" ref="N9:N13" si="6">A9</f>
        <v>flab-m</v>
      </c>
      <c r="O9" s="11" t="str">
        <f>O8</f>
        <v>eps</v>
      </c>
      <c r="P9" s="11" t="str">
        <f t="shared" si="3"/>
        <v>eps</v>
      </c>
      <c r="Q9" s="11" t="str">
        <f t="shared" si="4"/>
        <v>eps</v>
      </c>
      <c r="R9" s="11" t="str">
        <f t="shared" si="4"/>
        <v>eps</v>
      </c>
      <c r="S9" s="11" t="str">
        <f t="shared" si="4"/>
        <v>eps</v>
      </c>
      <c r="T9" s="11" t="str">
        <f t="shared" si="4"/>
        <v>eps</v>
      </c>
      <c r="U9" s="11" t="str">
        <f t="shared" si="4"/>
        <v>eps</v>
      </c>
      <c r="V9" s="11" t="str">
        <f t="shared" si="4"/>
        <v>eps</v>
      </c>
      <c r="W9" s="11" t="str">
        <f t="shared" si="4"/>
        <v>eps</v>
      </c>
      <c r="X9" s="11" t="str">
        <f t="shared" si="4"/>
        <v>eps</v>
      </c>
    </row>
    <row r="10" spans="1:24" x14ac:dyDescent="0.3">
      <c r="A10" t="s">
        <v>102</v>
      </c>
      <c r="B10" s="17" t="str">
        <f>B9</f>
        <v>eps</v>
      </c>
      <c r="C10" s="17" t="str">
        <f t="shared" si="5"/>
        <v>eps</v>
      </c>
      <c r="D10" s="17" t="str">
        <f t="shared" si="5"/>
        <v>eps</v>
      </c>
      <c r="E10" s="17" t="str">
        <f t="shared" si="5"/>
        <v>eps</v>
      </c>
      <c r="F10" s="17" t="str">
        <f t="shared" si="5"/>
        <v>eps</v>
      </c>
      <c r="G10" s="17" t="str">
        <f t="shared" si="5"/>
        <v>eps</v>
      </c>
      <c r="H10" s="17" t="str">
        <f t="shared" si="5"/>
        <v>eps</v>
      </c>
      <c r="I10" s="17" t="str">
        <f t="shared" si="5"/>
        <v>eps</v>
      </c>
      <c r="J10" s="17" t="str">
        <f t="shared" si="5"/>
        <v>eps</v>
      </c>
      <c r="K10" s="17" t="str">
        <f t="shared" si="5"/>
        <v>eps</v>
      </c>
      <c r="N10" s="57" t="str">
        <f t="shared" si="6"/>
        <v>flab-s</v>
      </c>
      <c r="O10" s="17" t="str">
        <f>O9</f>
        <v>eps</v>
      </c>
      <c r="P10" s="11" t="str">
        <f t="shared" si="3"/>
        <v>eps</v>
      </c>
      <c r="Q10" s="11" t="str">
        <f t="shared" si="4"/>
        <v>eps</v>
      </c>
      <c r="R10" s="11" t="str">
        <f t="shared" si="4"/>
        <v>eps</v>
      </c>
      <c r="S10" s="11" t="str">
        <f t="shared" si="4"/>
        <v>eps</v>
      </c>
      <c r="T10" s="11" t="str">
        <f t="shared" si="4"/>
        <v>eps</v>
      </c>
      <c r="U10" s="11" t="str">
        <f t="shared" si="4"/>
        <v>eps</v>
      </c>
      <c r="V10" s="11" t="str">
        <f t="shared" si="4"/>
        <v>eps</v>
      </c>
      <c r="W10" s="11" t="str">
        <f t="shared" si="4"/>
        <v>eps</v>
      </c>
      <c r="X10" s="11" t="str">
        <f t="shared" si="4"/>
        <v>eps</v>
      </c>
    </row>
    <row r="11" spans="1:24" x14ac:dyDescent="0.3">
      <c r="A11" t="s">
        <v>103</v>
      </c>
      <c r="B11" s="17" t="str">
        <f>B10</f>
        <v>eps</v>
      </c>
      <c r="C11" s="17" t="str">
        <f t="shared" si="5"/>
        <v>eps</v>
      </c>
      <c r="D11" s="17" t="str">
        <f t="shared" si="5"/>
        <v>eps</v>
      </c>
      <c r="E11" s="17" t="str">
        <f t="shared" si="5"/>
        <v>eps</v>
      </c>
      <c r="F11" s="17" t="str">
        <f t="shared" si="5"/>
        <v>eps</v>
      </c>
      <c r="G11" s="17" t="str">
        <f t="shared" si="5"/>
        <v>eps</v>
      </c>
      <c r="H11" s="17" t="str">
        <f t="shared" si="5"/>
        <v>eps</v>
      </c>
      <c r="I11" s="17" t="str">
        <f t="shared" si="5"/>
        <v>eps</v>
      </c>
      <c r="J11" s="17" t="str">
        <f t="shared" si="5"/>
        <v>eps</v>
      </c>
      <c r="K11" s="17" t="str">
        <f t="shared" si="5"/>
        <v>eps</v>
      </c>
      <c r="N11" s="57" t="str">
        <f t="shared" si="6"/>
        <v>flab-t</v>
      </c>
      <c r="O11" s="17" t="str">
        <f>O10</f>
        <v>eps</v>
      </c>
      <c r="P11" s="11" t="str">
        <f t="shared" si="3"/>
        <v>eps</v>
      </c>
      <c r="Q11" s="11" t="str">
        <f t="shared" si="4"/>
        <v>eps</v>
      </c>
      <c r="R11" s="11" t="str">
        <f t="shared" si="4"/>
        <v>eps</v>
      </c>
      <c r="S11" s="11" t="str">
        <f t="shared" si="4"/>
        <v>eps</v>
      </c>
      <c r="T11" s="11" t="str">
        <f t="shared" si="4"/>
        <v>eps</v>
      </c>
      <c r="U11" s="11" t="str">
        <f t="shared" si="4"/>
        <v>eps</v>
      </c>
      <c r="V11" s="11" t="str">
        <f t="shared" si="4"/>
        <v>eps</v>
      </c>
      <c r="W11" s="11" t="str">
        <f t="shared" si="4"/>
        <v>eps</v>
      </c>
      <c r="X11" s="11" t="str">
        <f t="shared" si="4"/>
        <v>eps</v>
      </c>
    </row>
    <row r="12" spans="1:24" x14ac:dyDescent="0.3">
      <c r="A12" t="s">
        <v>53</v>
      </c>
      <c r="B12" s="17" t="str">
        <f>B11</f>
        <v>eps</v>
      </c>
      <c r="C12" s="17" t="str">
        <f t="shared" si="5"/>
        <v>eps</v>
      </c>
      <c r="D12" s="17" t="str">
        <f t="shared" si="5"/>
        <v>eps</v>
      </c>
      <c r="E12" s="17" t="str">
        <f t="shared" si="5"/>
        <v>eps</v>
      </c>
      <c r="F12" s="17" t="str">
        <f t="shared" si="5"/>
        <v>eps</v>
      </c>
      <c r="G12" s="17" t="str">
        <f t="shared" si="5"/>
        <v>eps</v>
      </c>
      <c r="H12" s="17" t="str">
        <f t="shared" si="5"/>
        <v>eps</v>
      </c>
      <c r="I12" s="17" t="str">
        <f t="shared" si="5"/>
        <v>eps</v>
      </c>
      <c r="J12" s="17" t="str">
        <f t="shared" si="5"/>
        <v>eps</v>
      </c>
      <c r="K12" s="17" t="str">
        <f t="shared" si="5"/>
        <v>eps</v>
      </c>
      <c r="N12" s="57" t="str">
        <f t="shared" si="6"/>
        <v>fcap</v>
      </c>
      <c r="O12" s="17" t="str">
        <f>O11</f>
        <v>eps</v>
      </c>
      <c r="P12" s="11" t="str">
        <f t="shared" si="3"/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</row>
    <row r="13" spans="1:24" x14ac:dyDescent="0.3">
      <c r="A13" t="s">
        <v>366</v>
      </c>
      <c r="B13" s="17" t="str">
        <f>B12</f>
        <v>eps</v>
      </c>
      <c r="C13" s="17" t="str">
        <f t="shared" si="5"/>
        <v>eps</v>
      </c>
      <c r="D13" s="17" t="str">
        <f t="shared" si="5"/>
        <v>eps</v>
      </c>
      <c r="E13" s="17" t="str">
        <f t="shared" si="5"/>
        <v>eps</v>
      </c>
      <c r="F13" s="17" t="str">
        <f t="shared" si="5"/>
        <v>eps</v>
      </c>
      <c r="G13" s="17" t="str">
        <f t="shared" si="5"/>
        <v>eps</v>
      </c>
      <c r="H13" s="17" t="str">
        <f t="shared" si="5"/>
        <v>eps</v>
      </c>
      <c r="I13" s="17" t="str">
        <f t="shared" si="5"/>
        <v>eps</v>
      </c>
      <c r="J13" s="17" t="str">
        <f t="shared" si="5"/>
        <v>eps</v>
      </c>
      <c r="K13" s="17" t="str">
        <f t="shared" si="5"/>
        <v>eps</v>
      </c>
      <c r="N13" s="57" t="str">
        <f t="shared" si="6"/>
        <v>fland</v>
      </c>
      <c r="O13" s="17" t="str">
        <f>O12</f>
        <v>eps</v>
      </c>
      <c r="P13" s="11" t="str">
        <f t="shared" si="3"/>
        <v>eps</v>
      </c>
      <c r="Q13" s="11" t="str">
        <f t="shared" si="4"/>
        <v>eps</v>
      </c>
      <c r="R13" s="11" t="str">
        <f t="shared" si="4"/>
        <v>eps</v>
      </c>
      <c r="S13" s="11" t="str">
        <f t="shared" si="4"/>
        <v>eps</v>
      </c>
      <c r="T13" s="11" t="str">
        <f t="shared" si="4"/>
        <v>eps</v>
      </c>
      <c r="U13" s="11" t="str">
        <f t="shared" si="4"/>
        <v>eps</v>
      </c>
      <c r="V13" s="11" t="str">
        <f t="shared" si="4"/>
        <v>eps</v>
      </c>
      <c r="W13" s="11" t="str">
        <f t="shared" si="4"/>
        <v>eps</v>
      </c>
      <c r="X13" s="11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27" max="37" width="8.88671875" style="57"/>
    <col min="41" max="41" width="9.33203125" style="1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11">
        <f>[3]Assumptions!$C$11*100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75</v>
      </c>
      <c r="P8" s="11">
        <v>0.5</v>
      </c>
      <c r="Q8" s="11" t="s">
        <v>75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57" t="str">
        <f>N8</f>
        <v>flab-p</v>
      </c>
      <c r="AB8" s="17" t="s">
        <v>75</v>
      </c>
      <c r="AC8" s="17">
        <v>-0.5</v>
      </c>
      <c r="AD8" s="17" t="s">
        <v>75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03" t="s">
        <v>231</v>
      </c>
      <c r="AO8" s="15" t="s">
        <v>100</v>
      </c>
      <c r="AP8" t="s">
        <v>224</v>
      </c>
      <c r="AQ8" s="36">
        <v>-0.12416728559939472</v>
      </c>
      <c r="AR8" s="36">
        <v>8.9065642927693922E-2</v>
      </c>
      <c r="AS8" s="37"/>
      <c r="AT8" s="36">
        <v>2.2422767783087938E-2</v>
      </c>
    </row>
    <row r="9" spans="1:46" x14ac:dyDescent="0.3">
      <c r="A9" t="s">
        <v>101</v>
      </c>
      <c r="B9" s="17">
        <f>[3]Assumptions!$C$10*100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75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57" t="str">
        <f>N9</f>
        <v>flab-m</v>
      </c>
      <c r="AB9" s="17" t="str">
        <f>AB8</f>
        <v>eps</v>
      </c>
      <c r="AC9" s="17">
        <f>AC8</f>
        <v>-0.5</v>
      </c>
      <c r="AD9" s="17" t="s">
        <v>75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03"/>
      <c r="AO9" s="15" t="s">
        <v>101</v>
      </c>
      <c r="AP9" t="s">
        <v>225</v>
      </c>
      <c r="AQ9" s="36">
        <v>-7.174168819979454E-3</v>
      </c>
      <c r="AR9" s="36">
        <v>-5.6962765598347787E-2</v>
      </c>
      <c r="AS9" s="37"/>
      <c r="AT9" s="36">
        <v>-5.0680632729916297E-2</v>
      </c>
    </row>
    <row r="10" spans="1:46" x14ac:dyDescent="0.3">
      <c r="A10" t="s">
        <v>102</v>
      </c>
      <c r="B10" s="17">
        <f>[3]Assumptions!$C$9*100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75</v>
      </c>
      <c r="P10" s="11" t="str">
        <f>$O10</f>
        <v>eps</v>
      </c>
      <c r="Q10" s="57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57" t="str">
        <f>N10</f>
        <v>flab-s</v>
      </c>
      <c r="AB10" s="17" t="s">
        <v>75</v>
      </c>
      <c r="AC10" s="17">
        <v>-0.2</v>
      </c>
      <c r="AD10" s="57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03"/>
      <c r="AO10" s="15" t="s">
        <v>102</v>
      </c>
      <c r="AP10" t="s">
        <v>226</v>
      </c>
      <c r="AQ10" s="36">
        <v>3.2526080102635246E-2</v>
      </c>
      <c r="AR10" s="36">
        <v>0.17066786256599764</v>
      </c>
      <c r="AS10" s="37"/>
      <c r="AT10" s="36">
        <v>0.18602450187111397</v>
      </c>
    </row>
    <row r="11" spans="1:46" x14ac:dyDescent="0.3">
      <c r="A11" t="s">
        <v>103</v>
      </c>
      <c r="B11" s="17">
        <f>[3]Assumptions!$C$8*100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75</v>
      </c>
      <c r="P11" s="11" t="str">
        <f>$O11</f>
        <v>eps</v>
      </c>
      <c r="Q11" s="57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57" t="str">
        <f>N11</f>
        <v>flab-t</v>
      </c>
      <c r="AB11" s="17" t="s">
        <v>75</v>
      </c>
      <c r="AC11" s="17">
        <f>AC10</f>
        <v>-0.2</v>
      </c>
      <c r="AD11" s="57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03"/>
      <c r="AP11" s="34" t="s">
        <v>227</v>
      </c>
      <c r="AQ11" s="38">
        <v>1.6407943861547869E-2</v>
      </c>
      <c r="AR11" s="38">
        <v>-7.794599544481684E-2</v>
      </c>
      <c r="AS11" s="37"/>
      <c r="AT11" s="38">
        <v>-3.7751419634001304E-2</v>
      </c>
    </row>
    <row r="12" spans="1:46" x14ac:dyDescent="0.3">
      <c r="A12" t="s">
        <v>366</v>
      </c>
      <c r="B12" s="17">
        <v>1</v>
      </c>
      <c r="C12" s="11">
        <f t="shared" ref="C12:K12" si="5">$B12</f>
        <v>1</v>
      </c>
      <c r="D12" s="11">
        <f t="shared" si="5"/>
        <v>1</v>
      </c>
      <c r="E12" s="11">
        <f t="shared" si="5"/>
        <v>1</v>
      </c>
      <c r="F12" s="11">
        <f t="shared" si="5"/>
        <v>1</v>
      </c>
      <c r="G12" s="11">
        <f t="shared" si="5"/>
        <v>1</v>
      </c>
      <c r="H12" s="11">
        <f t="shared" si="5"/>
        <v>1</v>
      </c>
      <c r="I12" s="11">
        <f t="shared" si="5"/>
        <v>1</v>
      </c>
      <c r="J12" s="11">
        <f t="shared" si="5"/>
        <v>1</v>
      </c>
      <c r="K12" s="11">
        <f t="shared" si="5"/>
        <v>1</v>
      </c>
      <c r="N12" t="str">
        <f>A12</f>
        <v>fland</v>
      </c>
      <c r="O12" s="17" t="s">
        <v>75</v>
      </c>
      <c r="P12" s="11" t="str">
        <f t="shared" ref="P12:X12" si="6">$O12</f>
        <v>eps</v>
      </c>
      <c r="Q12" s="11" t="s">
        <v>75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57" t="str">
        <f>N12</f>
        <v>fland</v>
      </c>
      <c r="AB12" s="17" t="s">
        <v>75</v>
      </c>
      <c r="AC12" s="17" t="str">
        <f t="shared" ref="AC12:AK12" si="7">$O12</f>
        <v>eps</v>
      </c>
      <c r="AD12" s="17" t="s">
        <v>75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03"/>
      <c r="AO12" s="35"/>
      <c r="AP12" s="34" t="s">
        <v>228</v>
      </c>
      <c r="AQ12" s="38">
        <v>6.5961410991616454E-2</v>
      </c>
      <c r="AR12" s="38">
        <v>0.21667050209847805</v>
      </c>
      <c r="AS12" s="37"/>
      <c r="AT12" s="38">
        <v>0.17583938011480438</v>
      </c>
    </row>
    <row r="13" spans="1:46" x14ac:dyDescent="0.3">
      <c r="AN13" s="203"/>
      <c r="AO13" s="15" t="s">
        <v>103</v>
      </c>
      <c r="AQ13" s="36">
        <v>2.3361219962093616E-2</v>
      </c>
      <c r="AR13" s="36">
        <v>8.7889745906794214E-2</v>
      </c>
      <c r="AS13" s="37"/>
      <c r="AT13" s="36">
        <v>9.2156184461511303E-2</v>
      </c>
    </row>
    <row r="14" spans="1:46" x14ac:dyDescent="0.3">
      <c r="AN14" s="203"/>
      <c r="AO14" s="35"/>
      <c r="AP14" t="s">
        <v>229</v>
      </c>
      <c r="AQ14" s="36">
        <v>-1.3052229519291858E-2</v>
      </c>
      <c r="AR14" s="36">
        <v>3.2548573126501612E-2</v>
      </c>
      <c r="AS14" s="37"/>
      <c r="AT14" s="36">
        <v>1.63105227921021E-2</v>
      </c>
    </row>
    <row r="15" spans="1:46" x14ac:dyDescent="0.3">
      <c r="AN15" s="203" t="s">
        <v>230</v>
      </c>
      <c r="AO15" s="15" t="s">
        <v>100</v>
      </c>
      <c r="AP15" t="s">
        <v>224</v>
      </c>
      <c r="AQ15" s="36">
        <v>-0.13795755314869784</v>
      </c>
      <c r="AR15" s="36">
        <v>8.7323430551815129E-2</v>
      </c>
      <c r="AS15" s="37"/>
      <c r="AT15" s="36">
        <v>1.816443673310375E-2</v>
      </c>
    </row>
    <row r="16" spans="1:46" x14ac:dyDescent="0.3">
      <c r="AN16" s="203"/>
      <c r="AO16" s="15" t="s">
        <v>101</v>
      </c>
      <c r="AP16" t="s">
        <v>225</v>
      </c>
      <c r="AQ16" s="36">
        <v>-2.2616039114949027E-2</v>
      </c>
      <c r="AR16" s="36">
        <v>-6.8104402073511539E-2</v>
      </c>
      <c r="AS16" s="37"/>
      <c r="AT16" s="36">
        <v>-6.3626655215099026E-2</v>
      </c>
    </row>
    <row r="17" spans="9:46" x14ac:dyDescent="0.3">
      <c r="AN17" s="203"/>
      <c r="AO17" s="15" t="s">
        <v>102</v>
      </c>
      <c r="AP17" t="s">
        <v>226</v>
      </c>
      <c r="AQ17" s="36">
        <v>1.3349257353881372E-2</v>
      </c>
      <c r="AR17" s="36">
        <v>0.18316479510853445</v>
      </c>
      <c r="AS17" s="37"/>
      <c r="AT17" s="36">
        <v>0.20265341986294438</v>
      </c>
    </row>
    <row r="18" spans="9:46" x14ac:dyDescent="0.3">
      <c r="AN18" s="203"/>
      <c r="AP18" s="34" t="s">
        <v>227</v>
      </c>
      <c r="AQ18" s="38">
        <v>5.2661941692828673E-3</v>
      </c>
      <c r="AR18" s="38">
        <v>-9.6357615475695546E-2</v>
      </c>
      <c r="AS18" s="37"/>
      <c r="AT18" s="38">
        <v>-4.9992717055733049E-2</v>
      </c>
    </row>
    <row r="19" spans="9:46" x14ac:dyDescent="0.3">
      <c r="AN19" s="203"/>
      <c r="AO19" s="35"/>
      <c r="AP19" s="34" t="s">
        <v>228</v>
      </c>
      <c r="AQ19" s="38">
        <v>6.2288895613269002E-2</v>
      </c>
      <c r="AR19" s="38">
        <v>0.21670917030532677</v>
      </c>
      <c r="AS19" s="37"/>
      <c r="AT19" s="38">
        <v>0.17831164197556482</v>
      </c>
    </row>
    <row r="20" spans="9:46" x14ac:dyDescent="0.3">
      <c r="AN20" s="203"/>
      <c r="AO20" s="15" t="s">
        <v>103</v>
      </c>
      <c r="AQ20" s="36">
        <v>1.4973982852586998E-2</v>
      </c>
      <c r="AR20" s="36">
        <v>8.124489580891181E-3</v>
      </c>
      <c r="AS20" s="37"/>
      <c r="AT20" s="36">
        <v>1.4603679683246495E-2</v>
      </c>
    </row>
    <row r="21" spans="9:46" x14ac:dyDescent="0.3">
      <c r="AN21" s="203"/>
      <c r="AO21" s="35"/>
      <c r="AP21" t="s">
        <v>229</v>
      </c>
      <c r="AQ21" s="36">
        <v>-2.7610032011671559E-2</v>
      </c>
      <c r="AR21" s="36">
        <v>3.0616529834912365E-2</v>
      </c>
      <c r="AS21" s="37"/>
      <c r="AT21" s="36">
        <v>1.1115363389364585E-2</v>
      </c>
    </row>
    <row r="22" spans="9:46" x14ac:dyDescent="0.3">
      <c r="I22" s="15"/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11" t="s">
        <v>75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75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101</v>
      </c>
      <c r="B9" s="17" t="s">
        <v>75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75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102</v>
      </c>
      <c r="B10" s="17" t="s">
        <v>75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75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103</v>
      </c>
      <c r="B11" s="17" t="s">
        <v>75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75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162</v>
      </c>
      <c r="B12" s="17" t="s">
        <v>75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75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366</v>
      </c>
      <c r="B13" s="17" t="s">
        <v>75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fland</v>
      </c>
      <c r="O13" s="11" t="s">
        <v>75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s="15" t="str">
        <f>TFPgr_o!A8</f>
        <v>aawhe</v>
      </c>
      <c r="B8" s="15" t="s">
        <v>72</v>
      </c>
      <c r="C8" s="11" t="s">
        <v>75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aawhe</v>
      </c>
      <c r="P8" s="15" t="str">
        <f>B8</f>
        <v>nat</v>
      </c>
      <c r="Q8" s="11" t="s">
        <v>75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3">
      <c r="A9" s="57" t="str">
        <f>TFPgr_o!A9</f>
        <v>aamai</v>
      </c>
      <c r="B9" s="57" t="s">
        <v>72</v>
      </c>
      <c r="C9" s="11" t="s">
        <v>75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0" si="4">A9</f>
        <v>aamai</v>
      </c>
      <c r="P9" s="15" t="str">
        <f t="shared" ref="P9:P50" si="5">B9</f>
        <v>nat</v>
      </c>
      <c r="Q9" s="11" t="s">
        <v>75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3">
      <c r="A10" s="57" t="str">
        <f>TFPgr_o!A10</f>
        <v>aaoce</v>
      </c>
      <c r="B10" s="57" t="s">
        <v>72</v>
      </c>
      <c r="C10" s="11" t="s">
        <v>75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aaoce</v>
      </c>
      <c r="P10" s="15" t="str">
        <f t="shared" si="5"/>
        <v>nat</v>
      </c>
      <c r="Q10" s="11" t="s">
        <v>75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3">
      <c r="A11" s="57" t="str">
        <f>TFPgr_o!A11</f>
        <v>aaveg</v>
      </c>
      <c r="B11" s="57" t="s">
        <v>72</v>
      </c>
      <c r="C11" s="11" t="s">
        <v>75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aaveg</v>
      </c>
      <c r="P11" s="15" t="str">
        <f t="shared" si="5"/>
        <v>nat</v>
      </c>
      <c r="Q11" s="11" t="s">
        <v>75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3">
      <c r="A12" s="57" t="str">
        <f>TFPgr_o!A12</f>
        <v>aaofr</v>
      </c>
      <c r="B12" s="57" t="s">
        <v>72</v>
      </c>
      <c r="C12" s="11" t="s">
        <v>75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aaofr</v>
      </c>
      <c r="P12" s="15" t="str">
        <f t="shared" si="5"/>
        <v>nat</v>
      </c>
      <c r="Q12" s="11" t="s">
        <v>75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3">
      <c r="A13" s="57" t="str">
        <f>TFPgr_o!A13</f>
        <v>aagra</v>
      </c>
      <c r="B13" s="57" t="s">
        <v>72</v>
      </c>
      <c r="C13" s="11" t="s">
        <v>75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aagra</v>
      </c>
      <c r="P13" s="15" t="str">
        <f t="shared" si="5"/>
        <v>nat</v>
      </c>
      <c r="Q13" s="11" t="s">
        <v>75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3">
      <c r="A14" s="57" t="str">
        <f>TFPgr_o!A14</f>
        <v>aaoil</v>
      </c>
      <c r="B14" s="57" t="s">
        <v>72</v>
      </c>
      <c r="C14" s="11" t="s">
        <v>75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aaoil</v>
      </c>
      <c r="P14" s="15" t="str">
        <f t="shared" si="5"/>
        <v>nat</v>
      </c>
      <c r="Q14" s="11" t="s">
        <v>75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3">
      <c r="A15" s="57" t="str">
        <f>TFPgr_o!A15</f>
        <v>aatub</v>
      </c>
      <c r="B15" s="57" t="s">
        <v>72</v>
      </c>
      <c r="C15" s="11" t="s">
        <v>75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aatub</v>
      </c>
      <c r="P15" s="15" t="str">
        <f t="shared" si="5"/>
        <v>nat</v>
      </c>
      <c r="Q15" s="11" t="s">
        <v>75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3">
      <c r="A16" s="57" t="str">
        <f>TFPgr_o!A16</f>
        <v>aapul</v>
      </c>
      <c r="B16" s="57" t="s">
        <v>72</v>
      </c>
      <c r="C16" s="11" t="s">
        <v>75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aapul</v>
      </c>
      <c r="P16" s="15" t="str">
        <f t="shared" si="5"/>
        <v>nat</v>
      </c>
      <c r="Q16" s="11" t="s">
        <v>75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3">
      <c r="A17" s="57" t="str">
        <f>TFPgr_o!A17</f>
        <v>aasug</v>
      </c>
      <c r="B17" s="57" t="s">
        <v>72</v>
      </c>
      <c r="C17" s="11" t="s">
        <v>75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aasug</v>
      </c>
      <c r="P17" s="15" t="str">
        <f t="shared" si="5"/>
        <v>nat</v>
      </c>
      <c r="Q17" s="11" t="s">
        <v>75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3">
      <c r="A18" s="57" t="str">
        <f>TFPgr_o!A18</f>
        <v>aaoth</v>
      </c>
      <c r="B18" s="57" t="s">
        <v>72</v>
      </c>
      <c r="C18" s="11" t="s">
        <v>75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aaoth</v>
      </c>
      <c r="P18" s="15" t="str">
        <f t="shared" si="5"/>
        <v>nat</v>
      </c>
      <c r="Q18" s="11" t="s">
        <v>75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3">
      <c r="A19" s="57" t="str">
        <f>TFPgr_o!A19</f>
        <v>alani</v>
      </c>
      <c r="B19" s="57" t="s">
        <v>72</v>
      </c>
      <c r="C19" s="11" t="s">
        <v>75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alani</v>
      </c>
      <c r="P19" s="15" t="str">
        <f t="shared" si="5"/>
        <v>nat</v>
      </c>
      <c r="Q19" s="11" t="s">
        <v>75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3">
      <c r="A20" s="57" t="str">
        <f>TFPgr_o!A20</f>
        <v>afore</v>
      </c>
      <c r="B20" s="57" t="s">
        <v>72</v>
      </c>
      <c r="C20" s="11" t="s">
        <v>75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afore</v>
      </c>
      <c r="P20" s="15" t="str">
        <f t="shared" si="5"/>
        <v>nat</v>
      </c>
      <c r="Q20" s="11" t="s">
        <v>75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3">
      <c r="A21" s="57" t="str">
        <f>TFPgr_o!A21</f>
        <v>afish</v>
      </c>
      <c r="B21" s="57" t="s">
        <v>72</v>
      </c>
      <c r="C21" s="11" t="s">
        <v>75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afish</v>
      </c>
      <c r="P21" s="15" t="str">
        <f t="shared" si="5"/>
        <v>nat</v>
      </c>
      <c r="Q21" s="11" t="s">
        <v>75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3">
      <c r="A22" s="57" t="str">
        <f>TFPgr_o!A22</f>
        <v>acoal</v>
      </c>
      <c r="B22" s="57" t="s">
        <v>72</v>
      </c>
      <c r="C22" s="11" t="s">
        <v>75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acoal</v>
      </c>
      <c r="P22" s="15" t="str">
        <f t="shared" si="5"/>
        <v>nat</v>
      </c>
      <c r="Q22" s="11" t="s">
        <v>75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3">
      <c r="A23" s="57" t="str">
        <f>TFPgr_o!A23</f>
        <v>agold</v>
      </c>
      <c r="B23" s="57" t="s">
        <v>72</v>
      </c>
      <c r="C23" s="11" t="s">
        <v>75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agold</v>
      </c>
      <c r="P23" s="15" t="str">
        <f t="shared" si="5"/>
        <v>nat</v>
      </c>
      <c r="Q23" s="11" t="s">
        <v>75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3">
      <c r="A24" s="57" t="s">
        <v>130</v>
      </c>
      <c r="B24" s="57" t="s">
        <v>72</v>
      </c>
      <c r="C24" s="16" t="s">
        <v>75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angas</v>
      </c>
      <c r="P24" s="15" t="str">
        <f t="shared" si="5"/>
        <v>nat</v>
      </c>
      <c r="Q24" s="16" t="s">
        <v>75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3">
      <c r="A25" s="57" t="s">
        <v>417</v>
      </c>
      <c r="B25" s="57" t="s">
        <v>72</v>
      </c>
      <c r="C25" s="11" t="s">
        <v>75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apgm</v>
      </c>
      <c r="P25" s="15" t="str">
        <f t="shared" si="5"/>
        <v>nat</v>
      </c>
      <c r="Q25" s="11" t="s">
        <v>75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3">
      <c r="A26" s="57" t="str">
        <f>TFPgr_o!A26</f>
        <v>amore</v>
      </c>
      <c r="B26" s="57" t="s">
        <v>72</v>
      </c>
      <c r="C26" s="11" t="s">
        <v>75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amore</v>
      </c>
      <c r="P26" s="15" t="str">
        <f t="shared" si="5"/>
        <v>nat</v>
      </c>
      <c r="Q26" s="11" t="s">
        <v>75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3">
      <c r="A27" s="57" t="str">
        <f>TFPgr_o!A27</f>
        <v>amine</v>
      </c>
      <c r="B27" s="57" t="s">
        <v>72</v>
      </c>
      <c r="C27" s="11" t="s">
        <v>75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amine</v>
      </c>
      <c r="P27" s="15" t="str">
        <f t="shared" si="5"/>
        <v>nat</v>
      </c>
      <c r="Q27" s="11" t="s">
        <v>75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3">
      <c r="A28" s="57" t="str">
        <f>TFPgr_o!A28</f>
        <v>ameat</v>
      </c>
      <c r="B28" s="57" t="s">
        <v>72</v>
      </c>
      <c r="C28" s="11" t="s">
        <v>75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ameat</v>
      </c>
      <c r="P28" s="15" t="str">
        <f t="shared" si="5"/>
        <v>nat</v>
      </c>
      <c r="Q28" s="11" t="s">
        <v>75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3">
      <c r="A29" s="57" t="str">
        <f>TFPgr_o!A29</f>
        <v>apfis</v>
      </c>
      <c r="B29" s="57" t="s">
        <v>72</v>
      </c>
      <c r="C29" s="11" t="s">
        <v>75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apfis</v>
      </c>
      <c r="P29" s="15" t="str">
        <f t="shared" si="5"/>
        <v>nat</v>
      </c>
      <c r="Q29" s="11" t="s">
        <v>75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3">
      <c r="A30" s="57" t="str">
        <f>TFPgr_o!A30</f>
        <v>avege</v>
      </c>
      <c r="B30" s="57" t="s">
        <v>72</v>
      </c>
      <c r="C30" s="11" t="s">
        <v>75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avege</v>
      </c>
      <c r="P30" s="15" t="str">
        <f t="shared" si="5"/>
        <v>nat</v>
      </c>
      <c r="Q30" s="11" t="s">
        <v>75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3">
      <c r="A31" s="57" t="str">
        <f>TFPgr_o!A31</f>
        <v>afats</v>
      </c>
      <c r="B31" s="57" t="s">
        <v>72</v>
      </c>
      <c r="C31" s="11" t="s">
        <v>75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afats</v>
      </c>
      <c r="P31" s="15" t="str">
        <f t="shared" si="5"/>
        <v>nat</v>
      </c>
      <c r="Q31" s="11" t="s">
        <v>75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3">
      <c r="A32" s="57" t="str">
        <f>TFPgr_o!A32</f>
        <v>adair</v>
      </c>
      <c r="B32" s="57" t="s">
        <v>72</v>
      </c>
      <c r="C32" s="11" t="s">
        <v>75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adair</v>
      </c>
      <c r="P32" s="15" t="str">
        <f t="shared" si="5"/>
        <v>nat</v>
      </c>
      <c r="Q32" s="11" t="s">
        <v>75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3">
      <c r="A33" s="57" t="str">
        <f>TFPgr_o!A33</f>
        <v>agrai</v>
      </c>
      <c r="B33" s="57" t="s">
        <v>72</v>
      </c>
      <c r="C33" s="11" t="s">
        <v>75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agrai</v>
      </c>
      <c r="P33" s="15" t="str">
        <f t="shared" si="5"/>
        <v>nat</v>
      </c>
      <c r="Q33" s="11" t="s">
        <v>75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3">
      <c r="A34" s="57" t="str">
        <f>TFPgr_o!A34</f>
        <v>astar</v>
      </c>
      <c r="B34" s="57" t="s">
        <v>72</v>
      </c>
      <c r="C34" s="11" t="s">
        <v>75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astar</v>
      </c>
      <c r="P34" s="15" t="str">
        <f t="shared" si="5"/>
        <v>nat</v>
      </c>
      <c r="Q34" s="11" t="s">
        <v>75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3">
      <c r="A35" s="57" t="str">
        <f>TFPgr_o!A35</f>
        <v>afeed</v>
      </c>
      <c r="B35" s="57" t="s">
        <v>72</v>
      </c>
      <c r="C35" s="11" t="s">
        <v>75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afeed</v>
      </c>
      <c r="P35" s="15" t="str">
        <f t="shared" si="5"/>
        <v>nat</v>
      </c>
      <c r="Q35" s="11" t="s">
        <v>75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3">
      <c r="A36" s="57" t="str">
        <f>TFPgr_o!A36</f>
        <v>abake</v>
      </c>
      <c r="B36" s="57" t="s">
        <v>72</v>
      </c>
      <c r="C36" s="11" t="s">
        <v>75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abake</v>
      </c>
      <c r="P36" s="15" t="str">
        <f t="shared" si="5"/>
        <v>nat</v>
      </c>
      <c r="Q36" s="11" t="s">
        <v>75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3">
      <c r="A37" s="57" t="str">
        <f>TFPgr_o!A37</f>
        <v>asuga</v>
      </c>
      <c r="B37" s="57" t="s">
        <v>72</v>
      </c>
      <c r="C37" s="11" t="s">
        <v>75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asuga</v>
      </c>
      <c r="P37" s="15" t="str">
        <f t="shared" si="5"/>
        <v>nat</v>
      </c>
      <c r="Q37" s="11" t="s">
        <v>75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3">
      <c r="A38" s="57" t="str">
        <f>TFPgr_o!A38</f>
        <v>aconf</v>
      </c>
      <c r="B38" s="57" t="s">
        <v>72</v>
      </c>
      <c r="C38" s="11" t="s">
        <v>75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aconf</v>
      </c>
      <c r="P38" s="15" t="str">
        <f t="shared" si="5"/>
        <v>nat</v>
      </c>
      <c r="Q38" s="11" t="s">
        <v>75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3">
      <c r="A39" s="57" t="str">
        <f>TFPgr_o!A39</f>
        <v>apast</v>
      </c>
      <c r="B39" s="57" t="s">
        <v>72</v>
      </c>
      <c r="C39" s="11" t="s">
        <v>75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apast</v>
      </c>
      <c r="P39" s="15" t="str">
        <f t="shared" si="5"/>
        <v>nat</v>
      </c>
      <c r="Q39" s="11" t="s">
        <v>75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3">
      <c r="A40" s="57" t="str">
        <f>TFPgr_o!A40</f>
        <v>aofoo</v>
      </c>
      <c r="B40" s="57" t="s">
        <v>72</v>
      </c>
      <c r="C40" s="11" t="s">
        <v>75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aofoo</v>
      </c>
      <c r="P40" s="15" t="str">
        <f t="shared" si="5"/>
        <v>nat</v>
      </c>
      <c r="Q40" s="11" t="s">
        <v>75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3">
      <c r="A41" s="57" t="str">
        <f>TFPgr_o!A41</f>
        <v>abevt</v>
      </c>
      <c r="B41" s="57" t="s">
        <v>72</v>
      </c>
      <c r="C41" s="11" t="s">
        <v>75</v>
      </c>
      <c r="D41" s="11" t="str">
        <f t="shared" ref="D41:L50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abevt</v>
      </c>
      <c r="P41" s="15" t="str">
        <f t="shared" si="5"/>
        <v>nat</v>
      </c>
      <c r="Q41" s="11" t="s">
        <v>75</v>
      </c>
      <c r="R41" s="11" t="str">
        <f t="shared" ref="R41:Z50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3">
      <c r="A42" s="57" t="str">
        <f>TFPgr_o!A42</f>
        <v>atext</v>
      </c>
      <c r="B42" s="57" t="s">
        <v>72</v>
      </c>
      <c r="C42" s="11" t="s">
        <v>75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atext</v>
      </c>
      <c r="P42" s="15" t="str">
        <f t="shared" si="5"/>
        <v>nat</v>
      </c>
      <c r="Q42" s="11" t="s">
        <v>75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3">
      <c r="A43" s="57" t="str">
        <f>TFPgr_o!A43</f>
        <v>aclth</v>
      </c>
      <c r="B43" s="57" t="s">
        <v>72</v>
      </c>
      <c r="C43" s="11" t="s">
        <v>75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aclth</v>
      </c>
      <c r="P43" s="15" t="str">
        <f t="shared" si="5"/>
        <v>nat</v>
      </c>
      <c r="Q43" s="11" t="s">
        <v>75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3">
      <c r="A44" s="57" t="str">
        <f>TFPgr_o!A44</f>
        <v>aleat</v>
      </c>
      <c r="B44" s="57" t="s">
        <v>72</v>
      </c>
      <c r="C44" s="11" t="s">
        <v>75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aleat</v>
      </c>
      <c r="P44" s="15" t="str">
        <f t="shared" si="5"/>
        <v>nat</v>
      </c>
      <c r="Q44" s="11" t="s">
        <v>75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3">
      <c r="A45" s="57" t="str">
        <f>TFPgr_o!A45</f>
        <v>afoot</v>
      </c>
      <c r="B45" s="57" t="s">
        <v>72</v>
      </c>
      <c r="C45" s="16" t="s">
        <v>75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afoot</v>
      </c>
      <c r="P45" s="15" t="str">
        <f t="shared" si="5"/>
        <v>nat</v>
      </c>
      <c r="Q45" s="16" t="s">
        <v>75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3">
      <c r="A46" s="57" t="str">
        <f>TFPgr_o!A46</f>
        <v>awood</v>
      </c>
      <c r="B46" s="57" t="s">
        <v>72</v>
      </c>
      <c r="C46" s="11" t="s">
        <v>75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awood</v>
      </c>
      <c r="P46" s="15" t="str">
        <f t="shared" si="5"/>
        <v>nat</v>
      </c>
      <c r="Q46" s="11" t="s">
        <v>75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3">
      <c r="A47" s="57" t="str">
        <f>TFPgr_o!A47</f>
        <v>apapr</v>
      </c>
      <c r="B47" s="57" t="s">
        <v>72</v>
      </c>
      <c r="C47" s="11" t="s">
        <v>75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apapr</v>
      </c>
      <c r="P47" s="15" t="str">
        <f t="shared" si="5"/>
        <v>nat</v>
      </c>
      <c r="Q47" s="11" t="s">
        <v>75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3">
      <c r="A48" s="57" t="str">
        <f>TFPgr_o!A48</f>
        <v>aprnt</v>
      </c>
      <c r="B48" s="57" t="s">
        <v>72</v>
      </c>
      <c r="C48" s="11" t="s">
        <v>75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aprnt</v>
      </c>
      <c r="P48" s="15" t="str">
        <f t="shared" si="5"/>
        <v>nat</v>
      </c>
      <c r="Q48" s="11" t="s">
        <v>75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3">
      <c r="A49" s="57" t="str">
        <f>TFPgr_o!A49</f>
        <v>apetr</v>
      </c>
      <c r="B49" s="57" t="s">
        <v>72</v>
      </c>
      <c r="C49" s="11" t="s">
        <v>75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apetr</v>
      </c>
      <c r="P49" s="15" t="str">
        <f t="shared" si="5"/>
        <v>nat</v>
      </c>
      <c r="Q49" s="11" t="s">
        <v>75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3">
      <c r="A50" s="57" t="str">
        <f>TFPgr_o!A50</f>
        <v>ahydr</v>
      </c>
      <c r="B50" s="57" t="s">
        <v>72</v>
      </c>
      <c r="C50" s="11" t="s">
        <v>75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ahydr</v>
      </c>
      <c r="P50" s="15" t="str">
        <f t="shared" si="5"/>
        <v>nat</v>
      </c>
      <c r="Q50" s="11" t="s">
        <v>75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3">
      <c r="A51" s="57" t="s">
        <v>418</v>
      </c>
      <c r="B51" s="57" t="s">
        <v>72</v>
      </c>
      <c r="C51" s="17" t="s">
        <v>75</v>
      </c>
      <c r="D51" s="17" t="str">
        <f t="shared" ref="D51:L60" si="11">$C51</f>
        <v>eps</v>
      </c>
      <c r="E51" s="17" t="str">
        <f t="shared" si="11"/>
        <v>eps</v>
      </c>
      <c r="F51" s="17" t="str">
        <f t="shared" si="11"/>
        <v>eps</v>
      </c>
      <c r="G51" s="17" t="str">
        <f t="shared" si="11"/>
        <v>eps</v>
      </c>
      <c r="H51" s="17" t="str">
        <f t="shared" si="11"/>
        <v>eps</v>
      </c>
      <c r="I51" s="17" t="str">
        <f t="shared" si="11"/>
        <v>eps</v>
      </c>
      <c r="J51" s="17" t="str">
        <f t="shared" si="11"/>
        <v>eps</v>
      </c>
      <c r="K51" s="17" t="str">
        <f t="shared" si="11"/>
        <v>eps</v>
      </c>
      <c r="L51" s="17" t="str">
        <f t="shared" si="11"/>
        <v>eps</v>
      </c>
      <c r="M51" s="57"/>
      <c r="N51" s="57"/>
      <c r="O51" s="57" t="str">
        <f t="shared" ref="O51:O60" si="12">A51</f>
        <v>aammo</v>
      </c>
      <c r="P51" s="57" t="str">
        <f t="shared" ref="P51:P60" si="13">B51</f>
        <v>nat</v>
      </c>
      <c r="Q51" s="17" t="s">
        <v>75</v>
      </c>
      <c r="R51" s="17" t="str">
        <f t="shared" ref="R51:Z59" si="14">$Q51</f>
        <v>eps</v>
      </c>
      <c r="S51" s="17" t="str">
        <f t="shared" si="14"/>
        <v>eps</v>
      </c>
      <c r="T51" s="17" t="str">
        <f t="shared" si="14"/>
        <v>eps</v>
      </c>
      <c r="U51" s="17" t="str">
        <f t="shared" si="14"/>
        <v>eps</v>
      </c>
      <c r="V51" s="17" t="str">
        <f t="shared" si="14"/>
        <v>eps</v>
      </c>
      <c r="W51" s="17" t="str">
        <f t="shared" si="14"/>
        <v>eps</v>
      </c>
      <c r="X51" s="17" t="str">
        <f t="shared" si="14"/>
        <v>eps</v>
      </c>
      <c r="Y51" s="17" t="str">
        <f t="shared" si="14"/>
        <v>eps</v>
      </c>
      <c r="Z51" s="17" t="str">
        <f t="shared" si="14"/>
        <v>eps</v>
      </c>
    </row>
    <row r="52" spans="1:26" x14ac:dyDescent="0.3">
      <c r="A52" s="57" t="str">
        <f>TFPgr_o!A51</f>
        <v>abchm</v>
      </c>
      <c r="B52" s="57" t="s">
        <v>72</v>
      </c>
      <c r="C52" s="11" t="s">
        <v>75</v>
      </c>
      <c r="D52" s="11" t="str">
        <f t="shared" si="11"/>
        <v>eps</v>
      </c>
      <c r="E52" s="11" t="str">
        <f t="shared" si="11"/>
        <v>eps</v>
      </c>
      <c r="F52" s="11" t="str">
        <f t="shared" si="11"/>
        <v>eps</v>
      </c>
      <c r="G52" s="11" t="str">
        <f t="shared" si="11"/>
        <v>eps</v>
      </c>
      <c r="H52" s="11" t="str">
        <f t="shared" si="11"/>
        <v>eps</v>
      </c>
      <c r="I52" s="11" t="str">
        <f t="shared" si="11"/>
        <v>eps</v>
      </c>
      <c r="J52" s="11" t="str">
        <f t="shared" si="11"/>
        <v>eps</v>
      </c>
      <c r="K52" s="11" t="str">
        <f t="shared" si="11"/>
        <v>eps</v>
      </c>
      <c r="L52" s="11" t="str">
        <f t="shared" si="11"/>
        <v>eps</v>
      </c>
      <c r="O52" s="15" t="str">
        <f t="shared" si="12"/>
        <v>abchm</v>
      </c>
      <c r="P52" s="15" t="str">
        <f t="shared" si="13"/>
        <v>nat</v>
      </c>
      <c r="Q52" s="11" t="s">
        <v>75</v>
      </c>
      <c r="R52" s="11" t="str">
        <f t="shared" si="14"/>
        <v>eps</v>
      </c>
      <c r="S52" s="11" t="str">
        <f t="shared" si="14"/>
        <v>eps</v>
      </c>
      <c r="T52" s="11" t="str">
        <f t="shared" si="14"/>
        <v>eps</v>
      </c>
      <c r="U52" s="11" t="str">
        <f t="shared" si="14"/>
        <v>eps</v>
      </c>
      <c r="V52" s="11" t="str">
        <f t="shared" si="14"/>
        <v>eps</v>
      </c>
      <c r="W52" s="11" t="str">
        <f t="shared" si="14"/>
        <v>eps</v>
      </c>
      <c r="X52" s="11" t="str">
        <f t="shared" si="14"/>
        <v>eps</v>
      </c>
      <c r="Y52" s="11" t="str">
        <f t="shared" si="14"/>
        <v>eps</v>
      </c>
      <c r="Z52" s="11" t="str">
        <f t="shared" si="14"/>
        <v>eps</v>
      </c>
    </row>
    <row r="53" spans="1:26" x14ac:dyDescent="0.3">
      <c r="A53" s="57" t="str">
        <f>TFPgr_o!A52</f>
        <v>aochm</v>
      </c>
      <c r="B53" s="57" t="s">
        <v>72</v>
      </c>
      <c r="C53" s="11" t="s">
        <v>75</v>
      </c>
      <c r="D53" s="11" t="str">
        <f t="shared" si="11"/>
        <v>eps</v>
      </c>
      <c r="E53" s="11" t="str">
        <f t="shared" si="11"/>
        <v>eps</v>
      </c>
      <c r="F53" s="11" t="str">
        <f t="shared" si="11"/>
        <v>eps</v>
      </c>
      <c r="G53" s="11" t="str">
        <f t="shared" si="11"/>
        <v>eps</v>
      </c>
      <c r="H53" s="11" t="str">
        <f t="shared" si="11"/>
        <v>eps</v>
      </c>
      <c r="I53" s="11" t="str">
        <f t="shared" si="11"/>
        <v>eps</v>
      </c>
      <c r="J53" s="11" t="str">
        <f t="shared" si="11"/>
        <v>eps</v>
      </c>
      <c r="K53" s="11" t="str">
        <f t="shared" si="11"/>
        <v>eps</v>
      </c>
      <c r="L53" s="11" t="str">
        <f t="shared" si="11"/>
        <v>eps</v>
      </c>
      <c r="O53" s="15" t="str">
        <f t="shared" si="12"/>
        <v>aochm</v>
      </c>
      <c r="P53" s="15" t="str">
        <f t="shared" si="13"/>
        <v>nat</v>
      </c>
      <c r="Q53" s="11" t="s">
        <v>75</v>
      </c>
      <c r="R53" s="11" t="str">
        <f t="shared" si="14"/>
        <v>eps</v>
      </c>
      <c r="S53" s="11" t="str">
        <f t="shared" si="14"/>
        <v>eps</v>
      </c>
      <c r="T53" s="11" t="str">
        <f t="shared" si="14"/>
        <v>eps</v>
      </c>
      <c r="U53" s="11" t="str">
        <f t="shared" si="14"/>
        <v>eps</v>
      </c>
      <c r="V53" s="11" t="str">
        <f t="shared" si="14"/>
        <v>eps</v>
      </c>
      <c r="W53" s="11" t="str">
        <f t="shared" si="14"/>
        <v>eps</v>
      </c>
      <c r="X53" s="11" t="str">
        <f t="shared" si="14"/>
        <v>eps</v>
      </c>
      <c r="Y53" s="11" t="str">
        <f t="shared" si="14"/>
        <v>eps</v>
      </c>
      <c r="Z53" s="11" t="str">
        <f t="shared" si="14"/>
        <v>eps</v>
      </c>
    </row>
    <row r="54" spans="1:26" x14ac:dyDescent="0.3">
      <c r="A54" s="57" t="str">
        <f>TFPgr_o!A53</f>
        <v>arubb</v>
      </c>
      <c r="B54" s="57" t="s">
        <v>72</v>
      </c>
      <c r="C54" s="11" t="s">
        <v>75</v>
      </c>
      <c r="D54" s="11" t="str">
        <f t="shared" si="11"/>
        <v>eps</v>
      </c>
      <c r="E54" s="11" t="str">
        <f t="shared" si="11"/>
        <v>eps</v>
      </c>
      <c r="F54" s="11" t="str">
        <f t="shared" si="11"/>
        <v>eps</v>
      </c>
      <c r="G54" s="11" t="str">
        <f t="shared" si="11"/>
        <v>eps</v>
      </c>
      <c r="H54" s="11" t="str">
        <f t="shared" si="11"/>
        <v>eps</v>
      </c>
      <c r="I54" s="11" t="str">
        <f t="shared" si="11"/>
        <v>eps</v>
      </c>
      <c r="J54" s="11" t="str">
        <f t="shared" si="11"/>
        <v>eps</v>
      </c>
      <c r="K54" s="11" t="str">
        <f t="shared" si="11"/>
        <v>eps</v>
      </c>
      <c r="L54" s="11" t="str">
        <f t="shared" si="11"/>
        <v>eps</v>
      </c>
      <c r="O54" s="15" t="str">
        <f t="shared" si="12"/>
        <v>arubb</v>
      </c>
      <c r="P54" s="15" t="str">
        <f t="shared" si="13"/>
        <v>nat</v>
      </c>
      <c r="Q54" s="11" t="s">
        <v>75</v>
      </c>
      <c r="R54" s="11" t="str">
        <f t="shared" si="14"/>
        <v>eps</v>
      </c>
      <c r="S54" s="11" t="str">
        <f t="shared" si="14"/>
        <v>eps</v>
      </c>
      <c r="T54" s="11" t="str">
        <f t="shared" si="14"/>
        <v>eps</v>
      </c>
      <c r="U54" s="11" t="str">
        <f t="shared" si="14"/>
        <v>eps</v>
      </c>
      <c r="V54" s="11" t="str">
        <f t="shared" si="14"/>
        <v>eps</v>
      </c>
      <c r="W54" s="11" t="str">
        <f t="shared" si="14"/>
        <v>eps</v>
      </c>
      <c r="X54" s="11" t="str">
        <f t="shared" si="14"/>
        <v>eps</v>
      </c>
      <c r="Y54" s="11" t="str">
        <f t="shared" si="14"/>
        <v>eps</v>
      </c>
      <c r="Z54" s="11" t="str">
        <f t="shared" si="14"/>
        <v>eps</v>
      </c>
    </row>
    <row r="55" spans="1:26" x14ac:dyDescent="0.3">
      <c r="A55" s="57" t="str">
        <f>TFPgr_o!A54</f>
        <v>aplas</v>
      </c>
      <c r="B55" s="57" t="s">
        <v>72</v>
      </c>
      <c r="C55" s="11" t="s">
        <v>75</v>
      </c>
      <c r="D55" s="11" t="str">
        <f t="shared" si="11"/>
        <v>eps</v>
      </c>
      <c r="E55" s="11" t="str">
        <f t="shared" si="11"/>
        <v>eps</v>
      </c>
      <c r="F55" s="11" t="str">
        <f t="shared" si="11"/>
        <v>eps</v>
      </c>
      <c r="G55" s="11" t="str">
        <f t="shared" si="11"/>
        <v>eps</v>
      </c>
      <c r="H55" s="11" t="str">
        <f t="shared" si="11"/>
        <v>eps</v>
      </c>
      <c r="I55" s="11" t="str">
        <f t="shared" si="11"/>
        <v>eps</v>
      </c>
      <c r="J55" s="11" t="str">
        <f t="shared" si="11"/>
        <v>eps</v>
      </c>
      <c r="K55" s="11" t="str">
        <f t="shared" si="11"/>
        <v>eps</v>
      </c>
      <c r="L55" s="11" t="str">
        <f t="shared" si="11"/>
        <v>eps</v>
      </c>
      <c r="O55" s="15" t="str">
        <f t="shared" si="12"/>
        <v>aplas</v>
      </c>
      <c r="P55" s="15" t="str">
        <f t="shared" si="13"/>
        <v>nat</v>
      </c>
      <c r="Q55" s="11" t="s">
        <v>75</v>
      </c>
      <c r="R55" s="11" t="str">
        <f t="shared" si="14"/>
        <v>eps</v>
      </c>
      <c r="S55" s="11" t="str">
        <f t="shared" si="14"/>
        <v>eps</v>
      </c>
      <c r="T55" s="11" t="str">
        <f t="shared" si="14"/>
        <v>eps</v>
      </c>
      <c r="U55" s="11" t="str">
        <f t="shared" si="14"/>
        <v>eps</v>
      </c>
      <c r="V55" s="11" t="str">
        <f t="shared" si="14"/>
        <v>eps</v>
      </c>
      <c r="W55" s="11" t="str">
        <f t="shared" si="14"/>
        <v>eps</v>
      </c>
      <c r="X55" s="11" t="str">
        <f t="shared" si="14"/>
        <v>eps</v>
      </c>
      <c r="Y55" s="11" t="str">
        <f t="shared" si="14"/>
        <v>eps</v>
      </c>
      <c r="Z55" s="11" t="str">
        <f t="shared" si="14"/>
        <v>eps</v>
      </c>
    </row>
    <row r="56" spans="1:26" x14ac:dyDescent="0.3">
      <c r="A56" s="57" t="str">
        <f>TFPgr_o!A55</f>
        <v>anmet</v>
      </c>
      <c r="B56" s="57" t="s">
        <v>72</v>
      </c>
      <c r="C56" s="11" t="s">
        <v>75</v>
      </c>
      <c r="D56" s="11" t="str">
        <f t="shared" si="11"/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12"/>
        <v>anmet</v>
      </c>
      <c r="P56" s="15" t="str">
        <f t="shared" si="13"/>
        <v>nat</v>
      </c>
      <c r="Q56" s="11" t="s">
        <v>75</v>
      </c>
      <c r="R56" s="11" t="str">
        <f t="shared" si="14"/>
        <v>eps</v>
      </c>
      <c r="S56" s="11" t="str">
        <f t="shared" si="14"/>
        <v>eps</v>
      </c>
      <c r="T56" s="11" t="str">
        <f t="shared" si="14"/>
        <v>eps</v>
      </c>
      <c r="U56" s="11" t="str">
        <f t="shared" si="14"/>
        <v>eps</v>
      </c>
      <c r="V56" s="11" t="str">
        <f t="shared" si="14"/>
        <v>eps</v>
      </c>
      <c r="W56" s="11" t="str">
        <f t="shared" si="14"/>
        <v>eps</v>
      </c>
      <c r="X56" s="11" t="str">
        <f t="shared" si="14"/>
        <v>eps</v>
      </c>
      <c r="Y56" s="11" t="str">
        <f t="shared" si="14"/>
        <v>eps</v>
      </c>
      <c r="Z56" s="11" t="str">
        <f t="shared" si="14"/>
        <v>eps</v>
      </c>
    </row>
    <row r="57" spans="1:26" x14ac:dyDescent="0.3">
      <c r="A57" s="57" t="str">
        <f>TFPgr_o!A56</f>
        <v>airon</v>
      </c>
      <c r="B57" s="57" t="s">
        <v>72</v>
      </c>
      <c r="C57" s="11" t="s">
        <v>75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12"/>
        <v>airon</v>
      </c>
      <c r="P57" s="15" t="str">
        <f t="shared" si="13"/>
        <v>nat</v>
      </c>
      <c r="Q57" s="11" t="s">
        <v>75</v>
      </c>
      <c r="R57" s="11" t="str">
        <f t="shared" si="14"/>
        <v>eps</v>
      </c>
      <c r="S57" s="11" t="str">
        <f t="shared" si="14"/>
        <v>eps</v>
      </c>
      <c r="T57" s="11" t="str">
        <f t="shared" si="14"/>
        <v>eps</v>
      </c>
      <c r="U57" s="11" t="str">
        <f t="shared" si="14"/>
        <v>eps</v>
      </c>
      <c r="V57" s="11" t="str">
        <f t="shared" si="14"/>
        <v>eps</v>
      </c>
      <c r="W57" s="11" t="str">
        <f t="shared" si="14"/>
        <v>eps</v>
      </c>
      <c r="X57" s="11" t="str">
        <f t="shared" si="14"/>
        <v>eps</v>
      </c>
      <c r="Y57" s="11" t="str">
        <f t="shared" si="14"/>
        <v>eps</v>
      </c>
      <c r="Z57" s="11" t="str">
        <f t="shared" si="14"/>
        <v>eps</v>
      </c>
    </row>
    <row r="58" spans="1:26" x14ac:dyDescent="0.3">
      <c r="A58" s="57" t="str">
        <f>TFPgr_o!A57</f>
        <v>anfrm</v>
      </c>
      <c r="B58" s="57" t="s">
        <v>72</v>
      </c>
      <c r="C58" s="11" t="s">
        <v>75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12"/>
        <v>anfrm</v>
      </c>
      <c r="P58" s="15" t="str">
        <f t="shared" si="13"/>
        <v>nat</v>
      </c>
      <c r="Q58" s="11" t="s">
        <v>75</v>
      </c>
      <c r="R58" s="11" t="str">
        <f t="shared" si="14"/>
        <v>eps</v>
      </c>
      <c r="S58" s="11" t="str">
        <f t="shared" si="14"/>
        <v>eps</v>
      </c>
      <c r="T58" s="11" t="str">
        <f t="shared" si="14"/>
        <v>eps</v>
      </c>
      <c r="U58" s="11" t="str">
        <f t="shared" si="14"/>
        <v>eps</v>
      </c>
      <c r="V58" s="11" t="str">
        <f t="shared" si="14"/>
        <v>eps</v>
      </c>
      <c r="W58" s="11" t="str">
        <f t="shared" si="14"/>
        <v>eps</v>
      </c>
      <c r="X58" s="11" t="str">
        <f t="shared" si="14"/>
        <v>eps</v>
      </c>
      <c r="Y58" s="11" t="str">
        <f t="shared" si="14"/>
        <v>eps</v>
      </c>
      <c r="Z58" s="11" t="str">
        <f t="shared" si="14"/>
        <v>eps</v>
      </c>
    </row>
    <row r="59" spans="1:26" x14ac:dyDescent="0.3">
      <c r="A59" s="57" t="str">
        <f>TFPgr_o!A58</f>
        <v>ametp</v>
      </c>
      <c r="B59" s="57" t="s">
        <v>72</v>
      </c>
      <c r="C59" s="11" t="s">
        <v>75</v>
      </c>
      <c r="D59" s="11" t="str">
        <f t="shared" si="11"/>
        <v>eps</v>
      </c>
      <c r="E59" s="11" t="str">
        <f t="shared" si="11"/>
        <v>eps</v>
      </c>
      <c r="F59" s="11" t="str">
        <f t="shared" si="11"/>
        <v>eps</v>
      </c>
      <c r="G59" s="11" t="str">
        <f t="shared" si="11"/>
        <v>eps</v>
      </c>
      <c r="H59" s="11" t="str">
        <f t="shared" si="11"/>
        <v>eps</v>
      </c>
      <c r="I59" s="11" t="str">
        <f t="shared" si="11"/>
        <v>eps</v>
      </c>
      <c r="J59" s="11" t="str">
        <f t="shared" si="11"/>
        <v>eps</v>
      </c>
      <c r="K59" s="11" t="str">
        <f t="shared" si="11"/>
        <v>eps</v>
      </c>
      <c r="L59" s="11" t="str">
        <f t="shared" si="11"/>
        <v>eps</v>
      </c>
      <c r="O59" s="15" t="str">
        <f t="shared" si="12"/>
        <v>ametp</v>
      </c>
      <c r="P59" s="15" t="str">
        <f t="shared" si="13"/>
        <v>nat</v>
      </c>
      <c r="Q59" s="11" t="s">
        <v>75</v>
      </c>
      <c r="R59" s="11" t="str">
        <f t="shared" si="14"/>
        <v>eps</v>
      </c>
      <c r="S59" s="11" t="str">
        <f t="shared" si="14"/>
        <v>eps</v>
      </c>
      <c r="T59" s="11" t="str">
        <f t="shared" si="14"/>
        <v>eps</v>
      </c>
      <c r="U59" s="11" t="str">
        <f t="shared" si="14"/>
        <v>eps</v>
      </c>
      <c r="V59" s="11" t="str">
        <f t="shared" si="14"/>
        <v>eps</v>
      </c>
      <c r="W59" s="11" t="str">
        <f t="shared" si="14"/>
        <v>eps</v>
      </c>
      <c r="X59" s="11" t="str">
        <f t="shared" si="14"/>
        <v>eps</v>
      </c>
      <c r="Y59" s="11" t="str">
        <f t="shared" si="14"/>
        <v>eps</v>
      </c>
      <c r="Z59" s="11" t="str">
        <f t="shared" si="14"/>
        <v>eps</v>
      </c>
    </row>
    <row r="60" spans="1:26" x14ac:dyDescent="0.3">
      <c r="A60" s="57" t="str">
        <f>TFPgr_o!A59</f>
        <v>amach</v>
      </c>
      <c r="B60" s="57" t="s">
        <v>72</v>
      </c>
      <c r="C60" s="17" t="s">
        <v>75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15" t="str">
        <f t="shared" si="12"/>
        <v>amach</v>
      </c>
      <c r="P60" s="15" t="str">
        <f t="shared" si="13"/>
        <v>nat</v>
      </c>
      <c r="Q60" s="17" t="s">
        <v>75</v>
      </c>
      <c r="R60" s="17" t="str">
        <f t="shared" ref="R60:Z60" si="15">$C60</f>
        <v>eps</v>
      </c>
      <c r="S60" s="17" t="str">
        <f t="shared" si="15"/>
        <v>eps</v>
      </c>
      <c r="T60" s="17" t="str">
        <f t="shared" si="15"/>
        <v>eps</v>
      </c>
      <c r="U60" s="17" t="str">
        <f t="shared" si="15"/>
        <v>eps</v>
      </c>
      <c r="V60" s="17" t="str">
        <f t="shared" si="15"/>
        <v>eps</v>
      </c>
      <c r="W60" s="17" t="str">
        <f t="shared" si="15"/>
        <v>eps</v>
      </c>
      <c r="X60" s="17" t="str">
        <f t="shared" si="15"/>
        <v>eps</v>
      </c>
      <c r="Y60" s="17" t="str">
        <f t="shared" si="15"/>
        <v>eps</v>
      </c>
      <c r="Z60" s="17" t="str">
        <f t="shared" si="15"/>
        <v>eps</v>
      </c>
    </row>
    <row r="61" spans="1:26" x14ac:dyDescent="0.3">
      <c r="A61" s="157" t="s">
        <v>419</v>
      </c>
      <c r="B61" s="57" t="s">
        <v>72</v>
      </c>
      <c r="C61" s="17" t="s">
        <v>75</v>
      </c>
      <c r="D61" s="17" t="str">
        <f t="shared" ref="D61:L62" si="16">$C61</f>
        <v>eps</v>
      </c>
      <c r="E61" s="17" t="str">
        <f t="shared" si="16"/>
        <v>eps</v>
      </c>
      <c r="F61" s="17" t="str">
        <f t="shared" si="16"/>
        <v>eps</v>
      </c>
      <c r="G61" s="17" t="str">
        <f t="shared" si="16"/>
        <v>eps</v>
      </c>
      <c r="H61" s="17" t="str">
        <f t="shared" si="16"/>
        <v>eps</v>
      </c>
      <c r="I61" s="17" t="str">
        <f t="shared" si="16"/>
        <v>eps</v>
      </c>
      <c r="J61" s="17" t="str">
        <f t="shared" si="16"/>
        <v>eps</v>
      </c>
      <c r="K61" s="17" t="str">
        <f t="shared" si="16"/>
        <v>eps</v>
      </c>
      <c r="L61" s="17" t="str">
        <f t="shared" si="16"/>
        <v>eps</v>
      </c>
      <c r="M61" s="57"/>
      <c r="N61" s="57"/>
      <c r="O61" s="57" t="str">
        <f t="shared" ref="O61:O62" si="17">A61</f>
        <v>afcel</v>
      </c>
      <c r="P61" s="57" t="str">
        <f t="shared" ref="P61:P62" si="18">B61</f>
        <v>nat</v>
      </c>
      <c r="Q61" s="17" t="s">
        <v>75</v>
      </c>
      <c r="R61" s="17" t="str">
        <f t="shared" ref="R61:Z62" si="19">$C61</f>
        <v>eps</v>
      </c>
      <c r="S61" s="17" t="str">
        <f t="shared" si="19"/>
        <v>eps</v>
      </c>
      <c r="T61" s="17" t="str">
        <f t="shared" si="19"/>
        <v>eps</v>
      </c>
      <c r="U61" s="17" t="str">
        <f t="shared" si="19"/>
        <v>eps</v>
      </c>
      <c r="V61" s="17" t="str">
        <f t="shared" si="19"/>
        <v>eps</v>
      </c>
      <c r="W61" s="17" t="str">
        <f t="shared" si="19"/>
        <v>eps</v>
      </c>
      <c r="X61" s="17" t="str">
        <f t="shared" si="19"/>
        <v>eps</v>
      </c>
      <c r="Y61" s="17" t="str">
        <f t="shared" si="19"/>
        <v>eps</v>
      </c>
      <c r="Z61" s="17" t="str">
        <f t="shared" si="19"/>
        <v>eps</v>
      </c>
    </row>
    <row r="62" spans="1:26" x14ac:dyDescent="0.3">
      <c r="A62" s="157" t="s">
        <v>420</v>
      </c>
      <c r="B62" s="57" t="s">
        <v>72</v>
      </c>
      <c r="C62" s="17" t="s">
        <v>75</v>
      </c>
      <c r="D62" s="17" t="str">
        <f t="shared" si="16"/>
        <v>eps</v>
      </c>
      <c r="E62" s="17" t="str">
        <f t="shared" si="16"/>
        <v>eps</v>
      </c>
      <c r="F62" s="17" t="str">
        <f t="shared" si="16"/>
        <v>eps</v>
      </c>
      <c r="G62" s="17" t="str">
        <f t="shared" si="16"/>
        <v>eps</v>
      </c>
      <c r="H62" s="17" t="str">
        <f t="shared" si="16"/>
        <v>eps</v>
      </c>
      <c r="I62" s="17" t="str">
        <f t="shared" si="16"/>
        <v>eps</v>
      </c>
      <c r="J62" s="17" t="str">
        <f t="shared" si="16"/>
        <v>eps</v>
      </c>
      <c r="K62" s="17" t="str">
        <f t="shared" si="16"/>
        <v>eps</v>
      </c>
      <c r="L62" s="17" t="str">
        <f t="shared" si="16"/>
        <v>eps</v>
      </c>
      <c r="M62" s="57"/>
      <c r="N62" s="57"/>
      <c r="O62" s="57" t="str">
        <f t="shared" si="17"/>
        <v>aelct</v>
      </c>
      <c r="P62" s="57" t="str">
        <f t="shared" si="18"/>
        <v>nat</v>
      </c>
      <c r="Q62" s="17" t="s">
        <v>75</v>
      </c>
      <c r="R62" s="17" t="str">
        <f t="shared" si="19"/>
        <v>eps</v>
      </c>
      <c r="S62" s="17" t="str">
        <f t="shared" si="19"/>
        <v>eps</v>
      </c>
      <c r="T62" s="17" t="str">
        <f t="shared" si="19"/>
        <v>eps</v>
      </c>
      <c r="U62" s="17" t="str">
        <f t="shared" si="19"/>
        <v>eps</v>
      </c>
      <c r="V62" s="17" t="str">
        <f t="shared" si="19"/>
        <v>eps</v>
      </c>
      <c r="W62" s="17" t="str">
        <f t="shared" si="19"/>
        <v>eps</v>
      </c>
      <c r="X62" s="17" t="str">
        <f t="shared" si="19"/>
        <v>eps</v>
      </c>
      <c r="Y62" s="17" t="str">
        <f t="shared" si="19"/>
        <v>eps</v>
      </c>
      <c r="Z62" s="17" t="str">
        <f t="shared" si="19"/>
        <v>eps</v>
      </c>
    </row>
    <row r="63" spans="1:26" x14ac:dyDescent="0.3">
      <c r="A63" s="57" t="str">
        <f>TFPgr_o!A60</f>
        <v>aemch</v>
      </c>
      <c r="B63" s="57" t="s">
        <v>72</v>
      </c>
      <c r="C63" s="17" t="s">
        <v>75</v>
      </c>
      <c r="D63" s="17" t="str">
        <f t="shared" ref="D63:L72" si="20">$C63</f>
        <v>eps</v>
      </c>
      <c r="E63" s="17" t="str">
        <f t="shared" si="20"/>
        <v>eps</v>
      </c>
      <c r="F63" s="17" t="str">
        <f t="shared" si="20"/>
        <v>eps</v>
      </c>
      <c r="G63" s="17" t="str">
        <f t="shared" si="20"/>
        <v>eps</v>
      </c>
      <c r="H63" s="17" t="str">
        <f t="shared" si="20"/>
        <v>eps</v>
      </c>
      <c r="I63" s="17" t="str">
        <f t="shared" si="20"/>
        <v>eps</v>
      </c>
      <c r="J63" s="17" t="str">
        <f t="shared" si="20"/>
        <v>eps</v>
      </c>
      <c r="K63" s="17" t="str">
        <f t="shared" si="20"/>
        <v>eps</v>
      </c>
      <c r="L63" s="17" t="str">
        <f t="shared" si="20"/>
        <v>eps</v>
      </c>
      <c r="M63" s="57"/>
      <c r="N63" s="57"/>
      <c r="O63" s="57" t="str">
        <f t="shared" ref="O63:O84" si="21">A63</f>
        <v>aemch</v>
      </c>
      <c r="P63" s="57" t="str">
        <f t="shared" ref="P63:P84" si="22">B63</f>
        <v>nat</v>
      </c>
      <c r="Q63" s="17" t="s">
        <v>75</v>
      </c>
      <c r="R63" s="17" t="str">
        <f t="shared" ref="R63:Z72" si="23">$C63</f>
        <v>eps</v>
      </c>
      <c r="S63" s="17" t="str">
        <f t="shared" si="23"/>
        <v>eps</v>
      </c>
      <c r="T63" s="17" t="str">
        <f t="shared" si="23"/>
        <v>eps</v>
      </c>
      <c r="U63" s="17" t="str">
        <f t="shared" si="23"/>
        <v>eps</v>
      </c>
      <c r="V63" s="17" t="str">
        <f t="shared" si="23"/>
        <v>eps</v>
      </c>
      <c r="W63" s="17" t="str">
        <f t="shared" si="23"/>
        <v>eps</v>
      </c>
      <c r="X63" s="17" t="str">
        <f t="shared" si="23"/>
        <v>eps</v>
      </c>
      <c r="Y63" s="17" t="str">
        <f t="shared" si="23"/>
        <v>eps</v>
      </c>
      <c r="Z63" s="17" t="str">
        <f t="shared" si="23"/>
        <v>eps</v>
      </c>
    </row>
    <row r="64" spans="1:26" x14ac:dyDescent="0.3">
      <c r="A64" s="57" t="str">
        <f>TFPgr_o!A61</f>
        <v>asequ</v>
      </c>
      <c r="B64" s="57" t="s">
        <v>72</v>
      </c>
      <c r="C64" s="17" t="s">
        <v>75</v>
      </c>
      <c r="D64" s="17" t="str">
        <f t="shared" si="20"/>
        <v>eps</v>
      </c>
      <c r="E64" s="17" t="str">
        <f t="shared" si="20"/>
        <v>eps</v>
      </c>
      <c r="F64" s="17" t="str">
        <f t="shared" si="20"/>
        <v>eps</v>
      </c>
      <c r="G64" s="17" t="str">
        <f t="shared" si="20"/>
        <v>eps</v>
      </c>
      <c r="H64" s="17" t="str">
        <f t="shared" si="20"/>
        <v>eps</v>
      </c>
      <c r="I64" s="17" t="str">
        <f t="shared" si="20"/>
        <v>eps</v>
      </c>
      <c r="J64" s="17" t="str">
        <f t="shared" si="20"/>
        <v>eps</v>
      </c>
      <c r="K64" s="17" t="str">
        <f t="shared" si="20"/>
        <v>eps</v>
      </c>
      <c r="L64" s="17" t="str">
        <f t="shared" si="20"/>
        <v>eps</v>
      </c>
      <c r="M64" s="57"/>
      <c r="N64" s="57"/>
      <c r="O64" s="57" t="str">
        <f t="shared" si="21"/>
        <v>asequ</v>
      </c>
      <c r="P64" s="57" t="str">
        <f t="shared" si="22"/>
        <v>nat</v>
      </c>
      <c r="Q64" s="17" t="s">
        <v>75</v>
      </c>
      <c r="R64" s="17" t="str">
        <f t="shared" si="23"/>
        <v>eps</v>
      </c>
      <c r="S64" s="17" t="str">
        <f t="shared" si="23"/>
        <v>eps</v>
      </c>
      <c r="T64" s="17" t="str">
        <f t="shared" si="23"/>
        <v>eps</v>
      </c>
      <c r="U64" s="17" t="str">
        <f t="shared" si="23"/>
        <v>eps</v>
      </c>
      <c r="V64" s="17" t="str">
        <f t="shared" si="23"/>
        <v>eps</v>
      </c>
      <c r="W64" s="17" t="str">
        <f t="shared" si="23"/>
        <v>eps</v>
      </c>
      <c r="X64" s="17" t="str">
        <f t="shared" si="23"/>
        <v>eps</v>
      </c>
      <c r="Y64" s="17" t="str">
        <f t="shared" si="23"/>
        <v>eps</v>
      </c>
      <c r="Z64" s="17" t="str">
        <f t="shared" si="23"/>
        <v>eps</v>
      </c>
    </row>
    <row r="65" spans="1:26" x14ac:dyDescent="0.3">
      <c r="A65" s="57" t="str">
        <f>TFPgr_o!A62</f>
        <v>avehi</v>
      </c>
      <c r="B65" s="57" t="s">
        <v>72</v>
      </c>
      <c r="C65" s="17" t="s">
        <v>75</v>
      </c>
      <c r="D65" s="17" t="str">
        <f t="shared" si="20"/>
        <v>eps</v>
      </c>
      <c r="E65" s="17" t="str">
        <f t="shared" si="20"/>
        <v>eps</v>
      </c>
      <c r="F65" s="17" t="str">
        <f t="shared" si="20"/>
        <v>eps</v>
      </c>
      <c r="G65" s="17" t="str">
        <f t="shared" si="20"/>
        <v>eps</v>
      </c>
      <c r="H65" s="17" t="str">
        <f t="shared" si="20"/>
        <v>eps</v>
      </c>
      <c r="I65" s="17" t="str">
        <f t="shared" si="20"/>
        <v>eps</v>
      </c>
      <c r="J65" s="17" t="str">
        <f t="shared" si="20"/>
        <v>eps</v>
      </c>
      <c r="K65" s="17" t="str">
        <f t="shared" si="20"/>
        <v>eps</v>
      </c>
      <c r="L65" s="17" t="str">
        <f t="shared" si="20"/>
        <v>eps</v>
      </c>
      <c r="M65" s="57"/>
      <c r="N65" s="57"/>
      <c r="O65" s="57" t="str">
        <f t="shared" si="21"/>
        <v>avehi</v>
      </c>
      <c r="P65" s="57" t="str">
        <f t="shared" si="22"/>
        <v>nat</v>
      </c>
      <c r="Q65" s="17" t="s">
        <v>75</v>
      </c>
      <c r="R65" s="17" t="str">
        <f t="shared" si="23"/>
        <v>eps</v>
      </c>
      <c r="S65" s="17" t="str">
        <f t="shared" si="23"/>
        <v>eps</v>
      </c>
      <c r="T65" s="17" t="str">
        <f t="shared" si="23"/>
        <v>eps</v>
      </c>
      <c r="U65" s="17" t="str">
        <f t="shared" si="23"/>
        <v>eps</v>
      </c>
      <c r="V65" s="17" t="str">
        <f t="shared" si="23"/>
        <v>eps</v>
      </c>
      <c r="W65" s="17" t="str">
        <f t="shared" si="23"/>
        <v>eps</v>
      </c>
      <c r="X65" s="17" t="str">
        <f t="shared" si="23"/>
        <v>eps</v>
      </c>
      <c r="Y65" s="17" t="str">
        <f t="shared" si="23"/>
        <v>eps</v>
      </c>
      <c r="Z65" s="17" t="str">
        <f t="shared" si="23"/>
        <v>eps</v>
      </c>
    </row>
    <row r="66" spans="1:26" x14ac:dyDescent="0.3">
      <c r="A66" s="57" t="str">
        <f>TFPgr_o!A63</f>
        <v>atequ</v>
      </c>
      <c r="B66" s="57" t="s">
        <v>72</v>
      </c>
      <c r="C66" s="17" t="s">
        <v>75</v>
      </c>
      <c r="D66" s="17" t="str">
        <f t="shared" si="20"/>
        <v>eps</v>
      </c>
      <c r="E66" s="17" t="str">
        <f t="shared" si="20"/>
        <v>eps</v>
      </c>
      <c r="F66" s="17" t="str">
        <f t="shared" si="20"/>
        <v>eps</v>
      </c>
      <c r="G66" s="17" t="str">
        <f t="shared" si="20"/>
        <v>eps</v>
      </c>
      <c r="H66" s="17" t="str">
        <f t="shared" si="20"/>
        <v>eps</v>
      </c>
      <c r="I66" s="17" t="str">
        <f t="shared" si="20"/>
        <v>eps</v>
      </c>
      <c r="J66" s="17" t="str">
        <f t="shared" si="20"/>
        <v>eps</v>
      </c>
      <c r="K66" s="17" t="str">
        <f t="shared" si="20"/>
        <v>eps</v>
      </c>
      <c r="L66" s="17" t="str">
        <f t="shared" si="20"/>
        <v>eps</v>
      </c>
      <c r="M66" s="57"/>
      <c r="N66" s="57"/>
      <c r="O66" s="57" t="str">
        <f t="shared" si="21"/>
        <v>atequ</v>
      </c>
      <c r="P66" s="57" t="str">
        <f t="shared" si="22"/>
        <v>nat</v>
      </c>
      <c r="Q66" s="17" t="s">
        <v>75</v>
      </c>
      <c r="R66" s="17" t="str">
        <f t="shared" si="23"/>
        <v>eps</v>
      </c>
      <c r="S66" s="17" t="str">
        <f t="shared" si="23"/>
        <v>eps</v>
      </c>
      <c r="T66" s="17" t="str">
        <f t="shared" si="23"/>
        <v>eps</v>
      </c>
      <c r="U66" s="17" t="str">
        <f t="shared" si="23"/>
        <v>eps</v>
      </c>
      <c r="V66" s="17" t="str">
        <f t="shared" si="23"/>
        <v>eps</v>
      </c>
      <c r="W66" s="17" t="str">
        <f t="shared" si="23"/>
        <v>eps</v>
      </c>
      <c r="X66" s="17" t="str">
        <f t="shared" si="23"/>
        <v>eps</v>
      </c>
      <c r="Y66" s="17" t="str">
        <f t="shared" si="23"/>
        <v>eps</v>
      </c>
      <c r="Z66" s="17" t="str">
        <f t="shared" si="23"/>
        <v>eps</v>
      </c>
    </row>
    <row r="67" spans="1:26" x14ac:dyDescent="0.3">
      <c r="A67" s="57" t="str">
        <f>TFPgr_o!A64</f>
        <v>afurn</v>
      </c>
      <c r="B67" s="57" t="s">
        <v>72</v>
      </c>
      <c r="C67" s="17" t="s">
        <v>75</v>
      </c>
      <c r="D67" s="17" t="str">
        <f t="shared" si="20"/>
        <v>eps</v>
      </c>
      <c r="E67" s="17" t="str">
        <f t="shared" si="20"/>
        <v>eps</v>
      </c>
      <c r="F67" s="17" t="str">
        <f t="shared" si="20"/>
        <v>eps</v>
      </c>
      <c r="G67" s="17" t="str">
        <f t="shared" si="20"/>
        <v>eps</v>
      </c>
      <c r="H67" s="17" t="str">
        <f t="shared" si="20"/>
        <v>eps</v>
      </c>
      <c r="I67" s="17" t="str">
        <f t="shared" si="20"/>
        <v>eps</v>
      </c>
      <c r="J67" s="17" t="str">
        <f t="shared" si="20"/>
        <v>eps</v>
      </c>
      <c r="K67" s="17" t="str">
        <f t="shared" si="20"/>
        <v>eps</v>
      </c>
      <c r="L67" s="17" t="str">
        <f t="shared" si="20"/>
        <v>eps</v>
      </c>
      <c r="M67" s="57"/>
      <c r="N67" s="57"/>
      <c r="O67" s="57" t="str">
        <f t="shared" si="21"/>
        <v>afurn</v>
      </c>
      <c r="P67" s="57" t="str">
        <f t="shared" si="22"/>
        <v>nat</v>
      </c>
      <c r="Q67" s="17" t="s">
        <v>75</v>
      </c>
      <c r="R67" s="17" t="str">
        <f t="shared" si="23"/>
        <v>eps</v>
      </c>
      <c r="S67" s="17" t="str">
        <f t="shared" si="23"/>
        <v>eps</v>
      </c>
      <c r="T67" s="17" t="str">
        <f t="shared" si="23"/>
        <v>eps</v>
      </c>
      <c r="U67" s="17" t="str">
        <f t="shared" si="23"/>
        <v>eps</v>
      </c>
      <c r="V67" s="17" t="str">
        <f t="shared" si="23"/>
        <v>eps</v>
      </c>
      <c r="W67" s="17" t="str">
        <f t="shared" si="23"/>
        <v>eps</v>
      </c>
      <c r="X67" s="17" t="str">
        <f t="shared" si="23"/>
        <v>eps</v>
      </c>
      <c r="Y67" s="17" t="str">
        <f t="shared" si="23"/>
        <v>eps</v>
      </c>
      <c r="Z67" s="17" t="str">
        <f t="shared" si="23"/>
        <v>eps</v>
      </c>
    </row>
    <row r="68" spans="1:26" x14ac:dyDescent="0.3">
      <c r="A68" s="57" t="str">
        <f>TFPgr_o!A65</f>
        <v>aoman</v>
      </c>
      <c r="B68" s="57" t="s">
        <v>72</v>
      </c>
      <c r="C68" s="17" t="s">
        <v>75</v>
      </c>
      <c r="D68" s="17" t="str">
        <f t="shared" si="20"/>
        <v>eps</v>
      </c>
      <c r="E68" s="17" t="str">
        <f t="shared" si="20"/>
        <v>eps</v>
      </c>
      <c r="F68" s="17" t="str">
        <f t="shared" si="20"/>
        <v>eps</v>
      </c>
      <c r="G68" s="17" t="str">
        <f t="shared" si="20"/>
        <v>eps</v>
      </c>
      <c r="H68" s="17" t="str">
        <f t="shared" si="20"/>
        <v>eps</v>
      </c>
      <c r="I68" s="17" t="str">
        <f t="shared" si="20"/>
        <v>eps</v>
      </c>
      <c r="J68" s="17" t="str">
        <f t="shared" si="20"/>
        <v>eps</v>
      </c>
      <c r="K68" s="17" t="str">
        <f t="shared" si="20"/>
        <v>eps</v>
      </c>
      <c r="L68" s="17" t="str">
        <f t="shared" si="20"/>
        <v>eps</v>
      </c>
      <c r="M68" s="57"/>
      <c r="N68" s="57"/>
      <c r="O68" s="57" t="str">
        <f t="shared" si="21"/>
        <v>aoman</v>
      </c>
      <c r="P68" s="57" t="str">
        <f t="shared" si="22"/>
        <v>nat</v>
      </c>
      <c r="Q68" s="17" t="s">
        <v>75</v>
      </c>
      <c r="R68" s="17" t="str">
        <f t="shared" si="23"/>
        <v>eps</v>
      </c>
      <c r="S68" s="17" t="str">
        <f t="shared" si="23"/>
        <v>eps</v>
      </c>
      <c r="T68" s="17" t="str">
        <f t="shared" si="23"/>
        <v>eps</v>
      </c>
      <c r="U68" s="17" t="str">
        <f t="shared" si="23"/>
        <v>eps</v>
      </c>
      <c r="V68" s="17" t="str">
        <f t="shared" si="23"/>
        <v>eps</v>
      </c>
      <c r="W68" s="17" t="str">
        <f t="shared" si="23"/>
        <v>eps</v>
      </c>
      <c r="X68" s="17" t="str">
        <f t="shared" si="23"/>
        <v>eps</v>
      </c>
      <c r="Y68" s="17" t="str">
        <f t="shared" si="23"/>
        <v>eps</v>
      </c>
      <c r="Z68" s="17" t="str">
        <f t="shared" si="23"/>
        <v>eps</v>
      </c>
    </row>
    <row r="69" spans="1:26" x14ac:dyDescent="0.3">
      <c r="A69" s="57" t="str">
        <f>TFPgr_o!A66</f>
        <v>aelec</v>
      </c>
      <c r="B69" s="57" t="s">
        <v>72</v>
      </c>
      <c r="C69" s="17" t="s">
        <v>75</v>
      </c>
      <c r="D69" s="17" t="str">
        <f t="shared" si="20"/>
        <v>eps</v>
      </c>
      <c r="E69" s="17" t="str">
        <f t="shared" si="20"/>
        <v>eps</v>
      </c>
      <c r="F69" s="17" t="str">
        <f t="shared" si="20"/>
        <v>eps</v>
      </c>
      <c r="G69" s="17" t="str">
        <f t="shared" si="20"/>
        <v>eps</v>
      </c>
      <c r="H69" s="17" t="str">
        <f t="shared" si="20"/>
        <v>eps</v>
      </c>
      <c r="I69" s="17" t="str">
        <f t="shared" si="20"/>
        <v>eps</v>
      </c>
      <c r="J69" s="17" t="str">
        <f t="shared" si="20"/>
        <v>eps</v>
      </c>
      <c r="K69" s="17" t="str">
        <f t="shared" si="20"/>
        <v>eps</v>
      </c>
      <c r="L69" s="17" t="str">
        <f t="shared" si="20"/>
        <v>eps</v>
      </c>
      <c r="M69" s="57"/>
      <c r="N69" s="57"/>
      <c r="O69" s="57" t="str">
        <f t="shared" si="21"/>
        <v>aelec</v>
      </c>
      <c r="P69" s="57" t="str">
        <f t="shared" si="22"/>
        <v>nat</v>
      </c>
      <c r="Q69" s="17" t="s">
        <v>75</v>
      </c>
      <c r="R69" s="17" t="str">
        <f t="shared" si="23"/>
        <v>eps</v>
      </c>
      <c r="S69" s="17" t="str">
        <f t="shared" si="23"/>
        <v>eps</v>
      </c>
      <c r="T69" s="17" t="str">
        <f t="shared" si="23"/>
        <v>eps</v>
      </c>
      <c r="U69" s="17" t="str">
        <f t="shared" si="23"/>
        <v>eps</v>
      </c>
      <c r="V69" s="17" t="str">
        <f t="shared" si="23"/>
        <v>eps</v>
      </c>
      <c r="W69" s="17" t="str">
        <f t="shared" si="23"/>
        <v>eps</v>
      </c>
      <c r="X69" s="17" t="str">
        <f t="shared" si="23"/>
        <v>eps</v>
      </c>
      <c r="Y69" s="17" t="str">
        <f t="shared" si="23"/>
        <v>eps</v>
      </c>
      <c r="Z69" s="17" t="str">
        <f t="shared" si="23"/>
        <v>eps</v>
      </c>
    </row>
    <row r="70" spans="1:26" x14ac:dyDescent="0.3">
      <c r="A70" s="57" t="str">
        <f>TFPgr_o!A67</f>
        <v>awatr</v>
      </c>
      <c r="B70" s="57" t="s">
        <v>72</v>
      </c>
      <c r="C70" s="17" t="s">
        <v>75</v>
      </c>
      <c r="D70" s="17" t="str">
        <f t="shared" si="20"/>
        <v>eps</v>
      </c>
      <c r="E70" s="17" t="str">
        <f t="shared" si="20"/>
        <v>eps</v>
      </c>
      <c r="F70" s="17" t="str">
        <f t="shared" si="20"/>
        <v>eps</v>
      </c>
      <c r="G70" s="17" t="str">
        <f t="shared" si="20"/>
        <v>eps</v>
      </c>
      <c r="H70" s="17" t="str">
        <f t="shared" si="20"/>
        <v>eps</v>
      </c>
      <c r="I70" s="17" t="str">
        <f t="shared" si="20"/>
        <v>eps</v>
      </c>
      <c r="J70" s="17" t="str">
        <f t="shared" si="20"/>
        <v>eps</v>
      </c>
      <c r="K70" s="17" t="str">
        <f t="shared" si="20"/>
        <v>eps</v>
      </c>
      <c r="L70" s="17" t="str">
        <f t="shared" si="20"/>
        <v>eps</v>
      </c>
      <c r="M70" s="57"/>
      <c r="N70" s="57"/>
      <c r="O70" s="57" t="str">
        <f t="shared" si="21"/>
        <v>awatr</v>
      </c>
      <c r="P70" s="57" t="str">
        <f t="shared" si="22"/>
        <v>nat</v>
      </c>
      <c r="Q70" s="17" t="s">
        <v>75</v>
      </c>
      <c r="R70" s="17" t="str">
        <f t="shared" si="23"/>
        <v>eps</v>
      </c>
      <c r="S70" s="17" t="str">
        <f t="shared" si="23"/>
        <v>eps</v>
      </c>
      <c r="T70" s="17" t="str">
        <f t="shared" si="23"/>
        <v>eps</v>
      </c>
      <c r="U70" s="17" t="str">
        <f t="shared" si="23"/>
        <v>eps</v>
      </c>
      <c r="V70" s="17" t="str">
        <f t="shared" si="23"/>
        <v>eps</v>
      </c>
      <c r="W70" s="17" t="str">
        <f t="shared" si="23"/>
        <v>eps</v>
      </c>
      <c r="X70" s="17" t="str">
        <f t="shared" si="23"/>
        <v>eps</v>
      </c>
      <c r="Y70" s="17" t="str">
        <f t="shared" si="23"/>
        <v>eps</v>
      </c>
      <c r="Z70" s="17" t="str">
        <f t="shared" si="23"/>
        <v>eps</v>
      </c>
    </row>
    <row r="71" spans="1:26" x14ac:dyDescent="0.3">
      <c r="A71" s="57" t="str">
        <f>TFPgr_o!A68</f>
        <v>acons</v>
      </c>
      <c r="B71" s="57" t="s">
        <v>72</v>
      </c>
      <c r="C71" s="17" t="s">
        <v>75</v>
      </c>
      <c r="D71" s="17" t="str">
        <f t="shared" si="20"/>
        <v>eps</v>
      </c>
      <c r="E71" s="17" t="str">
        <f t="shared" si="20"/>
        <v>eps</v>
      </c>
      <c r="F71" s="17" t="str">
        <f t="shared" si="20"/>
        <v>eps</v>
      </c>
      <c r="G71" s="17" t="str">
        <f t="shared" si="20"/>
        <v>eps</v>
      </c>
      <c r="H71" s="17" t="str">
        <f t="shared" si="20"/>
        <v>eps</v>
      </c>
      <c r="I71" s="17" t="str">
        <f t="shared" si="20"/>
        <v>eps</v>
      </c>
      <c r="J71" s="17" t="str">
        <f t="shared" si="20"/>
        <v>eps</v>
      </c>
      <c r="K71" s="17" t="str">
        <f t="shared" si="20"/>
        <v>eps</v>
      </c>
      <c r="L71" s="17" t="str">
        <f t="shared" si="20"/>
        <v>eps</v>
      </c>
      <c r="M71" s="57"/>
      <c r="N71" s="57"/>
      <c r="O71" s="57" t="str">
        <f t="shared" si="21"/>
        <v>acons</v>
      </c>
      <c r="P71" s="57" t="str">
        <f t="shared" si="22"/>
        <v>nat</v>
      </c>
      <c r="Q71" s="17" t="s">
        <v>75</v>
      </c>
      <c r="R71" s="17" t="str">
        <f t="shared" si="23"/>
        <v>eps</v>
      </c>
      <c r="S71" s="17" t="str">
        <f t="shared" si="23"/>
        <v>eps</v>
      </c>
      <c r="T71" s="17" t="str">
        <f t="shared" si="23"/>
        <v>eps</v>
      </c>
      <c r="U71" s="17" t="str">
        <f t="shared" si="23"/>
        <v>eps</v>
      </c>
      <c r="V71" s="17" t="str">
        <f t="shared" si="23"/>
        <v>eps</v>
      </c>
      <c r="W71" s="17" t="str">
        <f t="shared" si="23"/>
        <v>eps</v>
      </c>
      <c r="X71" s="17" t="str">
        <f t="shared" si="23"/>
        <v>eps</v>
      </c>
      <c r="Y71" s="17" t="str">
        <f t="shared" si="23"/>
        <v>eps</v>
      </c>
      <c r="Z71" s="17" t="str">
        <f t="shared" si="23"/>
        <v>eps</v>
      </c>
    </row>
    <row r="72" spans="1:26" x14ac:dyDescent="0.3">
      <c r="A72" s="57" t="str">
        <f>TFPgr_o!A69</f>
        <v>atrad</v>
      </c>
      <c r="B72" s="57" t="s">
        <v>72</v>
      </c>
      <c r="C72" s="17" t="s">
        <v>75</v>
      </c>
      <c r="D72" s="17" t="str">
        <f t="shared" si="20"/>
        <v>eps</v>
      </c>
      <c r="E72" s="17" t="str">
        <f t="shared" si="20"/>
        <v>eps</v>
      </c>
      <c r="F72" s="17" t="str">
        <f t="shared" si="20"/>
        <v>eps</v>
      </c>
      <c r="G72" s="17" t="str">
        <f t="shared" si="20"/>
        <v>eps</v>
      </c>
      <c r="H72" s="17" t="str">
        <f t="shared" si="20"/>
        <v>eps</v>
      </c>
      <c r="I72" s="17" t="str">
        <f t="shared" si="20"/>
        <v>eps</v>
      </c>
      <c r="J72" s="17" t="str">
        <f t="shared" si="20"/>
        <v>eps</v>
      </c>
      <c r="K72" s="17" t="str">
        <f t="shared" si="20"/>
        <v>eps</v>
      </c>
      <c r="L72" s="17" t="str">
        <f t="shared" si="20"/>
        <v>eps</v>
      </c>
      <c r="M72" s="57"/>
      <c r="N72" s="57"/>
      <c r="O72" s="57" t="str">
        <f t="shared" si="21"/>
        <v>atrad</v>
      </c>
      <c r="P72" s="57" t="str">
        <f t="shared" si="22"/>
        <v>nat</v>
      </c>
      <c r="Q72" s="17" t="s">
        <v>75</v>
      </c>
      <c r="R72" s="17" t="str">
        <f t="shared" si="23"/>
        <v>eps</v>
      </c>
      <c r="S72" s="17" t="str">
        <f t="shared" si="23"/>
        <v>eps</v>
      </c>
      <c r="T72" s="17" t="str">
        <f t="shared" si="23"/>
        <v>eps</v>
      </c>
      <c r="U72" s="17" t="str">
        <f t="shared" si="23"/>
        <v>eps</v>
      </c>
      <c r="V72" s="17" t="str">
        <f t="shared" si="23"/>
        <v>eps</v>
      </c>
      <c r="W72" s="17" t="str">
        <f t="shared" si="23"/>
        <v>eps</v>
      </c>
      <c r="X72" s="17" t="str">
        <f t="shared" si="23"/>
        <v>eps</v>
      </c>
      <c r="Y72" s="17" t="str">
        <f t="shared" si="23"/>
        <v>eps</v>
      </c>
      <c r="Z72" s="17" t="str">
        <f t="shared" si="23"/>
        <v>eps</v>
      </c>
    </row>
    <row r="73" spans="1:26" x14ac:dyDescent="0.3">
      <c r="A73" s="57" t="str">
        <f>TFPgr_o!A70</f>
        <v>ahotl</v>
      </c>
      <c r="B73" s="57" t="s">
        <v>72</v>
      </c>
      <c r="C73" s="17" t="s">
        <v>75</v>
      </c>
      <c r="D73" s="17" t="str">
        <f t="shared" ref="D73:L84" si="24">$C73</f>
        <v>eps</v>
      </c>
      <c r="E73" s="17" t="str">
        <f t="shared" si="24"/>
        <v>eps</v>
      </c>
      <c r="F73" s="17" t="str">
        <f t="shared" si="24"/>
        <v>eps</v>
      </c>
      <c r="G73" s="17" t="str">
        <f t="shared" si="24"/>
        <v>eps</v>
      </c>
      <c r="H73" s="17" t="str">
        <f t="shared" si="24"/>
        <v>eps</v>
      </c>
      <c r="I73" s="17" t="str">
        <f t="shared" si="24"/>
        <v>eps</v>
      </c>
      <c r="J73" s="17" t="str">
        <f t="shared" si="24"/>
        <v>eps</v>
      </c>
      <c r="K73" s="17" t="str">
        <f t="shared" si="24"/>
        <v>eps</v>
      </c>
      <c r="L73" s="17" t="str">
        <f t="shared" si="24"/>
        <v>eps</v>
      </c>
      <c r="M73" s="57"/>
      <c r="N73" s="57"/>
      <c r="O73" s="57" t="str">
        <f t="shared" si="21"/>
        <v>ahotl</v>
      </c>
      <c r="P73" s="57" t="str">
        <f t="shared" si="22"/>
        <v>nat</v>
      </c>
      <c r="Q73" s="17" t="s">
        <v>75</v>
      </c>
      <c r="R73" s="17" t="str">
        <f t="shared" ref="R73:Z84" si="25">$C73</f>
        <v>eps</v>
      </c>
      <c r="S73" s="17" t="str">
        <f t="shared" si="25"/>
        <v>eps</v>
      </c>
      <c r="T73" s="17" t="str">
        <f t="shared" si="25"/>
        <v>eps</v>
      </c>
      <c r="U73" s="17" t="str">
        <f t="shared" si="25"/>
        <v>eps</v>
      </c>
      <c r="V73" s="17" t="str">
        <f t="shared" si="25"/>
        <v>eps</v>
      </c>
      <c r="W73" s="17" t="str">
        <f t="shared" si="25"/>
        <v>eps</v>
      </c>
      <c r="X73" s="17" t="str">
        <f t="shared" si="25"/>
        <v>eps</v>
      </c>
      <c r="Y73" s="17" t="str">
        <f t="shared" si="25"/>
        <v>eps</v>
      </c>
      <c r="Z73" s="17" t="str">
        <f t="shared" si="25"/>
        <v>eps</v>
      </c>
    </row>
    <row r="74" spans="1:26" x14ac:dyDescent="0.3">
      <c r="A74" s="57" t="str">
        <f>TFPgr_o!A71</f>
        <v>altrp-p</v>
      </c>
      <c r="B74" s="57" t="s">
        <v>72</v>
      </c>
      <c r="C74" s="17" t="s">
        <v>75</v>
      </c>
      <c r="D74" s="17" t="str">
        <f t="shared" si="24"/>
        <v>eps</v>
      </c>
      <c r="E74" s="17" t="str">
        <f t="shared" si="24"/>
        <v>eps</v>
      </c>
      <c r="F74" s="17" t="str">
        <f t="shared" si="24"/>
        <v>eps</v>
      </c>
      <c r="G74" s="17" t="str">
        <f t="shared" si="24"/>
        <v>eps</v>
      </c>
      <c r="H74" s="17" t="str">
        <f t="shared" si="24"/>
        <v>eps</v>
      </c>
      <c r="I74" s="17" t="str">
        <f t="shared" si="24"/>
        <v>eps</v>
      </c>
      <c r="J74" s="17" t="str">
        <f t="shared" si="24"/>
        <v>eps</v>
      </c>
      <c r="K74" s="17" t="str">
        <f t="shared" si="24"/>
        <v>eps</v>
      </c>
      <c r="L74" s="17" t="str">
        <f t="shared" si="24"/>
        <v>eps</v>
      </c>
      <c r="M74" s="57"/>
      <c r="N74" s="57"/>
      <c r="O74" s="57" t="str">
        <f t="shared" si="21"/>
        <v>altrp-p</v>
      </c>
      <c r="P74" s="57" t="str">
        <f t="shared" si="22"/>
        <v>nat</v>
      </c>
      <c r="Q74" s="17" t="s">
        <v>75</v>
      </c>
      <c r="R74" s="17" t="str">
        <f t="shared" si="25"/>
        <v>eps</v>
      </c>
      <c r="S74" s="17" t="str">
        <f t="shared" si="25"/>
        <v>eps</v>
      </c>
      <c r="T74" s="17" t="str">
        <f t="shared" si="25"/>
        <v>eps</v>
      </c>
      <c r="U74" s="17" t="str">
        <f t="shared" si="25"/>
        <v>eps</v>
      </c>
      <c r="V74" s="17" t="str">
        <f t="shared" si="25"/>
        <v>eps</v>
      </c>
      <c r="W74" s="17" t="str">
        <f t="shared" si="25"/>
        <v>eps</v>
      </c>
      <c r="X74" s="17" t="str">
        <f t="shared" si="25"/>
        <v>eps</v>
      </c>
      <c r="Y74" s="17" t="str">
        <f t="shared" si="25"/>
        <v>eps</v>
      </c>
      <c r="Z74" s="17" t="str">
        <f t="shared" si="25"/>
        <v>eps</v>
      </c>
    </row>
    <row r="75" spans="1:26" x14ac:dyDescent="0.3">
      <c r="A75" s="57" t="str">
        <f>TFPgr_o!A72</f>
        <v>altrp-f</v>
      </c>
      <c r="B75" s="57" t="s">
        <v>72</v>
      </c>
      <c r="C75" s="17" t="s">
        <v>75</v>
      </c>
      <c r="D75" s="17" t="str">
        <f t="shared" si="24"/>
        <v>eps</v>
      </c>
      <c r="E75" s="17" t="str">
        <f t="shared" si="24"/>
        <v>eps</v>
      </c>
      <c r="F75" s="17" t="str">
        <f t="shared" si="24"/>
        <v>eps</v>
      </c>
      <c r="G75" s="17" t="str">
        <f t="shared" si="24"/>
        <v>eps</v>
      </c>
      <c r="H75" s="17" t="str">
        <f t="shared" si="24"/>
        <v>eps</v>
      </c>
      <c r="I75" s="17" t="str">
        <f t="shared" si="24"/>
        <v>eps</v>
      </c>
      <c r="J75" s="17" t="str">
        <f t="shared" si="24"/>
        <v>eps</v>
      </c>
      <c r="K75" s="17" t="str">
        <f t="shared" si="24"/>
        <v>eps</v>
      </c>
      <c r="L75" s="17" t="str">
        <f t="shared" si="24"/>
        <v>eps</v>
      </c>
      <c r="M75" s="57"/>
      <c r="N75" s="57"/>
      <c r="O75" s="57" t="str">
        <f t="shared" si="21"/>
        <v>altrp-f</v>
      </c>
      <c r="P75" s="57" t="str">
        <f t="shared" si="22"/>
        <v>nat</v>
      </c>
      <c r="Q75" s="17" t="s">
        <v>75</v>
      </c>
      <c r="R75" s="17" t="str">
        <f t="shared" si="25"/>
        <v>eps</v>
      </c>
      <c r="S75" s="17" t="str">
        <f t="shared" si="25"/>
        <v>eps</v>
      </c>
      <c r="T75" s="17" t="str">
        <f t="shared" si="25"/>
        <v>eps</v>
      </c>
      <c r="U75" s="17" t="str">
        <f t="shared" si="25"/>
        <v>eps</v>
      </c>
      <c r="V75" s="17" t="str">
        <f t="shared" si="25"/>
        <v>eps</v>
      </c>
      <c r="W75" s="17" t="str">
        <f t="shared" si="25"/>
        <v>eps</v>
      </c>
      <c r="X75" s="17" t="str">
        <f t="shared" si="25"/>
        <v>eps</v>
      </c>
      <c r="Y75" s="17" t="str">
        <f t="shared" si="25"/>
        <v>eps</v>
      </c>
      <c r="Z75" s="17" t="str">
        <f t="shared" si="25"/>
        <v>eps</v>
      </c>
    </row>
    <row r="76" spans="1:26" x14ac:dyDescent="0.3">
      <c r="A76" s="57" t="str">
        <f>TFPgr_o!A73</f>
        <v>aotrp-p</v>
      </c>
      <c r="B76" s="57" t="s">
        <v>72</v>
      </c>
      <c r="C76" s="17" t="s">
        <v>75</v>
      </c>
      <c r="D76" s="17" t="str">
        <f t="shared" si="24"/>
        <v>eps</v>
      </c>
      <c r="E76" s="17" t="str">
        <f t="shared" si="24"/>
        <v>eps</v>
      </c>
      <c r="F76" s="17" t="str">
        <f t="shared" si="24"/>
        <v>eps</v>
      </c>
      <c r="G76" s="17" t="str">
        <f t="shared" si="24"/>
        <v>eps</v>
      </c>
      <c r="H76" s="17" t="str">
        <f t="shared" si="24"/>
        <v>eps</v>
      </c>
      <c r="I76" s="17" t="str">
        <f t="shared" si="24"/>
        <v>eps</v>
      </c>
      <c r="J76" s="17" t="str">
        <f t="shared" si="24"/>
        <v>eps</v>
      </c>
      <c r="K76" s="17" t="str">
        <f t="shared" si="24"/>
        <v>eps</v>
      </c>
      <c r="L76" s="17" t="str">
        <f t="shared" si="24"/>
        <v>eps</v>
      </c>
      <c r="M76" s="57"/>
      <c r="N76" s="57"/>
      <c r="O76" s="57" t="str">
        <f t="shared" si="21"/>
        <v>aotrp-p</v>
      </c>
      <c r="P76" s="57" t="str">
        <f t="shared" si="22"/>
        <v>nat</v>
      </c>
      <c r="Q76" s="17" t="s">
        <v>75</v>
      </c>
      <c r="R76" s="17" t="str">
        <f t="shared" si="25"/>
        <v>eps</v>
      </c>
      <c r="S76" s="17" t="str">
        <f t="shared" si="25"/>
        <v>eps</v>
      </c>
      <c r="T76" s="17" t="str">
        <f t="shared" si="25"/>
        <v>eps</v>
      </c>
      <c r="U76" s="17" t="str">
        <f t="shared" si="25"/>
        <v>eps</v>
      </c>
      <c r="V76" s="17" t="str">
        <f t="shared" si="25"/>
        <v>eps</v>
      </c>
      <c r="W76" s="17" t="str">
        <f t="shared" si="25"/>
        <v>eps</v>
      </c>
      <c r="X76" s="17" t="str">
        <f t="shared" si="25"/>
        <v>eps</v>
      </c>
      <c r="Y76" s="17" t="str">
        <f t="shared" si="25"/>
        <v>eps</v>
      </c>
      <c r="Z76" s="17" t="str">
        <f t="shared" si="25"/>
        <v>eps</v>
      </c>
    </row>
    <row r="77" spans="1:26" x14ac:dyDescent="0.3">
      <c r="A77" s="57" t="str">
        <f>TFPgr_o!A74</f>
        <v>aotrp-f</v>
      </c>
      <c r="B77" s="57" t="s">
        <v>72</v>
      </c>
      <c r="C77" s="17" t="s">
        <v>75</v>
      </c>
      <c r="D77" s="17" t="str">
        <f t="shared" si="24"/>
        <v>eps</v>
      </c>
      <c r="E77" s="17" t="str">
        <f t="shared" si="24"/>
        <v>eps</v>
      </c>
      <c r="F77" s="17" t="str">
        <f t="shared" si="24"/>
        <v>eps</v>
      </c>
      <c r="G77" s="17" t="str">
        <f t="shared" si="24"/>
        <v>eps</v>
      </c>
      <c r="H77" s="17" t="str">
        <f t="shared" si="24"/>
        <v>eps</v>
      </c>
      <c r="I77" s="17" t="str">
        <f t="shared" si="24"/>
        <v>eps</v>
      </c>
      <c r="J77" s="17" t="str">
        <f t="shared" si="24"/>
        <v>eps</v>
      </c>
      <c r="K77" s="17" t="str">
        <f t="shared" si="24"/>
        <v>eps</v>
      </c>
      <c r="L77" s="17" t="str">
        <f t="shared" si="24"/>
        <v>eps</v>
      </c>
      <c r="M77" s="57"/>
      <c r="N77" s="57"/>
      <c r="O77" s="57" t="str">
        <f t="shared" si="21"/>
        <v>aotrp-f</v>
      </c>
      <c r="P77" s="57" t="str">
        <f t="shared" si="22"/>
        <v>nat</v>
      </c>
      <c r="Q77" s="17" t="s">
        <v>75</v>
      </c>
      <c r="R77" s="17" t="str">
        <f t="shared" si="25"/>
        <v>eps</v>
      </c>
      <c r="S77" s="17" t="str">
        <f t="shared" si="25"/>
        <v>eps</v>
      </c>
      <c r="T77" s="17" t="str">
        <f t="shared" si="25"/>
        <v>eps</v>
      </c>
      <c r="U77" s="17" t="str">
        <f t="shared" si="25"/>
        <v>eps</v>
      </c>
      <c r="V77" s="17" t="str">
        <f t="shared" si="25"/>
        <v>eps</v>
      </c>
      <c r="W77" s="17" t="str">
        <f t="shared" si="25"/>
        <v>eps</v>
      </c>
      <c r="X77" s="17" t="str">
        <f t="shared" si="25"/>
        <v>eps</v>
      </c>
      <c r="Y77" s="17" t="str">
        <f t="shared" si="25"/>
        <v>eps</v>
      </c>
      <c r="Z77" s="17" t="str">
        <f t="shared" si="25"/>
        <v>eps</v>
      </c>
    </row>
    <row r="78" spans="1:26" x14ac:dyDescent="0.3">
      <c r="A78" s="57" t="str">
        <f>TFPgr_o!A75</f>
        <v>aprtr</v>
      </c>
      <c r="B78" s="57" t="s">
        <v>72</v>
      </c>
      <c r="C78" s="17" t="s">
        <v>75</v>
      </c>
      <c r="D78" s="17" t="str">
        <f t="shared" si="24"/>
        <v>eps</v>
      </c>
      <c r="E78" s="17" t="str">
        <f t="shared" si="24"/>
        <v>eps</v>
      </c>
      <c r="F78" s="17" t="str">
        <f t="shared" si="24"/>
        <v>eps</v>
      </c>
      <c r="G78" s="17" t="str">
        <f t="shared" si="24"/>
        <v>eps</v>
      </c>
      <c r="H78" s="17" t="str">
        <f t="shared" si="24"/>
        <v>eps</v>
      </c>
      <c r="I78" s="17" t="str">
        <f t="shared" si="24"/>
        <v>eps</v>
      </c>
      <c r="J78" s="17" t="str">
        <f t="shared" si="24"/>
        <v>eps</v>
      </c>
      <c r="K78" s="17" t="str">
        <f t="shared" si="24"/>
        <v>eps</v>
      </c>
      <c r="L78" s="17" t="str">
        <f t="shared" si="24"/>
        <v>eps</v>
      </c>
      <c r="M78" s="57"/>
      <c r="N78" s="57"/>
      <c r="O78" s="57" t="str">
        <f t="shared" si="21"/>
        <v>aprtr</v>
      </c>
      <c r="P78" s="57" t="str">
        <f t="shared" si="22"/>
        <v>nat</v>
      </c>
      <c r="Q78" s="17" t="s">
        <v>75</v>
      </c>
      <c r="R78" s="17" t="str">
        <f t="shared" si="25"/>
        <v>eps</v>
      </c>
      <c r="S78" s="17" t="str">
        <f t="shared" si="25"/>
        <v>eps</v>
      </c>
      <c r="T78" s="17" t="str">
        <f t="shared" si="25"/>
        <v>eps</v>
      </c>
      <c r="U78" s="17" t="str">
        <f t="shared" si="25"/>
        <v>eps</v>
      </c>
      <c r="V78" s="17" t="str">
        <f t="shared" si="25"/>
        <v>eps</v>
      </c>
      <c r="W78" s="17" t="str">
        <f t="shared" si="25"/>
        <v>eps</v>
      </c>
      <c r="X78" s="17" t="str">
        <f t="shared" si="25"/>
        <v>eps</v>
      </c>
      <c r="Y78" s="17" t="str">
        <f t="shared" si="25"/>
        <v>eps</v>
      </c>
      <c r="Z78" s="17" t="str">
        <f t="shared" si="25"/>
        <v>eps</v>
      </c>
    </row>
    <row r="79" spans="1:26" x14ac:dyDescent="0.3">
      <c r="A79" s="57" t="str">
        <f>TFPgr_o!A76</f>
        <v>atrps</v>
      </c>
      <c r="B79" s="57" t="s">
        <v>72</v>
      </c>
      <c r="C79" s="17" t="s">
        <v>75</v>
      </c>
      <c r="D79" s="17" t="str">
        <f t="shared" si="24"/>
        <v>eps</v>
      </c>
      <c r="E79" s="17" t="str">
        <f t="shared" si="24"/>
        <v>eps</v>
      </c>
      <c r="F79" s="17" t="str">
        <f t="shared" si="24"/>
        <v>eps</v>
      </c>
      <c r="G79" s="17" t="str">
        <f t="shared" si="24"/>
        <v>eps</v>
      </c>
      <c r="H79" s="17" t="str">
        <f t="shared" si="24"/>
        <v>eps</v>
      </c>
      <c r="I79" s="17" t="str">
        <f t="shared" si="24"/>
        <v>eps</v>
      </c>
      <c r="J79" s="17" t="str">
        <f t="shared" si="24"/>
        <v>eps</v>
      </c>
      <c r="K79" s="17" t="str">
        <f t="shared" si="24"/>
        <v>eps</v>
      </c>
      <c r="L79" s="17" t="str">
        <f t="shared" si="24"/>
        <v>eps</v>
      </c>
      <c r="M79" s="57"/>
      <c r="N79" s="57"/>
      <c r="O79" s="57" t="str">
        <f t="shared" si="21"/>
        <v>atrps</v>
      </c>
      <c r="P79" s="57" t="str">
        <f t="shared" si="22"/>
        <v>nat</v>
      </c>
      <c r="Q79" s="17" t="s">
        <v>75</v>
      </c>
      <c r="R79" s="17" t="str">
        <f t="shared" si="25"/>
        <v>eps</v>
      </c>
      <c r="S79" s="17" t="str">
        <f t="shared" si="25"/>
        <v>eps</v>
      </c>
      <c r="T79" s="17" t="str">
        <f t="shared" si="25"/>
        <v>eps</v>
      </c>
      <c r="U79" s="17" t="str">
        <f t="shared" si="25"/>
        <v>eps</v>
      </c>
      <c r="V79" s="17" t="str">
        <f t="shared" si="25"/>
        <v>eps</v>
      </c>
      <c r="W79" s="17" t="str">
        <f t="shared" si="25"/>
        <v>eps</v>
      </c>
      <c r="X79" s="17" t="str">
        <f t="shared" si="25"/>
        <v>eps</v>
      </c>
      <c r="Y79" s="17" t="str">
        <f t="shared" si="25"/>
        <v>eps</v>
      </c>
      <c r="Z79" s="17" t="str">
        <f t="shared" si="25"/>
        <v>eps</v>
      </c>
    </row>
    <row r="80" spans="1:26" x14ac:dyDescent="0.3">
      <c r="A80" s="57" t="str">
        <f>TFPgr_o!A77</f>
        <v>acomm</v>
      </c>
      <c r="B80" s="57" t="s">
        <v>72</v>
      </c>
      <c r="C80" s="17" t="s">
        <v>75</v>
      </c>
      <c r="D80" s="17" t="str">
        <f t="shared" si="24"/>
        <v>eps</v>
      </c>
      <c r="E80" s="17" t="str">
        <f t="shared" si="24"/>
        <v>eps</v>
      </c>
      <c r="F80" s="17" t="str">
        <f t="shared" si="24"/>
        <v>eps</v>
      </c>
      <c r="G80" s="17" t="str">
        <f t="shared" si="24"/>
        <v>eps</v>
      </c>
      <c r="H80" s="17" t="str">
        <f t="shared" si="24"/>
        <v>eps</v>
      </c>
      <c r="I80" s="17" t="str">
        <f t="shared" si="24"/>
        <v>eps</v>
      </c>
      <c r="J80" s="17" t="str">
        <f t="shared" si="24"/>
        <v>eps</v>
      </c>
      <c r="K80" s="17" t="str">
        <f t="shared" si="24"/>
        <v>eps</v>
      </c>
      <c r="L80" s="17" t="str">
        <f t="shared" si="24"/>
        <v>eps</v>
      </c>
      <c r="M80" s="57"/>
      <c r="N80" s="57"/>
      <c r="O80" s="57" t="str">
        <f t="shared" si="21"/>
        <v>acomm</v>
      </c>
      <c r="P80" s="57" t="str">
        <f t="shared" si="22"/>
        <v>nat</v>
      </c>
      <c r="Q80" s="17" t="s">
        <v>75</v>
      </c>
      <c r="R80" s="17" t="str">
        <f t="shared" si="25"/>
        <v>eps</v>
      </c>
      <c r="S80" s="17" t="str">
        <f t="shared" si="25"/>
        <v>eps</v>
      </c>
      <c r="T80" s="17" t="str">
        <f t="shared" si="25"/>
        <v>eps</v>
      </c>
      <c r="U80" s="17" t="str">
        <f t="shared" si="25"/>
        <v>eps</v>
      </c>
      <c r="V80" s="17" t="str">
        <f t="shared" si="25"/>
        <v>eps</v>
      </c>
      <c r="W80" s="17" t="str">
        <f t="shared" si="25"/>
        <v>eps</v>
      </c>
      <c r="X80" s="17" t="str">
        <f t="shared" si="25"/>
        <v>eps</v>
      </c>
      <c r="Y80" s="17" t="str">
        <f t="shared" si="25"/>
        <v>eps</v>
      </c>
      <c r="Z80" s="17" t="str">
        <f t="shared" si="25"/>
        <v>eps</v>
      </c>
    </row>
    <row r="81" spans="1:26" x14ac:dyDescent="0.3">
      <c r="A81" s="57" t="str">
        <f>TFPgr_o!A78</f>
        <v>afsrv</v>
      </c>
      <c r="B81" s="57" t="s">
        <v>72</v>
      </c>
      <c r="C81" s="17" t="s">
        <v>75</v>
      </c>
      <c r="D81" s="17" t="str">
        <f t="shared" si="24"/>
        <v>eps</v>
      </c>
      <c r="E81" s="17" t="str">
        <f t="shared" si="24"/>
        <v>eps</v>
      </c>
      <c r="F81" s="17" t="str">
        <f t="shared" si="24"/>
        <v>eps</v>
      </c>
      <c r="G81" s="17" t="str">
        <f t="shared" si="24"/>
        <v>eps</v>
      </c>
      <c r="H81" s="17" t="str">
        <f t="shared" si="24"/>
        <v>eps</v>
      </c>
      <c r="I81" s="17" t="str">
        <f t="shared" si="24"/>
        <v>eps</v>
      </c>
      <c r="J81" s="17" t="str">
        <f t="shared" si="24"/>
        <v>eps</v>
      </c>
      <c r="K81" s="17" t="str">
        <f t="shared" si="24"/>
        <v>eps</v>
      </c>
      <c r="L81" s="17" t="str">
        <f t="shared" si="24"/>
        <v>eps</v>
      </c>
      <c r="M81" s="57"/>
      <c r="N81" s="57"/>
      <c r="O81" s="57" t="str">
        <f t="shared" si="21"/>
        <v>afsrv</v>
      </c>
      <c r="P81" s="57" t="str">
        <f t="shared" si="22"/>
        <v>nat</v>
      </c>
      <c r="Q81" s="17" t="s">
        <v>75</v>
      </c>
      <c r="R81" s="17" t="str">
        <f t="shared" si="25"/>
        <v>eps</v>
      </c>
      <c r="S81" s="17" t="str">
        <f t="shared" si="25"/>
        <v>eps</v>
      </c>
      <c r="T81" s="17" t="str">
        <f t="shared" si="25"/>
        <v>eps</v>
      </c>
      <c r="U81" s="17" t="str">
        <f t="shared" si="25"/>
        <v>eps</v>
      </c>
      <c r="V81" s="17" t="str">
        <f t="shared" si="25"/>
        <v>eps</v>
      </c>
      <c r="W81" s="17" t="str">
        <f t="shared" si="25"/>
        <v>eps</v>
      </c>
      <c r="X81" s="17" t="str">
        <f t="shared" si="25"/>
        <v>eps</v>
      </c>
      <c r="Y81" s="17" t="str">
        <f t="shared" si="25"/>
        <v>eps</v>
      </c>
      <c r="Z81" s="17" t="str">
        <f t="shared" si="25"/>
        <v>eps</v>
      </c>
    </row>
    <row r="82" spans="1:26" x14ac:dyDescent="0.3">
      <c r="A82" s="57" t="str">
        <f>TFPgr_o!A79</f>
        <v>absrv</v>
      </c>
      <c r="B82" s="57" t="s">
        <v>72</v>
      </c>
      <c r="C82" s="17" t="s">
        <v>75</v>
      </c>
      <c r="D82" s="17" t="str">
        <f t="shared" si="24"/>
        <v>eps</v>
      </c>
      <c r="E82" s="17" t="str">
        <f t="shared" si="24"/>
        <v>eps</v>
      </c>
      <c r="F82" s="17" t="str">
        <f t="shared" si="24"/>
        <v>eps</v>
      </c>
      <c r="G82" s="17" t="str">
        <f t="shared" si="24"/>
        <v>eps</v>
      </c>
      <c r="H82" s="17" t="str">
        <f t="shared" si="24"/>
        <v>eps</v>
      </c>
      <c r="I82" s="17" t="str">
        <f t="shared" si="24"/>
        <v>eps</v>
      </c>
      <c r="J82" s="17" t="str">
        <f t="shared" si="24"/>
        <v>eps</v>
      </c>
      <c r="K82" s="17" t="str">
        <f t="shared" si="24"/>
        <v>eps</v>
      </c>
      <c r="L82" s="17" t="str">
        <f t="shared" si="24"/>
        <v>eps</v>
      </c>
      <c r="M82" s="57"/>
      <c r="N82" s="57"/>
      <c r="O82" s="57" t="str">
        <f t="shared" si="21"/>
        <v>absrv</v>
      </c>
      <c r="P82" s="57" t="str">
        <f t="shared" si="22"/>
        <v>nat</v>
      </c>
      <c r="Q82" s="17" t="s">
        <v>75</v>
      </c>
      <c r="R82" s="17" t="str">
        <f t="shared" si="25"/>
        <v>eps</v>
      </c>
      <c r="S82" s="17" t="str">
        <f t="shared" si="25"/>
        <v>eps</v>
      </c>
      <c r="T82" s="17" t="str">
        <f t="shared" si="25"/>
        <v>eps</v>
      </c>
      <c r="U82" s="17" t="str">
        <f t="shared" si="25"/>
        <v>eps</v>
      </c>
      <c r="V82" s="17" t="str">
        <f t="shared" si="25"/>
        <v>eps</v>
      </c>
      <c r="W82" s="17" t="str">
        <f t="shared" si="25"/>
        <v>eps</v>
      </c>
      <c r="X82" s="17" t="str">
        <f t="shared" si="25"/>
        <v>eps</v>
      </c>
      <c r="Y82" s="17" t="str">
        <f t="shared" si="25"/>
        <v>eps</v>
      </c>
      <c r="Z82" s="17" t="str">
        <f t="shared" si="25"/>
        <v>eps</v>
      </c>
    </row>
    <row r="83" spans="1:26" x14ac:dyDescent="0.3">
      <c r="A83" s="57" t="str">
        <f>TFPgr_o!A80</f>
        <v>agsrv</v>
      </c>
      <c r="B83" s="57" t="s">
        <v>72</v>
      </c>
      <c r="C83" s="17" t="s">
        <v>75</v>
      </c>
      <c r="D83" s="17" t="str">
        <f t="shared" si="24"/>
        <v>eps</v>
      </c>
      <c r="E83" s="17" t="str">
        <f t="shared" si="24"/>
        <v>eps</v>
      </c>
      <c r="F83" s="17" t="str">
        <f t="shared" si="24"/>
        <v>eps</v>
      </c>
      <c r="G83" s="17" t="str">
        <f t="shared" si="24"/>
        <v>eps</v>
      </c>
      <c r="H83" s="17" t="str">
        <f t="shared" si="24"/>
        <v>eps</v>
      </c>
      <c r="I83" s="17" t="str">
        <f t="shared" si="24"/>
        <v>eps</v>
      </c>
      <c r="J83" s="17" t="str">
        <f t="shared" si="24"/>
        <v>eps</v>
      </c>
      <c r="K83" s="17" t="str">
        <f t="shared" si="24"/>
        <v>eps</v>
      </c>
      <c r="L83" s="17" t="str">
        <f t="shared" si="24"/>
        <v>eps</v>
      </c>
      <c r="M83" s="57"/>
      <c r="N83" s="57"/>
      <c r="O83" s="57" t="str">
        <f t="shared" si="21"/>
        <v>agsrv</v>
      </c>
      <c r="P83" s="57" t="str">
        <f t="shared" si="22"/>
        <v>nat</v>
      </c>
      <c r="Q83" s="17" t="s">
        <v>75</v>
      </c>
      <c r="R83" s="17" t="str">
        <f t="shared" si="25"/>
        <v>eps</v>
      </c>
      <c r="S83" s="17" t="str">
        <f t="shared" si="25"/>
        <v>eps</v>
      </c>
      <c r="T83" s="17" t="str">
        <f t="shared" si="25"/>
        <v>eps</v>
      </c>
      <c r="U83" s="17" t="str">
        <f t="shared" si="25"/>
        <v>eps</v>
      </c>
      <c r="V83" s="17" t="str">
        <f t="shared" si="25"/>
        <v>eps</v>
      </c>
      <c r="W83" s="17" t="str">
        <f t="shared" si="25"/>
        <v>eps</v>
      </c>
      <c r="X83" s="17" t="str">
        <f t="shared" si="25"/>
        <v>eps</v>
      </c>
      <c r="Y83" s="17" t="str">
        <f t="shared" si="25"/>
        <v>eps</v>
      </c>
      <c r="Z83" s="17" t="str">
        <f t="shared" si="25"/>
        <v>eps</v>
      </c>
    </row>
    <row r="84" spans="1:26" x14ac:dyDescent="0.3">
      <c r="A84" s="57" t="str">
        <f>TFPgr_o!A81</f>
        <v>aosrv</v>
      </c>
      <c r="B84" s="57" t="s">
        <v>72</v>
      </c>
      <c r="C84" s="17" t="s">
        <v>75</v>
      </c>
      <c r="D84" s="17" t="str">
        <f t="shared" si="24"/>
        <v>eps</v>
      </c>
      <c r="E84" s="17" t="str">
        <f t="shared" si="24"/>
        <v>eps</v>
      </c>
      <c r="F84" s="17" t="str">
        <f t="shared" si="24"/>
        <v>eps</v>
      </c>
      <c r="G84" s="17" t="str">
        <f t="shared" si="24"/>
        <v>eps</v>
      </c>
      <c r="H84" s="17" t="str">
        <f t="shared" si="24"/>
        <v>eps</v>
      </c>
      <c r="I84" s="17" t="str">
        <f t="shared" si="24"/>
        <v>eps</v>
      </c>
      <c r="J84" s="17" t="str">
        <f t="shared" si="24"/>
        <v>eps</v>
      </c>
      <c r="K84" s="17" t="str">
        <f t="shared" si="24"/>
        <v>eps</v>
      </c>
      <c r="L84" s="17" t="str">
        <f t="shared" si="24"/>
        <v>eps</v>
      </c>
      <c r="M84" s="57"/>
      <c r="N84" s="57"/>
      <c r="O84" s="57" t="str">
        <f t="shared" si="21"/>
        <v>aosrv</v>
      </c>
      <c r="P84" s="57" t="str">
        <f t="shared" si="22"/>
        <v>nat</v>
      </c>
      <c r="Q84" s="17" t="s">
        <v>75</v>
      </c>
      <c r="R84" s="17" t="str">
        <f t="shared" si="25"/>
        <v>eps</v>
      </c>
      <c r="S84" s="17" t="str">
        <f t="shared" si="25"/>
        <v>eps</v>
      </c>
      <c r="T84" s="17" t="str">
        <f t="shared" si="25"/>
        <v>eps</v>
      </c>
      <c r="U84" s="17" t="str">
        <f t="shared" si="25"/>
        <v>eps</v>
      </c>
      <c r="V84" s="17" t="str">
        <f t="shared" si="25"/>
        <v>eps</v>
      </c>
      <c r="W84" s="17" t="str">
        <f t="shared" si="25"/>
        <v>eps</v>
      </c>
      <c r="X84" s="17" t="str">
        <f t="shared" si="25"/>
        <v>eps</v>
      </c>
      <c r="Y84" s="17" t="str">
        <f t="shared" si="25"/>
        <v>eps</v>
      </c>
      <c r="Z84" s="17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17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57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85</v>
      </c>
      <c r="P8" s="11" t="s">
        <v>75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57" t="s">
        <v>85</v>
      </c>
      <c r="AB8" s="17" t="s">
        <v>75</v>
      </c>
      <c r="AC8" s="17" t="s">
        <v>75</v>
      </c>
      <c r="AD8" s="17" t="s">
        <v>75</v>
      </c>
      <c r="AE8" s="17" t="s">
        <v>75</v>
      </c>
      <c r="AF8" s="17" t="s">
        <v>75</v>
      </c>
      <c r="AG8" s="17" t="s">
        <v>75</v>
      </c>
      <c r="AH8" s="17" t="s">
        <v>75</v>
      </c>
      <c r="AI8" s="17" t="s">
        <v>75</v>
      </c>
      <c r="AJ8" s="17" t="s">
        <v>75</v>
      </c>
      <c r="AK8" s="17" t="s">
        <v>75</v>
      </c>
      <c r="AU8" t="s">
        <v>239</v>
      </c>
      <c r="AV8" s="37">
        <v>3.1838880626152477E-2</v>
      </c>
      <c r="AW8" s="37">
        <v>-2.0519732914073945</v>
      </c>
      <c r="AX8" s="37">
        <v>0.10079397647601485</v>
      </c>
    </row>
    <row r="9" spans="1:51" x14ac:dyDescent="0.3">
      <c r="A9" t="s">
        <v>79</v>
      </c>
      <c r="B9" t="s">
        <v>86</v>
      </c>
      <c r="C9" s="17" t="s">
        <v>75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86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57" t="s">
        <v>86</v>
      </c>
      <c r="AB9" s="17" t="s">
        <v>75</v>
      </c>
      <c r="AC9" s="17" t="s">
        <v>75</v>
      </c>
      <c r="AD9" s="17" t="s">
        <v>75</v>
      </c>
      <c r="AE9" s="17" t="s">
        <v>75</v>
      </c>
      <c r="AF9" s="17" t="s">
        <v>75</v>
      </c>
      <c r="AG9" s="17" t="s">
        <v>75</v>
      </c>
      <c r="AH9" s="17" t="s">
        <v>75</v>
      </c>
      <c r="AI9" s="17" t="s">
        <v>75</v>
      </c>
      <c r="AJ9" s="17" t="s">
        <v>75</v>
      </c>
      <c r="AK9" s="17" t="s">
        <v>75</v>
      </c>
      <c r="AU9" t="s">
        <v>237</v>
      </c>
      <c r="AV9" s="37">
        <v>3.7874425555027624E-2</v>
      </c>
      <c r="AW9" s="37">
        <v>0.21100610837733758</v>
      </c>
      <c r="AX9" s="37">
        <v>0.3386207333989999</v>
      </c>
    </row>
    <row r="10" spans="1:51" x14ac:dyDescent="0.3">
      <c r="A10" t="s">
        <v>80</v>
      </c>
      <c r="B10" t="s">
        <v>87</v>
      </c>
      <c r="C10" s="17" t="s">
        <v>75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87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57" t="s">
        <v>87</v>
      </c>
      <c r="AB10" s="17" t="s">
        <v>75</v>
      </c>
      <c r="AC10" s="17" t="s">
        <v>75</v>
      </c>
      <c r="AD10" s="17" t="s">
        <v>75</v>
      </c>
      <c r="AE10" s="17" t="s">
        <v>75</v>
      </c>
      <c r="AF10" s="17" t="s">
        <v>75</v>
      </c>
      <c r="AG10" s="17" t="s">
        <v>75</v>
      </c>
      <c r="AH10" s="17" t="s">
        <v>75</v>
      </c>
      <c r="AI10" s="17" t="s">
        <v>75</v>
      </c>
      <c r="AJ10" s="17" t="s">
        <v>75</v>
      </c>
      <c r="AK10" s="17" t="s">
        <v>75</v>
      </c>
      <c r="AU10" t="s">
        <v>238</v>
      </c>
      <c r="AV10" s="37">
        <v>2.1792228055827145E-2</v>
      </c>
      <c r="AW10" s="37">
        <v>2.9830926842611571E-2</v>
      </c>
      <c r="AX10" s="37">
        <v>0.28549622984755874</v>
      </c>
    </row>
    <row r="11" spans="1:51" x14ac:dyDescent="0.3">
      <c r="A11" t="s">
        <v>81</v>
      </c>
      <c r="B11" t="s">
        <v>88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88</v>
      </c>
      <c r="P11" s="11" t="s">
        <v>75</v>
      </c>
      <c r="Q11" s="143" t="s">
        <v>75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57" t="s">
        <v>88</v>
      </c>
      <c r="AB11" s="17" t="s">
        <v>75</v>
      </c>
      <c r="AC11" s="17">
        <v>-0.05</v>
      </c>
      <c r="AD11" s="17">
        <v>-0.8</v>
      </c>
      <c r="AE11" s="17" t="s">
        <v>75</v>
      </c>
      <c r="AF11" s="17" t="s">
        <v>75</v>
      </c>
      <c r="AG11" s="17" t="s">
        <v>75</v>
      </c>
      <c r="AH11" s="17" t="s">
        <v>75</v>
      </c>
      <c r="AI11" s="17" t="s">
        <v>75</v>
      </c>
      <c r="AJ11" s="17" t="s">
        <v>75</v>
      </c>
      <c r="AK11" s="17" t="s">
        <v>75</v>
      </c>
      <c r="AU11" t="s">
        <v>240</v>
      </c>
      <c r="AV11" s="37">
        <v>1.5491990713026649E-2</v>
      </c>
      <c r="AW11" s="37">
        <v>0.54464495252905221</v>
      </c>
      <c r="AX11" s="37">
        <v>-3.3333545030979517E-2</v>
      </c>
    </row>
    <row r="12" spans="1:51" x14ac:dyDescent="0.3">
      <c r="A12" t="s">
        <v>82</v>
      </c>
      <c r="B12" t="s">
        <v>89</v>
      </c>
      <c r="C12" s="17">
        <f>[3]Assumptions!$C$4*100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89</v>
      </c>
      <c r="P12" s="11" t="s">
        <v>75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57" t="s">
        <v>89</v>
      </c>
      <c r="AB12" s="17" t="s">
        <v>75</v>
      </c>
      <c r="AC12" s="17" t="s">
        <v>75</v>
      </c>
      <c r="AD12" s="17" t="s">
        <v>75</v>
      </c>
      <c r="AE12" s="17" t="s">
        <v>75</v>
      </c>
      <c r="AF12" s="17" t="s">
        <v>75</v>
      </c>
      <c r="AG12" s="17" t="s">
        <v>75</v>
      </c>
      <c r="AH12" s="17" t="s">
        <v>75</v>
      </c>
      <c r="AI12" s="17" t="s">
        <v>75</v>
      </c>
      <c r="AJ12" s="17" t="s">
        <v>75</v>
      </c>
      <c r="AK12" s="17" t="s">
        <v>75</v>
      </c>
      <c r="AV12" s="37"/>
      <c r="AW12" s="37"/>
      <c r="AX12" s="37"/>
    </row>
    <row r="13" spans="1:51" x14ac:dyDescent="0.3">
      <c r="A13" t="s">
        <v>83</v>
      </c>
      <c r="B13" t="s">
        <v>90</v>
      </c>
      <c r="C13" s="17" t="s">
        <v>75</v>
      </c>
      <c r="D13" s="11" t="s">
        <v>75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90</v>
      </c>
      <c r="P13" s="11" t="s">
        <v>75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57" t="s">
        <v>90</v>
      </c>
      <c r="AB13" s="17" t="s">
        <v>75</v>
      </c>
      <c r="AC13" s="17" t="s">
        <v>75</v>
      </c>
      <c r="AD13" s="17" t="s">
        <v>75</v>
      </c>
      <c r="AE13" s="17" t="s">
        <v>75</v>
      </c>
      <c r="AF13" s="17" t="s">
        <v>75</v>
      </c>
      <c r="AG13" s="17" t="s">
        <v>75</v>
      </c>
      <c r="AH13" s="17" t="s">
        <v>75</v>
      </c>
      <c r="AI13" s="17" t="s">
        <v>75</v>
      </c>
      <c r="AJ13" s="17" t="s">
        <v>75</v>
      </c>
      <c r="AK13" s="17" t="s">
        <v>75</v>
      </c>
      <c r="AU13" t="s">
        <v>241</v>
      </c>
      <c r="AV13" s="37">
        <v>0.03</v>
      </c>
      <c r="AW13" s="37">
        <v>0.03</v>
      </c>
      <c r="AX13" s="37">
        <v>0.03</v>
      </c>
      <c r="AY13" s="37">
        <v>0.03</v>
      </c>
    </row>
    <row r="14" spans="1:51" x14ac:dyDescent="0.3">
      <c r="A14" t="s">
        <v>84</v>
      </c>
      <c r="B14" t="s">
        <v>91</v>
      </c>
      <c r="C14" s="17" t="s">
        <v>75</v>
      </c>
      <c r="D14" s="11" t="s">
        <v>75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91</v>
      </c>
      <c r="P14" s="11" t="s">
        <v>75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57" t="s">
        <v>91</v>
      </c>
      <c r="AB14" s="17" t="s">
        <v>75</v>
      </c>
      <c r="AC14" s="17" t="s">
        <v>75</v>
      </c>
      <c r="AD14" s="17" t="s">
        <v>75</v>
      </c>
      <c r="AE14" s="17" t="s">
        <v>75</v>
      </c>
      <c r="AF14" s="17" t="s">
        <v>75</v>
      </c>
      <c r="AG14" s="17" t="s">
        <v>75</v>
      </c>
      <c r="AH14" s="17" t="s">
        <v>75</v>
      </c>
      <c r="AI14" s="17" t="s">
        <v>75</v>
      </c>
      <c r="AJ14" s="17" t="s">
        <v>75</v>
      </c>
      <c r="AK14" s="17" t="s">
        <v>75</v>
      </c>
    </row>
    <row r="15" spans="1:51" x14ac:dyDescent="0.3">
      <c r="A15" t="s">
        <v>159</v>
      </c>
      <c r="B15" t="s">
        <v>158</v>
      </c>
      <c r="C15" s="17" t="s">
        <v>75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158</v>
      </c>
      <c r="P15" s="11" t="s">
        <v>75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57" t="s">
        <v>158</v>
      </c>
      <c r="AB15" s="17" t="s">
        <v>75</v>
      </c>
      <c r="AC15" s="17" t="s">
        <v>75</v>
      </c>
      <c r="AD15" s="17" t="s">
        <v>75</v>
      </c>
      <c r="AE15" s="17" t="s">
        <v>75</v>
      </c>
      <c r="AF15" s="17" t="s">
        <v>75</v>
      </c>
      <c r="AG15" s="17" t="s">
        <v>75</v>
      </c>
      <c r="AH15" s="17" t="s">
        <v>75</v>
      </c>
      <c r="AI15" s="17" t="s">
        <v>75</v>
      </c>
      <c r="AJ15" s="17" t="s">
        <v>75</v>
      </c>
      <c r="AK15" s="17" t="s">
        <v>75</v>
      </c>
    </row>
    <row r="16" spans="1:51" x14ac:dyDescent="0.3">
      <c r="A16" t="s">
        <v>160</v>
      </c>
      <c r="B16" t="s">
        <v>161</v>
      </c>
      <c r="C16" s="17" t="s">
        <v>75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161</v>
      </c>
      <c r="P16" s="11" t="s">
        <v>75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57" t="s">
        <v>161</v>
      </c>
      <c r="AB16" s="17" t="s">
        <v>75</v>
      </c>
      <c r="AC16" s="17" t="s">
        <v>75</v>
      </c>
      <c r="AD16" s="17" t="s">
        <v>75</v>
      </c>
      <c r="AE16" s="17" t="s">
        <v>75</v>
      </c>
      <c r="AF16" s="17" t="s">
        <v>75</v>
      </c>
      <c r="AG16" s="17" t="s">
        <v>75</v>
      </c>
      <c r="AH16" s="17" t="s">
        <v>75</v>
      </c>
      <c r="AI16" s="17" t="s">
        <v>75</v>
      </c>
      <c r="AJ16" s="17" t="s">
        <v>75</v>
      </c>
      <c r="AK16" s="17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52">
        <f>AH9*100</f>
        <v>0.92317729474005183</v>
      </c>
      <c r="C8" s="52">
        <f t="shared" ref="C8:C17" si="1">$B8</f>
        <v>0.92317729474005183</v>
      </c>
      <c r="D8" s="52">
        <f t="shared" ref="D8:K17" si="2">$B8</f>
        <v>0.92317729474005183</v>
      </c>
      <c r="E8" s="52">
        <f t="shared" si="2"/>
        <v>0.92317729474005183</v>
      </c>
      <c r="F8" s="52">
        <f t="shared" si="2"/>
        <v>0.92317729474005183</v>
      </c>
      <c r="G8" s="52">
        <f t="shared" si="2"/>
        <v>0.92317729474005183</v>
      </c>
      <c r="H8" s="52">
        <f t="shared" si="2"/>
        <v>0.92317729474005183</v>
      </c>
      <c r="I8" s="52">
        <f t="shared" si="2"/>
        <v>0.92317729474005183</v>
      </c>
      <c r="J8" s="52">
        <f t="shared" si="2"/>
        <v>0.92317729474005183</v>
      </c>
      <c r="K8" s="52">
        <f t="shared" si="2"/>
        <v>0.92317729474005183</v>
      </c>
      <c r="M8" s="11"/>
      <c r="N8" t="s">
        <v>133</v>
      </c>
      <c r="O8" s="11" t="s">
        <v>75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243</v>
      </c>
      <c r="AH8" s="50">
        <v>5.0000000000000001E-3</v>
      </c>
    </row>
    <row r="9" spans="1:38" x14ac:dyDescent="0.3">
      <c r="A9" t="s">
        <v>134</v>
      </c>
      <c r="B9" s="52">
        <f>B8</f>
        <v>0.92317729474005183</v>
      </c>
      <c r="C9" s="52">
        <f t="shared" si="1"/>
        <v>0.92317729474005183</v>
      </c>
      <c r="D9" s="52">
        <f t="shared" si="2"/>
        <v>0.92317729474005183</v>
      </c>
      <c r="E9" s="52">
        <f t="shared" si="2"/>
        <v>0.92317729474005183</v>
      </c>
      <c r="F9" s="52">
        <f t="shared" si="2"/>
        <v>0.92317729474005183</v>
      </c>
      <c r="G9" s="52">
        <f t="shared" si="2"/>
        <v>0.92317729474005183</v>
      </c>
      <c r="H9" s="52">
        <f t="shared" si="2"/>
        <v>0.92317729474005183</v>
      </c>
      <c r="I9" s="52">
        <f t="shared" si="2"/>
        <v>0.92317729474005183</v>
      </c>
      <c r="J9" s="52">
        <f t="shared" si="2"/>
        <v>0.92317729474005183</v>
      </c>
      <c r="K9" s="52">
        <f t="shared" si="2"/>
        <v>0.92317729474005183</v>
      </c>
      <c r="M9" s="11"/>
      <c r="N9" t="s">
        <v>134</v>
      </c>
      <c r="O9" s="11" t="s">
        <v>75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300</v>
      </c>
      <c r="AH9" s="50">
        <f>((('[4]POP(S)'!$AS$14/'[4]POP(S)'!$G$14)^(1/('[4]POP(S)'!$AS$5-'[4]POP(S)'!$G$5)))-1)</f>
        <v>9.2317729474005183E-3</v>
      </c>
      <c r="AL9" s="15"/>
    </row>
    <row r="10" spans="1:38" x14ac:dyDescent="0.3">
      <c r="A10" t="s">
        <v>135</v>
      </c>
      <c r="B10" s="52">
        <f t="shared" ref="B10:B17" si="5">B9</f>
        <v>0.92317729474005183</v>
      </c>
      <c r="C10" s="52">
        <f t="shared" si="1"/>
        <v>0.92317729474005183</v>
      </c>
      <c r="D10" s="52">
        <f t="shared" si="2"/>
        <v>0.92317729474005183</v>
      </c>
      <c r="E10" s="52">
        <f t="shared" si="2"/>
        <v>0.92317729474005183</v>
      </c>
      <c r="F10" s="52">
        <f t="shared" si="2"/>
        <v>0.92317729474005183</v>
      </c>
      <c r="G10" s="52">
        <f t="shared" si="2"/>
        <v>0.92317729474005183</v>
      </c>
      <c r="H10" s="52">
        <f t="shared" si="2"/>
        <v>0.92317729474005183</v>
      </c>
      <c r="I10" s="52">
        <f t="shared" si="2"/>
        <v>0.92317729474005183</v>
      </c>
      <c r="J10" s="52">
        <f t="shared" si="2"/>
        <v>0.92317729474005183</v>
      </c>
      <c r="K10" s="52">
        <f t="shared" si="2"/>
        <v>0.92317729474005183</v>
      </c>
      <c r="M10" s="11"/>
      <c r="N10" t="s">
        <v>135</v>
      </c>
      <c r="O10" s="11" t="s">
        <v>75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37"/>
    </row>
    <row r="11" spans="1:38" x14ac:dyDescent="0.3">
      <c r="A11" t="s">
        <v>136</v>
      </c>
      <c r="B11" s="52">
        <f t="shared" si="5"/>
        <v>0.92317729474005183</v>
      </c>
      <c r="C11" s="52">
        <f t="shared" si="1"/>
        <v>0.92317729474005183</v>
      </c>
      <c r="D11" s="52">
        <f t="shared" si="2"/>
        <v>0.92317729474005183</v>
      </c>
      <c r="E11" s="52">
        <f t="shared" si="2"/>
        <v>0.92317729474005183</v>
      </c>
      <c r="F11" s="52">
        <f t="shared" si="2"/>
        <v>0.92317729474005183</v>
      </c>
      <c r="G11" s="52">
        <f t="shared" si="2"/>
        <v>0.92317729474005183</v>
      </c>
      <c r="H11" s="52">
        <f t="shared" si="2"/>
        <v>0.92317729474005183</v>
      </c>
      <c r="I11" s="52">
        <f t="shared" si="2"/>
        <v>0.92317729474005183</v>
      </c>
      <c r="J11" s="52">
        <f t="shared" si="2"/>
        <v>0.92317729474005183</v>
      </c>
      <c r="K11" s="52">
        <f t="shared" si="2"/>
        <v>0.92317729474005183</v>
      </c>
      <c r="M11" s="11"/>
      <c r="N11" t="s">
        <v>136</v>
      </c>
      <c r="O11" s="11" t="s">
        <v>75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37"/>
      <c r="AK11" s="37"/>
      <c r="AL11" s="37"/>
    </row>
    <row r="12" spans="1:38" x14ac:dyDescent="0.3">
      <c r="A12" t="s">
        <v>137</v>
      </c>
      <c r="B12" s="52">
        <f t="shared" si="5"/>
        <v>0.92317729474005183</v>
      </c>
      <c r="C12" s="52">
        <f t="shared" si="1"/>
        <v>0.92317729474005183</v>
      </c>
      <c r="D12" s="52">
        <f t="shared" si="2"/>
        <v>0.92317729474005183</v>
      </c>
      <c r="E12" s="52">
        <f t="shared" si="2"/>
        <v>0.92317729474005183</v>
      </c>
      <c r="F12" s="52">
        <f t="shared" si="2"/>
        <v>0.92317729474005183</v>
      </c>
      <c r="G12" s="52">
        <f t="shared" si="2"/>
        <v>0.92317729474005183</v>
      </c>
      <c r="H12" s="52">
        <f t="shared" si="2"/>
        <v>0.92317729474005183</v>
      </c>
      <c r="I12" s="52">
        <f t="shared" si="2"/>
        <v>0.92317729474005183</v>
      </c>
      <c r="J12" s="52">
        <f t="shared" si="2"/>
        <v>0.92317729474005183</v>
      </c>
      <c r="K12" s="52">
        <f t="shared" si="2"/>
        <v>0.92317729474005183</v>
      </c>
      <c r="M12" s="11"/>
      <c r="N12" t="s">
        <v>137</v>
      </c>
      <c r="O12" s="11" t="s">
        <v>75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3">
      <c r="A13" t="s">
        <v>138</v>
      </c>
      <c r="B13" s="52">
        <f t="shared" si="5"/>
        <v>0.92317729474005183</v>
      </c>
      <c r="C13" s="52">
        <f t="shared" si="1"/>
        <v>0.92317729474005183</v>
      </c>
      <c r="D13" s="52">
        <f t="shared" si="2"/>
        <v>0.92317729474005183</v>
      </c>
      <c r="E13" s="52">
        <f t="shared" si="2"/>
        <v>0.92317729474005183</v>
      </c>
      <c r="F13" s="52">
        <f t="shared" si="2"/>
        <v>0.92317729474005183</v>
      </c>
      <c r="G13" s="52">
        <f t="shared" si="2"/>
        <v>0.92317729474005183</v>
      </c>
      <c r="H13" s="52">
        <f t="shared" si="2"/>
        <v>0.92317729474005183</v>
      </c>
      <c r="I13" s="52">
        <f t="shared" si="2"/>
        <v>0.92317729474005183</v>
      </c>
      <c r="J13" s="52">
        <f t="shared" si="2"/>
        <v>0.92317729474005183</v>
      </c>
      <c r="K13" s="52">
        <f t="shared" si="2"/>
        <v>0.92317729474005183</v>
      </c>
      <c r="M13" s="11"/>
      <c r="N13" t="s">
        <v>138</v>
      </c>
      <c r="O13" s="11" t="s">
        <v>75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3">
      <c r="A14" t="s">
        <v>139</v>
      </c>
      <c r="B14" s="52">
        <f t="shared" si="5"/>
        <v>0.92317729474005183</v>
      </c>
      <c r="C14" s="52">
        <f t="shared" si="1"/>
        <v>0.92317729474005183</v>
      </c>
      <c r="D14" s="52">
        <f t="shared" si="2"/>
        <v>0.92317729474005183</v>
      </c>
      <c r="E14" s="52">
        <f t="shared" si="2"/>
        <v>0.92317729474005183</v>
      </c>
      <c r="F14" s="52">
        <f t="shared" si="2"/>
        <v>0.92317729474005183</v>
      </c>
      <c r="G14" s="52">
        <f t="shared" si="2"/>
        <v>0.92317729474005183</v>
      </c>
      <c r="H14" s="52">
        <f t="shared" si="2"/>
        <v>0.92317729474005183</v>
      </c>
      <c r="I14" s="52">
        <f t="shared" si="2"/>
        <v>0.92317729474005183</v>
      </c>
      <c r="J14" s="52">
        <f t="shared" si="2"/>
        <v>0.92317729474005183</v>
      </c>
      <c r="K14" s="52">
        <f t="shared" si="2"/>
        <v>0.92317729474005183</v>
      </c>
      <c r="M14" s="11"/>
      <c r="N14" t="s">
        <v>139</v>
      </c>
      <c r="O14" s="11" t="s">
        <v>75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3">
      <c r="A15" t="s">
        <v>140</v>
      </c>
      <c r="B15" s="52">
        <f t="shared" si="5"/>
        <v>0.92317729474005183</v>
      </c>
      <c r="C15" s="52">
        <f t="shared" si="1"/>
        <v>0.92317729474005183</v>
      </c>
      <c r="D15" s="52">
        <f t="shared" si="2"/>
        <v>0.92317729474005183</v>
      </c>
      <c r="E15" s="52">
        <f t="shared" si="2"/>
        <v>0.92317729474005183</v>
      </c>
      <c r="F15" s="52">
        <f t="shared" si="2"/>
        <v>0.92317729474005183</v>
      </c>
      <c r="G15" s="52">
        <f t="shared" si="2"/>
        <v>0.92317729474005183</v>
      </c>
      <c r="H15" s="52">
        <f t="shared" si="2"/>
        <v>0.92317729474005183</v>
      </c>
      <c r="I15" s="52">
        <f t="shared" si="2"/>
        <v>0.92317729474005183</v>
      </c>
      <c r="J15" s="52">
        <f t="shared" si="2"/>
        <v>0.92317729474005183</v>
      </c>
      <c r="K15" s="52">
        <f t="shared" si="2"/>
        <v>0.92317729474005183</v>
      </c>
      <c r="N15" t="s">
        <v>140</v>
      </c>
      <c r="O15" s="11" t="s">
        <v>75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3">
      <c r="A16" t="s">
        <v>141</v>
      </c>
      <c r="B16" s="52">
        <f t="shared" si="5"/>
        <v>0.92317729474005183</v>
      </c>
      <c r="C16" s="52">
        <f t="shared" si="1"/>
        <v>0.92317729474005183</v>
      </c>
      <c r="D16" s="52">
        <f t="shared" si="2"/>
        <v>0.92317729474005183</v>
      </c>
      <c r="E16" s="52">
        <f t="shared" si="2"/>
        <v>0.92317729474005183</v>
      </c>
      <c r="F16" s="52">
        <f t="shared" si="2"/>
        <v>0.92317729474005183</v>
      </c>
      <c r="G16" s="52">
        <f t="shared" si="2"/>
        <v>0.92317729474005183</v>
      </c>
      <c r="H16" s="52">
        <f t="shared" si="2"/>
        <v>0.92317729474005183</v>
      </c>
      <c r="I16" s="52">
        <f t="shared" si="2"/>
        <v>0.92317729474005183</v>
      </c>
      <c r="J16" s="52">
        <f t="shared" si="2"/>
        <v>0.92317729474005183</v>
      </c>
      <c r="K16" s="52">
        <f t="shared" si="2"/>
        <v>0.92317729474005183</v>
      </c>
      <c r="N16" t="s">
        <v>141</v>
      </c>
      <c r="O16" s="11" t="s">
        <v>75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3">
      <c r="A17" t="s">
        <v>325</v>
      </c>
      <c r="B17" s="52">
        <f t="shared" si="5"/>
        <v>0.92317729474005183</v>
      </c>
      <c r="C17" s="52">
        <f t="shared" si="1"/>
        <v>0.92317729474005183</v>
      </c>
      <c r="D17" s="52">
        <f t="shared" si="2"/>
        <v>0.92317729474005183</v>
      </c>
      <c r="E17" s="52">
        <f t="shared" si="2"/>
        <v>0.92317729474005183</v>
      </c>
      <c r="F17" s="52">
        <f t="shared" si="2"/>
        <v>0.92317729474005183</v>
      </c>
      <c r="G17" s="52">
        <f t="shared" si="2"/>
        <v>0.92317729474005183</v>
      </c>
      <c r="H17" s="52">
        <f t="shared" si="2"/>
        <v>0.92317729474005183</v>
      </c>
      <c r="I17" s="52">
        <f t="shared" si="2"/>
        <v>0.92317729474005183</v>
      </c>
      <c r="J17" s="52">
        <f t="shared" si="2"/>
        <v>0.92317729474005183</v>
      </c>
      <c r="K17" s="52">
        <f t="shared" si="2"/>
        <v>0.92317729474005183</v>
      </c>
      <c r="N17" t="s">
        <v>325</v>
      </c>
      <c r="O17" s="11" t="s">
        <v>75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3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L22" s="50"/>
    </row>
    <row r="29" spans="1:24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272" sqref="I272"/>
    </sheetView>
  </sheetViews>
  <sheetFormatPr defaultColWidth="9.33203125" defaultRowHeight="14.4" x14ac:dyDescent="0.3"/>
  <cols>
    <col min="1" max="1" width="11.44140625" style="57" bestFit="1" customWidth="1"/>
    <col min="2" max="2" width="32.109375" style="57" bestFit="1" customWidth="1"/>
    <col min="3" max="3" width="7.6640625" style="57" bestFit="1" customWidth="1"/>
    <col min="4" max="33" width="6.6640625" style="57" bestFit="1" customWidth="1"/>
    <col min="34" max="38" width="3" style="57" bestFit="1" customWidth="1"/>
    <col min="39" max="16384" width="9.33203125" style="57"/>
  </cols>
  <sheetData>
    <row r="1" spans="1:38" ht="18" x14ac:dyDescent="0.35">
      <c r="B1" s="1" t="s">
        <v>281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x14ac:dyDescent="0.3">
      <c r="B2" s="4" t="s">
        <v>282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8" x14ac:dyDescent="0.3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8" x14ac:dyDescent="0.3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6" spans="1:38" x14ac:dyDescent="0.3">
      <c r="B6" s="2" t="s">
        <v>283</v>
      </c>
    </row>
    <row r="7" spans="1:38" x14ac:dyDescent="0.3">
      <c r="C7" s="57">
        <v>2020</v>
      </c>
      <c r="D7" s="57">
        <f t="shared" ref="D7:AG7" si="0">C7+1</f>
        <v>2021</v>
      </c>
      <c r="E7" s="57">
        <f t="shared" si="0"/>
        <v>2022</v>
      </c>
      <c r="F7" s="57">
        <f t="shared" si="0"/>
        <v>2023</v>
      </c>
      <c r="G7" s="57">
        <f t="shared" si="0"/>
        <v>2024</v>
      </c>
      <c r="H7" s="57">
        <f t="shared" si="0"/>
        <v>2025</v>
      </c>
      <c r="I7" s="57">
        <f t="shared" si="0"/>
        <v>2026</v>
      </c>
      <c r="J7" s="57">
        <f t="shared" si="0"/>
        <v>2027</v>
      </c>
      <c r="K7" s="57">
        <f t="shared" si="0"/>
        <v>2028</v>
      </c>
      <c r="L7" s="57">
        <f t="shared" si="0"/>
        <v>2029</v>
      </c>
      <c r="M7" s="57">
        <f t="shared" si="0"/>
        <v>2030</v>
      </c>
      <c r="N7" s="57">
        <f t="shared" si="0"/>
        <v>2031</v>
      </c>
      <c r="O7" s="57">
        <f t="shared" si="0"/>
        <v>2032</v>
      </c>
      <c r="P7" s="57">
        <f t="shared" si="0"/>
        <v>2033</v>
      </c>
      <c r="Q7" s="57">
        <f t="shared" si="0"/>
        <v>2034</v>
      </c>
      <c r="R7" s="57">
        <f t="shared" si="0"/>
        <v>2035</v>
      </c>
      <c r="S7" s="57">
        <f t="shared" si="0"/>
        <v>2036</v>
      </c>
      <c r="T7" s="57">
        <f t="shared" si="0"/>
        <v>2037</v>
      </c>
      <c r="U7" s="57">
        <f t="shared" si="0"/>
        <v>2038</v>
      </c>
      <c r="V7" s="57">
        <f t="shared" si="0"/>
        <v>2039</v>
      </c>
      <c r="W7" s="57">
        <f t="shared" si="0"/>
        <v>2040</v>
      </c>
      <c r="X7" s="57">
        <f t="shared" si="0"/>
        <v>2041</v>
      </c>
      <c r="Y7" s="57">
        <f t="shared" si="0"/>
        <v>2042</v>
      </c>
      <c r="Z7" s="57">
        <f t="shared" si="0"/>
        <v>2043</v>
      </c>
      <c r="AA7" s="57">
        <f t="shared" si="0"/>
        <v>2044</v>
      </c>
      <c r="AB7" s="57">
        <f t="shared" si="0"/>
        <v>2045</v>
      </c>
      <c r="AC7" s="57">
        <f t="shared" si="0"/>
        <v>2046</v>
      </c>
      <c r="AD7" s="57">
        <f t="shared" si="0"/>
        <v>2047</v>
      </c>
      <c r="AE7" s="57">
        <f t="shared" si="0"/>
        <v>2048</v>
      </c>
      <c r="AF7" s="57">
        <f t="shared" si="0"/>
        <v>2049</v>
      </c>
      <c r="AG7" s="57">
        <f t="shared" si="0"/>
        <v>2050</v>
      </c>
    </row>
    <row r="8" spans="1:38" s="86" customFormat="1" x14ac:dyDescent="0.3">
      <c r="A8" s="86" t="s">
        <v>196</v>
      </c>
      <c r="B8" s="86" t="str">
        <f>evpen!C8</f>
        <v>Ucon7-75-L</v>
      </c>
      <c r="C8" s="90">
        <v>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87"/>
      <c r="AI8" s="87"/>
      <c r="AJ8" s="87"/>
      <c r="AK8" s="87"/>
      <c r="AL8" s="87"/>
    </row>
    <row r="9" spans="1:38" s="32" customFormat="1" x14ac:dyDescent="0.3">
      <c r="A9" s="32" t="s">
        <v>196</v>
      </c>
      <c r="B9" s="32" t="str">
        <f>evpen!C9</f>
        <v>Con7-75-L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88"/>
      <c r="AI9" s="88"/>
      <c r="AJ9" s="88"/>
      <c r="AK9" s="88"/>
      <c r="AL9" s="88"/>
    </row>
    <row r="10" spans="1:38" s="32" customFormat="1" x14ac:dyDescent="0.3">
      <c r="A10" s="32" t="s">
        <v>196</v>
      </c>
      <c r="B10" s="32" t="str">
        <f>evpen!C10</f>
        <v>Ucon_NB-UCE-L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88"/>
      <c r="AI10" s="88"/>
      <c r="AJ10" s="88"/>
      <c r="AK10" s="88"/>
      <c r="AL10" s="88"/>
    </row>
    <row r="11" spans="1:38" s="32" customFormat="1" x14ac:dyDescent="0.3">
      <c r="A11" s="32" t="s">
        <v>196</v>
      </c>
      <c r="B11" s="32" t="str">
        <f>evpen!C11</f>
        <v>Con_NB-UCE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88"/>
      <c r="AI11" s="88"/>
      <c r="AJ11" s="88"/>
      <c r="AK11" s="88"/>
      <c r="AL11" s="88"/>
    </row>
    <row r="12" spans="1:38" s="32" customFormat="1" x14ac:dyDescent="0.3">
      <c r="A12" s="32" t="s">
        <v>196</v>
      </c>
      <c r="B12" s="32" t="str">
        <f>evpen!C12</f>
        <v>Ucon_NB9-5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88"/>
      <c r="AI12" s="88"/>
      <c r="AJ12" s="88"/>
      <c r="AK12" s="88"/>
      <c r="AL12" s="88"/>
    </row>
    <row r="13" spans="1:38" s="32" customFormat="1" x14ac:dyDescent="0.3">
      <c r="A13" s="32" t="s">
        <v>196</v>
      </c>
      <c r="B13" s="32" t="str">
        <f>evpen!C13</f>
        <v>RE_CON-UCE-L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88"/>
      <c r="AI13" s="88"/>
      <c r="AJ13" s="88"/>
      <c r="AK13" s="88"/>
      <c r="AL13" s="88"/>
    </row>
    <row r="14" spans="1:38" s="32" customFormat="1" x14ac:dyDescent="0.3">
      <c r="A14" s="32" t="s">
        <v>196</v>
      </c>
      <c r="B14" s="32" t="str">
        <f>evpen!C14</f>
        <v>TRAPES-UCE-L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88"/>
      <c r="AI14" s="88"/>
      <c r="AJ14" s="88"/>
      <c r="AK14" s="88"/>
      <c r="AL14" s="88"/>
    </row>
    <row r="15" spans="1:38" s="32" customFormat="1" x14ac:dyDescent="0.3">
      <c r="A15" s="32" t="s">
        <v>196</v>
      </c>
      <c r="B15" s="32" t="str">
        <f>evpen!C15</f>
        <v>REF2019-UCE-L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88"/>
      <c r="AI15" s="88"/>
      <c r="AJ15" s="88"/>
      <c r="AK15" s="88"/>
      <c r="AL15" s="88"/>
    </row>
    <row r="16" spans="1:38" s="32" customFormat="1" x14ac:dyDescent="0.3">
      <c r="A16" s="32" t="s">
        <v>196</v>
      </c>
      <c r="B16" s="32" t="str">
        <f>evpen!C16</f>
        <v>REF20195-L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88"/>
      <c r="AI16" s="88"/>
      <c r="AJ16" s="88"/>
      <c r="AK16" s="88"/>
      <c r="AL16" s="88"/>
    </row>
    <row r="17" spans="1:38" s="3" customFormat="1" x14ac:dyDescent="0.3">
      <c r="A17" s="3" t="s">
        <v>196</v>
      </c>
      <c r="B17" s="3" t="str">
        <f>evpen!C17</f>
        <v>T3P2S8RL-UCE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  <c r="AF17" s="92">
        <v>0</v>
      </c>
      <c r="AG17" s="92">
        <v>0</v>
      </c>
      <c r="AH17" s="89"/>
      <c r="AI17" s="89"/>
      <c r="AJ17" s="89"/>
      <c r="AK17" s="89"/>
      <c r="AL17" s="89"/>
    </row>
    <row r="18" spans="1:38" x14ac:dyDescent="0.3">
      <c r="A18" s="57" t="s">
        <v>131</v>
      </c>
      <c r="B18" s="57" t="str">
        <f>B8</f>
        <v>Ucon7-75-L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1"/>
      <c r="AI18" s="51"/>
      <c r="AJ18" s="51"/>
      <c r="AK18" s="51"/>
      <c r="AL18" s="51"/>
    </row>
    <row r="19" spans="1:38" x14ac:dyDescent="0.3">
      <c r="A19" s="57" t="s">
        <v>131</v>
      </c>
      <c r="B19" s="57" t="str">
        <f t="shared" ref="B19:B27" si="1">B9</f>
        <v>Con7-75-L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1"/>
      <c r="AI19" s="51"/>
      <c r="AJ19" s="51"/>
      <c r="AK19" s="51"/>
      <c r="AL19" s="51"/>
    </row>
    <row r="20" spans="1:38" x14ac:dyDescent="0.3">
      <c r="A20" s="57" t="s">
        <v>131</v>
      </c>
      <c r="B20" s="57" t="str">
        <f t="shared" si="1"/>
        <v>Ucon_NB-UCE-L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1"/>
      <c r="AI20" s="51"/>
      <c r="AJ20" s="51"/>
      <c r="AK20" s="51"/>
      <c r="AL20" s="51"/>
    </row>
    <row r="21" spans="1:38" x14ac:dyDescent="0.3">
      <c r="A21" s="57" t="s">
        <v>131</v>
      </c>
      <c r="B21" s="57" t="str">
        <f t="shared" si="1"/>
        <v>Con_NB-UCE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1"/>
      <c r="AI21" s="51"/>
      <c r="AJ21" s="51"/>
      <c r="AK21" s="51"/>
      <c r="AL21" s="51"/>
    </row>
    <row r="22" spans="1:38" x14ac:dyDescent="0.3">
      <c r="A22" s="57" t="s">
        <v>131</v>
      </c>
      <c r="B22" s="57" t="str">
        <f t="shared" si="1"/>
        <v>Ucon_NB9-5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1"/>
      <c r="AI22" s="51"/>
      <c r="AJ22" s="51"/>
      <c r="AK22" s="51"/>
      <c r="AL22" s="51"/>
    </row>
    <row r="23" spans="1:38" x14ac:dyDescent="0.3">
      <c r="A23" s="57" t="s">
        <v>131</v>
      </c>
      <c r="B23" s="57" t="str">
        <f t="shared" si="1"/>
        <v>RE_CON-UCE-L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/>
      <c r="AI23" s="51"/>
      <c r="AJ23" s="51"/>
      <c r="AK23" s="51"/>
      <c r="AL23" s="51"/>
    </row>
    <row r="24" spans="1:38" x14ac:dyDescent="0.3">
      <c r="A24" s="57" t="s">
        <v>131</v>
      </c>
      <c r="B24" s="57" t="str">
        <f t="shared" si="1"/>
        <v>TRAPES-UCE-L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1"/>
      <c r="AI24" s="51"/>
      <c r="AJ24" s="51"/>
      <c r="AK24" s="51"/>
      <c r="AL24" s="51"/>
    </row>
    <row r="25" spans="1:38" x14ac:dyDescent="0.3">
      <c r="A25" s="57" t="s">
        <v>131</v>
      </c>
      <c r="B25" s="57" t="str">
        <f t="shared" si="1"/>
        <v>REF2019-UCE-L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/>
      <c r="AI25" s="51"/>
      <c r="AJ25" s="51"/>
      <c r="AK25" s="51"/>
      <c r="AL25" s="51"/>
    </row>
    <row r="26" spans="1:38" x14ac:dyDescent="0.3">
      <c r="A26" s="57" t="s">
        <v>131</v>
      </c>
      <c r="B26" s="57" t="str">
        <f t="shared" si="1"/>
        <v>REF20195-L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1"/>
      <c r="AI26" s="51"/>
      <c r="AJ26" s="51"/>
      <c r="AK26" s="51"/>
      <c r="AL26" s="51"/>
    </row>
    <row r="27" spans="1:38" x14ac:dyDescent="0.3">
      <c r="A27" s="57" t="s">
        <v>131</v>
      </c>
      <c r="B27" s="57" t="str">
        <f t="shared" si="1"/>
        <v>T3P2S8RL-UCE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1"/>
      <c r="AI27" s="51"/>
      <c r="AJ27" s="51"/>
      <c r="AK27" s="51"/>
      <c r="AL27" s="51"/>
    </row>
    <row r="28" spans="1:38" s="86" customFormat="1" x14ac:dyDescent="0.3">
      <c r="A28" s="86" t="s">
        <v>421</v>
      </c>
      <c r="B28" s="86" t="str">
        <f>B18</f>
        <v>Ucon7-75-L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87"/>
      <c r="AI28" s="87"/>
      <c r="AJ28" s="87"/>
      <c r="AK28" s="87"/>
      <c r="AL28" s="87"/>
    </row>
    <row r="29" spans="1:38" s="32" customFormat="1" x14ac:dyDescent="0.3">
      <c r="A29" s="32" t="s">
        <v>421</v>
      </c>
      <c r="B29" s="32" t="str">
        <f t="shared" ref="B29:B37" si="2">B19</f>
        <v>Con7-75-L</v>
      </c>
      <c r="C29" s="91">
        <v>0</v>
      </c>
      <c r="D29" s="91">
        <v>0</v>
      </c>
      <c r="E29" s="91">
        <v>0</v>
      </c>
      <c r="F29" s="91">
        <v>0</v>
      </c>
      <c r="G29" s="93">
        <f t="shared" ref="G29:AG29" si="3">G28</f>
        <v>0</v>
      </c>
      <c r="H29" s="93">
        <f t="shared" si="3"/>
        <v>0</v>
      </c>
      <c r="I29" s="93">
        <f t="shared" si="3"/>
        <v>0</v>
      </c>
      <c r="J29" s="93">
        <f t="shared" si="3"/>
        <v>0</v>
      </c>
      <c r="K29" s="93">
        <f t="shared" si="3"/>
        <v>0</v>
      </c>
      <c r="L29" s="93">
        <f t="shared" si="3"/>
        <v>0</v>
      </c>
      <c r="M29" s="93">
        <f t="shared" si="3"/>
        <v>0</v>
      </c>
      <c r="N29" s="93">
        <f t="shared" si="3"/>
        <v>0</v>
      </c>
      <c r="O29" s="93">
        <f t="shared" si="3"/>
        <v>0</v>
      </c>
      <c r="P29" s="93">
        <f t="shared" si="3"/>
        <v>0</v>
      </c>
      <c r="Q29" s="93">
        <f t="shared" si="3"/>
        <v>0</v>
      </c>
      <c r="R29" s="93">
        <f t="shared" si="3"/>
        <v>0</v>
      </c>
      <c r="S29" s="93">
        <f t="shared" si="3"/>
        <v>0</v>
      </c>
      <c r="T29" s="93">
        <f t="shared" si="3"/>
        <v>0</v>
      </c>
      <c r="U29" s="93">
        <f t="shared" si="3"/>
        <v>0</v>
      </c>
      <c r="V29" s="93">
        <f t="shared" si="3"/>
        <v>0</v>
      </c>
      <c r="W29" s="93">
        <f t="shared" si="3"/>
        <v>0</v>
      </c>
      <c r="X29" s="93">
        <f t="shared" si="3"/>
        <v>0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  <c r="AH29" s="88"/>
      <c r="AI29" s="88"/>
      <c r="AJ29" s="88"/>
      <c r="AK29" s="88"/>
      <c r="AL29" s="88"/>
    </row>
    <row r="30" spans="1:38" s="32" customFormat="1" x14ac:dyDescent="0.3">
      <c r="A30" s="32" t="s">
        <v>421</v>
      </c>
      <c r="B30" s="32" t="str">
        <f t="shared" si="2"/>
        <v>Ucon_NB-UCE-L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88"/>
      <c r="AI30" s="88"/>
      <c r="AJ30" s="88"/>
      <c r="AK30" s="88"/>
      <c r="AL30" s="88"/>
    </row>
    <row r="31" spans="1:38" s="32" customFormat="1" x14ac:dyDescent="0.3">
      <c r="A31" s="32" t="s">
        <v>421</v>
      </c>
      <c r="B31" s="32" t="str">
        <f t="shared" si="2"/>
        <v>Con_NB-UCE</v>
      </c>
      <c r="C31" s="91">
        <v>0</v>
      </c>
      <c r="D31" s="91">
        <v>0</v>
      </c>
      <c r="E31" s="91">
        <v>0</v>
      </c>
      <c r="F31" s="91">
        <v>0</v>
      </c>
      <c r="G31" s="91">
        <f t="shared" ref="G31:AG34" si="4">G29</f>
        <v>0</v>
      </c>
      <c r="H31" s="91">
        <f t="shared" si="4"/>
        <v>0</v>
      </c>
      <c r="I31" s="91">
        <f t="shared" si="4"/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f t="shared" si="4"/>
        <v>0</v>
      </c>
      <c r="Q31" s="91">
        <f t="shared" si="4"/>
        <v>0</v>
      </c>
      <c r="R31" s="91">
        <f t="shared" si="4"/>
        <v>0</v>
      </c>
      <c r="S31" s="91">
        <f t="shared" si="4"/>
        <v>0</v>
      </c>
      <c r="T31" s="91">
        <f t="shared" si="4"/>
        <v>0</v>
      </c>
      <c r="U31" s="91">
        <f t="shared" si="4"/>
        <v>0</v>
      </c>
      <c r="V31" s="91">
        <f t="shared" si="4"/>
        <v>0</v>
      </c>
      <c r="W31" s="91">
        <f t="shared" si="4"/>
        <v>0</v>
      </c>
      <c r="X31" s="91">
        <f t="shared" si="4"/>
        <v>0</v>
      </c>
      <c r="Y31" s="91">
        <f t="shared" si="4"/>
        <v>0</v>
      </c>
      <c r="Z31" s="91">
        <f t="shared" si="4"/>
        <v>0</v>
      </c>
      <c r="AA31" s="91">
        <f t="shared" si="4"/>
        <v>0</v>
      </c>
      <c r="AB31" s="91">
        <f t="shared" si="4"/>
        <v>0</v>
      </c>
      <c r="AC31" s="91">
        <f t="shared" si="4"/>
        <v>0</v>
      </c>
      <c r="AD31" s="91">
        <f t="shared" si="4"/>
        <v>0</v>
      </c>
      <c r="AE31" s="91">
        <f t="shared" si="4"/>
        <v>0</v>
      </c>
      <c r="AF31" s="91">
        <f t="shared" si="4"/>
        <v>0</v>
      </c>
      <c r="AG31" s="91">
        <f t="shared" si="4"/>
        <v>0</v>
      </c>
      <c r="AH31" s="88"/>
      <c r="AI31" s="88"/>
      <c r="AJ31" s="88"/>
      <c r="AK31" s="88"/>
      <c r="AL31" s="88"/>
    </row>
    <row r="32" spans="1:38" s="32" customFormat="1" x14ac:dyDescent="0.3">
      <c r="A32" s="32" t="s">
        <v>421</v>
      </c>
      <c r="B32" s="32" t="str">
        <f t="shared" si="2"/>
        <v>Ucon_NB9-5</v>
      </c>
      <c r="C32" s="91">
        <v>0</v>
      </c>
      <c r="D32" s="91">
        <v>0</v>
      </c>
      <c r="E32" s="91">
        <v>0</v>
      </c>
      <c r="F32" s="91">
        <v>0</v>
      </c>
      <c r="G32" s="91">
        <f>G30</f>
        <v>0</v>
      </c>
      <c r="H32" s="91">
        <f>H30</f>
        <v>0</v>
      </c>
      <c r="I32" s="91">
        <f>I30</f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f t="shared" si="4"/>
        <v>0</v>
      </c>
      <c r="Q32" s="91">
        <f t="shared" si="4"/>
        <v>0</v>
      </c>
      <c r="R32" s="91">
        <f t="shared" si="4"/>
        <v>0</v>
      </c>
      <c r="S32" s="91">
        <f t="shared" si="4"/>
        <v>0</v>
      </c>
      <c r="T32" s="91">
        <f t="shared" si="4"/>
        <v>0</v>
      </c>
      <c r="U32" s="91">
        <f t="shared" si="4"/>
        <v>0</v>
      </c>
      <c r="V32" s="91">
        <f t="shared" si="4"/>
        <v>0</v>
      </c>
      <c r="W32" s="91">
        <f t="shared" si="4"/>
        <v>0</v>
      </c>
      <c r="X32" s="91">
        <f t="shared" si="4"/>
        <v>0</v>
      </c>
      <c r="Y32" s="91">
        <f t="shared" si="4"/>
        <v>0</v>
      </c>
      <c r="Z32" s="91">
        <f t="shared" si="4"/>
        <v>0</v>
      </c>
      <c r="AA32" s="91">
        <f t="shared" si="4"/>
        <v>0</v>
      </c>
      <c r="AB32" s="91">
        <f t="shared" si="4"/>
        <v>0</v>
      </c>
      <c r="AC32" s="91">
        <f t="shared" si="4"/>
        <v>0</v>
      </c>
      <c r="AD32" s="91">
        <f t="shared" si="4"/>
        <v>0</v>
      </c>
      <c r="AE32" s="91">
        <f t="shared" si="4"/>
        <v>0</v>
      </c>
      <c r="AF32" s="91">
        <f t="shared" si="4"/>
        <v>0</v>
      </c>
      <c r="AG32" s="91">
        <f t="shared" si="4"/>
        <v>0</v>
      </c>
      <c r="AH32" s="88"/>
      <c r="AI32" s="88"/>
      <c r="AJ32" s="88"/>
      <c r="AK32" s="88"/>
      <c r="AL32" s="88"/>
    </row>
    <row r="33" spans="1:38" s="32" customFormat="1" x14ac:dyDescent="0.3">
      <c r="A33" s="32" t="s">
        <v>421</v>
      </c>
      <c r="B33" s="32" t="str">
        <f t="shared" si="2"/>
        <v>RE_CON-UCE-L</v>
      </c>
      <c r="C33" s="91">
        <v>0</v>
      </c>
      <c r="D33" s="91">
        <v>0</v>
      </c>
      <c r="E33" s="91">
        <v>0</v>
      </c>
      <c r="F33" s="91">
        <v>0</v>
      </c>
      <c r="G33" s="91">
        <f t="shared" si="4"/>
        <v>0</v>
      </c>
      <c r="H33" s="91">
        <f t="shared" si="4"/>
        <v>0</v>
      </c>
      <c r="I33" s="91">
        <f t="shared" si="4"/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f t="shared" si="4"/>
        <v>0</v>
      </c>
      <c r="Q33" s="91">
        <f t="shared" si="4"/>
        <v>0</v>
      </c>
      <c r="R33" s="91">
        <f t="shared" si="4"/>
        <v>0</v>
      </c>
      <c r="S33" s="91">
        <f t="shared" si="4"/>
        <v>0</v>
      </c>
      <c r="T33" s="91">
        <f t="shared" si="4"/>
        <v>0</v>
      </c>
      <c r="U33" s="91">
        <f t="shared" si="4"/>
        <v>0</v>
      </c>
      <c r="V33" s="91">
        <f t="shared" si="4"/>
        <v>0</v>
      </c>
      <c r="W33" s="91">
        <f t="shared" si="4"/>
        <v>0</v>
      </c>
      <c r="X33" s="91">
        <f t="shared" si="4"/>
        <v>0</v>
      </c>
      <c r="Y33" s="91">
        <f t="shared" si="4"/>
        <v>0</v>
      </c>
      <c r="Z33" s="91">
        <f t="shared" si="4"/>
        <v>0</v>
      </c>
      <c r="AA33" s="91">
        <f t="shared" si="4"/>
        <v>0</v>
      </c>
      <c r="AB33" s="91">
        <f t="shared" si="4"/>
        <v>0</v>
      </c>
      <c r="AC33" s="91">
        <f t="shared" si="4"/>
        <v>0</v>
      </c>
      <c r="AD33" s="91">
        <f t="shared" si="4"/>
        <v>0</v>
      </c>
      <c r="AE33" s="91">
        <f t="shared" si="4"/>
        <v>0</v>
      </c>
      <c r="AF33" s="91">
        <f t="shared" si="4"/>
        <v>0</v>
      </c>
      <c r="AG33" s="91">
        <f t="shared" si="4"/>
        <v>0</v>
      </c>
      <c r="AH33" s="88"/>
      <c r="AI33" s="88"/>
      <c r="AJ33" s="88"/>
      <c r="AK33" s="88"/>
      <c r="AL33" s="88"/>
    </row>
    <row r="34" spans="1:38" s="32" customFormat="1" x14ac:dyDescent="0.3">
      <c r="A34" s="32" t="s">
        <v>421</v>
      </c>
      <c r="B34" s="32" t="str">
        <f t="shared" si="2"/>
        <v>TRAPES-UCE-L</v>
      </c>
      <c r="C34" s="91">
        <v>0</v>
      </c>
      <c r="D34" s="91">
        <v>0</v>
      </c>
      <c r="E34" s="91">
        <v>0</v>
      </c>
      <c r="F34" s="91">
        <v>0</v>
      </c>
      <c r="G34" s="91">
        <f t="shared" si="4"/>
        <v>0</v>
      </c>
      <c r="H34" s="91">
        <f t="shared" si="4"/>
        <v>0</v>
      </c>
      <c r="I34" s="91">
        <f t="shared" si="4"/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f t="shared" si="4"/>
        <v>0</v>
      </c>
      <c r="Q34" s="91">
        <f t="shared" si="4"/>
        <v>0</v>
      </c>
      <c r="R34" s="91">
        <f t="shared" si="4"/>
        <v>0</v>
      </c>
      <c r="S34" s="91">
        <f t="shared" si="4"/>
        <v>0</v>
      </c>
      <c r="T34" s="91">
        <f t="shared" si="4"/>
        <v>0</v>
      </c>
      <c r="U34" s="91">
        <f t="shared" si="4"/>
        <v>0</v>
      </c>
      <c r="V34" s="91">
        <f t="shared" si="4"/>
        <v>0</v>
      </c>
      <c r="W34" s="91">
        <f t="shared" si="4"/>
        <v>0</v>
      </c>
      <c r="X34" s="91">
        <f t="shared" si="4"/>
        <v>0</v>
      </c>
      <c r="Y34" s="91">
        <f t="shared" si="4"/>
        <v>0</v>
      </c>
      <c r="Z34" s="91">
        <f t="shared" si="4"/>
        <v>0</v>
      </c>
      <c r="AA34" s="91">
        <f t="shared" si="4"/>
        <v>0</v>
      </c>
      <c r="AB34" s="91">
        <f t="shared" si="4"/>
        <v>0</v>
      </c>
      <c r="AC34" s="91">
        <f t="shared" si="4"/>
        <v>0</v>
      </c>
      <c r="AD34" s="91">
        <f t="shared" si="4"/>
        <v>0</v>
      </c>
      <c r="AE34" s="91">
        <f t="shared" si="4"/>
        <v>0</v>
      </c>
      <c r="AF34" s="91">
        <f t="shared" si="4"/>
        <v>0</v>
      </c>
      <c r="AG34" s="91">
        <f t="shared" si="4"/>
        <v>0</v>
      </c>
      <c r="AH34" s="88"/>
      <c r="AI34" s="88"/>
      <c r="AJ34" s="88"/>
      <c r="AK34" s="88"/>
      <c r="AL34" s="88"/>
    </row>
    <row r="35" spans="1:38" s="32" customFormat="1" x14ac:dyDescent="0.3">
      <c r="A35" s="32" t="s">
        <v>421</v>
      </c>
      <c r="B35" s="32" t="str">
        <f t="shared" si="2"/>
        <v>REF2019-UCE-L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88"/>
      <c r="AI35" s="88"/>
      <c r="AJ35" s="88"/>
      <c r="AK35" s="88"/>
      <c r="AL35" s="88"/>
    </row>
    <row r="36" spans="1:38" s="32" customFormat="1" x14ac:dyDescent="0.3">
      <c r="A36" s="32" t="s">
        <v>421</v>
      </c>
      <c r="B36" s="32" t="str">
        <f t="shared" si="2"/>
        <v>REF20195-L</v>
      </c>
      <c r="C36" s="91">
        <v>0</v>
      </c>
      <c r="D36" s="91">
        <v>0</v>
      </c>
      <c r="E36" s="91">
        <v>0</v>
      </c>
      <c r="F36" s="91">
        <v>0</v>
      </c>
      <c r="G36" s="91">
        <f t="shared" ref="G36:AG36" si="5">G29</f>
        <v>0</v>
      </c>
      <c r="H36" s="91">
        <f t="shared" si="5"/>
        <v>0</v>
      </c>
      <c r="I36" s="91">
        <f t="shared" si="5"/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f t="shared" si="5"/>
        <v>0</v>
      </c>
      <c r="Q36" s="91">
        <f t="shared" si="5"/>
        <v>0</v>
      </c>
      <c r="R36" s="91">
        <f t="shared" si="5"/>
        <v>0</v>
      </c>
      <c r="S36" s="91">
        <f t="shared" si="5"/>
        <v>0</v>
      </c>
      <c r="T36" s="91">
        <f t="shared" si="5"/>
        <v>0</v>
      </c>
      <c r="U36" s="91">
        <f t="shared" si="5"/>
        <v>0</v>
      </c>
      <c r="V36" s="91">
        <f t="shared" si="5"/>
        <v>0</v>
      </c>
      <c r="W36" s="91">
        <f t="shared" si="5"/>
        <v>0</v>
      </c>
      <c r="X36" s="91">
        <f t="shared" si="5"/>
        <v>0</v>
      </c>
      <c r="Y36" s="91">
        <f t="shared" si="5"/>
        <v>0</v>
      </c>
      <c r="Z36" s="91">
        <f t="shared" si="5"/>
        <v>0</v>
      </c>
      <c r="AA36" s="91">
        <f t="shared" si="5"/>
        <v>0</v>
      </c>
      <c r="AB36" s="91">
        <f t="shared" si="5"/>
        <v>0</v>
      </c>
      <c r="AC36" s="91">
        <f t="shared" si="5"/>
        <v>0</v>
      </c>
      <c r="AD36" s="91">
        <f t="shared" si="5"/>
        <v>0</v>
      </c>
      <c r="AE36" s="91">
        <f t="shared" si="5"/>
        <v>0</v>
      </c>
      <c r="AF36" s="91">
        <f t="shared" si="5"/>
        <v>0</v>
      </c>
      <c r="AG36" s="91">
        <f t="shared" si="5"/>
        <v>0</v>
      </c>
      <c r="AH36" s="88"/>
      <c r="AI36" s="88"/>
      <c r="AJ36" s="88"/>
      <c r="AK36" s="88"/>
      <c r="AL36" s="88"/>
    </row>
    <row r="37" spans="1:38" s="3" customFormat="1" x14ac:dyDescent="0.3">
      <c r="A37" s="3" t="s">
        <v>421</v>
      </c>
      <c r="B37" s="3" t="str">
        <f t="shared" si="2"/>
        <v>T3P2S8RL-UCE</v>
      </c>
      <c r="C37" s="92">
        <v>0</v>
      </c>
      <c r="D37" s="92">
        <v>0</v>
      </c>
      <c r="E37" s="92">
        <v>0</v>
      </c>
      <c r="F37" s="92">
        <v>0</v>
      </c>
      <c r="G37" s="92">
        <f t="shared" ref="G37:AG37" si="6">G30</f>
        <v>0</v>
      </c>
      <c r="H37" s="92">
        <f t="shared" si="6"/>
        <v>0</v>
      </c>
      <c r="I37" s="92">
        <f t="shared" si="6"/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f t="shared" si="6"/>
        <v>0</v>
      </c>
      <c r="Q37" s="92">
        <f t="shared" si="6"/>
        <v>0</v>
      </c>
      <c r="R37" s="92">
        <f t="shared" si="6"/>
        <v>0</v>
      </c>
      <c r="S37" s="92">
        <f t="shared" si="6"/>
        <v>0</v>
      </c>
      <c r="T37" s="92">
        <f t="shared" si="6"/>
        <v>0</v>
      </c>
      <c r="U37" s="92">
        <f t="shared" si="6"/>
        <v>0</v>
      </c>
      <c r="V37" s="92">
        <f t="shared" si="6"/>
        <v>0</v>
      </c>
      <c r="W37" s="92">
        <f t="shared" si="6"/>
        <v>0</v>
      </c>
      <c r="X37" s="92">
        <f t="shared" si="6"/>
        <v>0</v>
      </c>
      <c r="Y37" s="92">
        <f t="shared" si="6"/>
        <v>0</v>
      </c>
      <c r="Z37" s="92">
        <f t="shared" si="6"/>
        <v>0</v>
      </c>
      <c r="AA37" s="92">
        <f t="shared" si="6"/>
        <v>0</v>
      </c>
      <c r="AB37" s="92">
        <f t="shared" si="6"/>
        <v>0</v>
      </c>
      <c r="AC37" s="92">
        <f t="shared" si="6"/>
        <v>0</v>
      </c>
      <c r="AD37" s="92">
        <f t="shared" si="6"/>
        <v>0</v>
      </c>
      <c r="AE37" s="92">
        <f t="shared" si="6"/>
        <v>0</v>
      </c>
      <c r="AF37" s="92">
        <f t="shared" si="6"/>
        <v>0</v>
      </c>
      <c r="AG37" s="92">
        <f t="shared" si="6"/>
        <v>0</v>
      </c>
      <c r="AH37" s="89"/>
      <c r="AI37" s="89"/>
      <c r="AJ37" s="89"/>
      <c r="AK37" s="89"/>
      <c r="AL37" s="89"/>
    </row>
    <row r="38" spans="1:38" x14ac:dyDescent="0.3">
      <c r="A38" s="57" t="s">
        <v>424</v>
      </c>
      <c r="B38" s="57" t="str">
        <f>B28</f>
        <v>Ucon7-75-L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1"/>
      <c r="AI38" s="51"/>
      <c r="AJ38" s="51"/>
      <c r="AK38" s="51"/>
      <c r="AL38" s="51"/>
    </row>
    <row r="39" spans="1:38" x14ac:dyDescent="0.3">
      <c r="A39" s="57" t="s">
        <v>424</v>
      </c>
      <c r="B39" s="57" t="str">
        <f t="shared" ref="B39:B102" si="7">B29</f>
        <v>Con7-75-L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1"/>
      <c r="AI39" s="51"/>
      <c r="AJ39" s="51"/>
      <c r="AK39" s="51"/>
      <c r="AL39" s="51"/>
    </row>
    <row r="40" spans="1:38" x14ac:dyDescent="0.3">
      <c r="A40" s="57" t="s">
        <v>424</v>
      </c>
      <c r="B40" s="57" t="str">
        <f t="shared" si="7"/>
        <v>Ucon_NB-UCE-L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1"/>
      <c r="AI40" s="51"/>
      <c r="AJ40" s="51"/>
      <c r="AK40" s="51"/>
      <c r="AL40" s="51"/>
    </row>
    <row r="41" spans="1:38" x14ac:dyDescent="0.3">
      <c r="A41" s="57" t="s">
        <v>424</v>
      </c>
      <c r="B41" s="57" t="str">
        <f t="shared" si="7"/>
        <v>Con_NB-UCE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1"/>
      <c r="AI41" s="51"/>
      <c r="AJ41" s="51"/>
      <c r="AK41" s="51"/>
      <c r="AL41" s="51"/>
    </row>
    <row r="42" spans="1:38" x14ac:dyDescent="0.3">
      <c r="A42" s="57" t="s">
        <v>424</v>
      </c>
      <c r="B42" s="57" t="str">
        <f t="shared" si="7"/>
        <v>Ucon_NB9-5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1"/>
      <c r="AI42" s="51"/>
      <c r="AJ42" s="51"/>
      <c r="AK42" s="51"/>
      <c r="AL42" s="51"/>
    </row>
    <row r="43" spans="1:38" x14ac:dyDescent="0.3">
      <c r="A43" s="57" t="s">
        <v>424</v>
      </c>
      <c r="B43" s="57" t="str">
        <f t="shared" si="7"/>
        <v>RE_CON-UCE-L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1"/>
      <c r="AI43" s="51"/>
      <c r="AJ43" s="51"/>
      <c r="AK43" s="51"/>
      <c r="AL43" s="51"/>
    </row>
    <row r="44" spans="1:38" x14ac:dyDescent="0.3">
      <c r="A44" s="57" t="s">
        <v>424</v>
      </c>
      <c r="B44" s="57" t="str">
        <f t="shared" si="7"/>
        <v>TRAPES-UCE-L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1"/>
      <c r="AI44" s="51"/>
      <c r="AJ44" s="51"/>
      <c r="AK44" s="51"/>
      <c r="AL44" s="51"/>
    </row>
    <row r="45" spans="1:38" x14ac:dyDescent="0.3">
      <c r="A45" s="57" t="s">
        <v>424</v>
      </c>
      <c r="B45" s="57" t="str">
        <f t="shared" si="7"/>
        <v>REF2019-UCE-L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1"/>
      <c r="AI45" s="51"/>
      <c r="AJ45" s="51"/>
      <c r="AK45" s="51"/>
      <c r="AL45" s="51"/>
    </row>
    <row r="46" spans="1:38" x14ac:dyDescent="0.3">
      <c r="A46" s="57" t="s">
        <v>424</v>
      </c>
      <c r="B46" s="57" t="str">
        <f t="shared" si="7"/>
        <v>REF20195-L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1"/>
      <c r="AI46" s="51"/>
      <c r="AJ46" s="51"/>
      <c r="AK46" s="51"/>
      <c r="AL46" s="51"/>
    </row>
    <row r="47" spans="1:38" x14ac:dyDescent="0.3">
      <c r="A47" s="57" t="s">
        <v>424</v>
      </c>
      <c r="B47" s="57" t="str">
        <f t="shared" si="7"/>
        <v>T3P2S8RL-UCE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1"/>
      <c r="AI47" s="51"/>
      <c r="AJ47" s="51"/>
      <c r="AK47" s="51"/>
      <c r="AL47" s="51"/>
    </row>
    <row r="48" spans="1:38" s="86" customFormat="1" x14ac:dyDescent="0.3">
      <c r="A48" s="86" t="s">
        <v>422</v>
      </c>
      <c r="B48" s="86" t="str">
        <f>B38</f>
        <v>Ucon7-75-L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87"/>
      <c r="AI48" s="87"/>
      <c r="AJ48" s="87"/>
      <c r="AK48" s="87"/>
      <c r="AL48" s="87"/>
    </row>
    <row r="49" spans="1:38" x14ac:dyDescent="0.3">
      <c r="A49" s="57" t="s">
        <v>422</v>
      </c>
      <c r="B49" s="57" t="str">
        <f t="shared" si="7"/>
        <v>Con7-75-L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1"/>
      <c r="AI49" s="51"/>
      <c r="AJ49" s="51"/>
      <c r="AK49" s="51"/>
      <c r="AL49" s="51"/>
    </row>
    <row r="50" spans="1:38" x14ac:dyDescent="0.3">
      <c r="A50" s="57" t="s">
        <v>422</v>
      </c>
      <c r="B50" s="57" t="str">
        <f t="shared" si="7"/>
        <v>Ucon_NB-UCE-L</v>
      </c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1"/>
      <c r="AI50" s="51"/>
      <c r="AJ50" s="51"/>
      <c r="AK50" s="51"/>
      <c r="AL50" s="51"/>
    </row>
    <row r="51" spans="1:38" x14ac:dyDescent="0.3">
      <c r="A51" s="57" t="s">
        <v>422</v>
      </c>
      <c r="B51" s="57" t="str">
        <f t="shared" si="7"/>
        <v>Con_NB-UCE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1"/>
      <c r="AI51" s="51"/>
      <c r="AJ51" s="51"/>
      <c r="AK51" s="51"/>
      <c r="AL51" s="51"/>
    </row>
    <row r="52" spans="1:38" x14ac:dyDescent="0.3">
      <c r="A52" s="57" t="s">
        <v>422</v>
      </c>
      <c r="B52" s="57" t="str">
        <f t="shared" si="7"/>
        <v>Ucon_NB9-5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1"/>
      <c r="AI52" s="51"/>
      <c r="AJ52" s="51"/>
      <c r="AK52" s="51"/>
      <c r="AL52" s="51"/>
    </row>
    <row r="53" spans="1:38" x14ac:dyDescent="0.3">
      <c r="A53" s="57" t="s">
        <v>422</v>
      </c>
      <c r="B53" s="57" t="str">
        <f t="shared" si="7"/>
        <v>RE_CON-UCE-L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1"/>
      <c r="AI53" s="51"/>
      <c r="AJ53" s="51"/>
      <c r="AK53" s="51"/>
      <c r="AL53" s="51"/>
    </row>
    <row r="54" spans="1:38" x14ac:dyDescent="0.3">
      <c r="A54" s="57" t="s">
        <v>422</v>
      </c>
      <c r="B54" s="57" t="str">
        <f t="shared" si="7"/>
        <v>TRAPES-UCE-L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1"/>
      <c r="AI54" s="51"/>
      <c r="AJ54" s="51"/>
      <c r="AK54" s="51"/>
      <c r="AL54" s="51"/>
    </row>
    <row r="55" spans="1:38" x14ac:dyDescent="0.3">
      <c r="A55" s="57" t="s">
        <v>422</v>
      </c>
      <c r="B55" s="57" t="str">
        <f t="shared" si="7"/>
        <v>REF2019-UCE-L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1"/>
      <c r="AI55" s="51"/>
      <c r="AJ55" s="51"/>
      <c r="AK55" s="51"/>
      <c r="AL55" s="51"/>
    </row>
    <row r="56" spans="1:38" x14ac:dyDescent="0.3">
      <c r="A56" s="57" t="s">
        <v>422</v>
      </c>
      <c r="B56" s="57" t="str">
        <f t="shared" si="7"/>
        <v>REF20195-L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1"/>
      <c r="AI56" s="51"/>
      <c r="AJ56" s="51"/>
      <c r="AK56" s="51"/>
      <c r="AL56" s="51"/>
    </row>
    <row r="57" spans="1:38" x14ac:dyDescent="0.3">
      <c r="A57" s="57" t="s">
        <v>422</v>
      </c>
      <c r="B57" s="57" t="str">
        <f t="shared" si="7"/>
        <v>T3P2S8RL-UCE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1"/>
      <c r="AI57" s="51"/>
      <c r="AJ57" s="51"/>
      <c r="AK57" s="51"/>
      <c r="AL57" s="51"/>
    </row>
    <row r="58" spans="1:38" s="86" customFormat="1" x14ac:dyDescent="0.3">
      <c r="A58" s="86" t="s">
        <v>425</v>
      </c>
      <c r="B58" s="86" t="str">
        <f>B48</f>
        <v>Ucon7-75-L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87"/>
      <c r="AI58" s="87"/>
      <c r="AJ58" s="87"/>
      <c r="AK58" s="87"/>
      <c r="AL58" s="87"/>
    </row>
    <row r="59" spans="1:38" x14ac:dyDescent="0.3">
      <c r="A59" s="32" t="s">
        <v>425</v>
      </c>
      <c r="B59" s="57" t="str">
        <f t="shared" si="7"/>
        <v>Con7-75-L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1"/>
      <c r="AI59" s="51"/>
      <c r="AJ59" s="51"/>
      <c r="AK59" s="51"/>
      <c r="AL59" s="51"/>
    </row>
    <row r="60" spans="1:38" x14ac:dyDescent="0.3">
      <c r="A60" s="32" t="s">
        <v>425</v>
      </c>
      <c r="B60" s="57" t="str">
        <f t="shared" si="7"/>
        <v>Ucon_NB-UCE-L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1"/>
      <c r="AI60" s="51"/>
      <c r="AJ60" s="51"/>
      <c r="AK60" s="51"/>
      <c r="AL60" s="51"/>
    </row>
    <row r="61" spans="1:38" x14ac:dyDescent="0.3">
      <c r="A61" s="32" t="s">
        <v>425</v>
      </c>
      <c r="B61" s="57" t="str">
        <f t="shared" si="7"/>
        <v>Con_NB-UCE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1"/>
      <c r="AI61" s="51"/>
      <c r="AJ61" s="51"/>
      <c r="AK61" s="51"/>
      <c r="AL61" s="51"/>
    </row>
    <row r="62" spans="1:38" x14ac:dyDescent="0.3">
      <c r="A62" s="32" t="s">
        <v>425</v>
      </c>
      <c r="B62" s="57" t="str">
        <f t="shared" si="7"/>
        <v>Ucon_NB9-5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1"/>
      <c r="AI62" s="51"/>
      <c r="AJ62" s="51"/>
      <c r="AK62" s="51"/>
      <c r="AL62" s="51"/>
    </row>
    <row r="63" spans="1:38" x14ac:dyDescent="0.3">
      <c r="A63" s="32" t="s">
        <v>425</v>
      </c>
      <c r="B63" s="57" t="str">
        <f t="shared" si="7"/>
        <v>RE_CON-UCE-L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1"/>
      <c r="AI63" s="51"/>
      <c r="AJ63" s="51"/>
      <c r="AK63" s="51"/>
      <c r="AL63" s="51"/>
    </row>
    <row r="64" spans="1:38" x14ac:dyDescent="0.3">
      <c r="A64" s="32" t="s">
        <v>425</v>
      </c>
      <c r="B64" s="57" t="str">
        <f t="shared" si="7"/>
        <v>TRAPES-UCE-L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1"/>
      <c r="AI64" s="51"/>
      <c r="AJ64" s="51"/>
      <c r="AK64" s="51"/>
      <c r="AL64" s="51"/>
    </row>
    <row r="65" spans="1:38" x14ac:dyDescent="0.3">
      <c r="A65" s="32" t="s">
        <v>425</v>
      </c>
      <c r="B65" s="57" t="str">
        <f t="shared" si="7"/>
        <v>REF2019-UCE-L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1"/>
      <c r="AI65" s="51"/>
      <c r="AJ65" s="51"/>
      <c r="AK65" s="51"/>
      <c r="AL65" s="51"/>
    </row>
    <row r="66" spans="1:38" x14ac:dyDescent="0.3">
      <c r="A66" s="32" t="s">
        <v>425</v>
      </c>
      <c r="B66" s="57" t="str">
        <f t="shared" si="7"/>
        <v>REF20195-L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1"/>
      <c r="AI66" s="51"/>
      <c r="AJ66" s="51"/>
      <c r="AK66" s="51"/>
      <c r="AL66" s="51"/>
    </row>
    <row r="67" spans="1:38" x14ac:dyDescent="0.3">
      <c r="A67" s="3" t="s">
        <v>425</v>
      </c>
      <c r="B67" s="57" t="str">
        <f t="shared" si="7"/>
        <v>T3P2S8RL-UCE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1"/>
      <c r="AI67" s="51"/>
      <c r="AJ67" s="51"/>
      <c r="AK67" s="51"/>
      <c r="AL67" s="51"/>
    </row>
    <row r="68" spans="1:38" s="86" customFormat="1" x14ac:dyDescent="0.3">
      <c r="A68" s="57" t="s">
        <v>426</v>
      </c>
      <c r="B68" s="86" t="str">
        <f>B58</f>
        <v>Ucon7-75-L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87"/>
      <c r="AI68" s="87"/>
      <c r="AJ68" s="87"/>
      <c r="AK68" s="87"/>
      <c r="AL68" s="87"/>
    </row>
    <row r="69" spans="1:38" x14ac:dyDescent="0.3">
      <c r="A69" s="57" t="s">
        <v>426</v>
      </c>
      <c r="B69" s="57" t="str">
        <f t="shared" si="7"/>
        <v>Con7-75-L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1"/>
      <c r="AI69" s="51"/>
      <c r="AJ69" s="51"/>
      <c r="AK69" s="51"/>
      <c r="AL69" s="51"/>
    </row>
    <row r="70" spans="1:38" x14ac:dyDescent="0.3">
      <c r="A70" s="57" t="s">
        <v>426</v>
      </c>
      <c r="B70" s="57" t="str">
        <f t="shared" si="7"/>
        <v>Ucon_NB-UCE-L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1"/>
      <c r="AI70" s="51"/>
      <c r="AJ70" s="51"/>
      <c r="AK70" s="51"/>
      <c r="AL70" s="51"/>
    </row>
    <row r="71" spans="1:38" x14ac:dyDescent="0.3">
      <c r="A71" s="57" t="s">
        <v>426</v>
      </c>
      <c r="B71" s="57" t="str">
        <f t="shared" si="7"/>
        <v>Con_NB-UCE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1"/>
      <c r="AI71" s="51"/>
      <c r="AJ71" s="51"/>
      <c r="AK71" s="51"/>
      <c r="AL71" s="51"/>
    </row>
    <row r="72" spans="1:38" x14ac:dyDescent="0.3">
      <c r="A72" s="57" t="s">
        <v>426</v>
      </c>
      <c r="B72" s="57" t="str">
        <f t="shared" si="7"/>
        <v>Ucon_NB9-5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1"/>
      <c r="AI72" s="51"/>
      <c r="AJ72" s="51"/>
      <c r="AK72" s="51"/>
      <c r="AL72" s="51"/>
    </row>
    <row r="73" spans="1:38" x14ac:dyDescent="0.3">
      <c r="A73" s="57" t="s">
        <v>426</v>
      </c>
      <c r="B73" s="57" t="str">
        <f t="shared" si="7"/>
        <v>RE_CON-UCE-L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1"/>
      <c r="AI73" s="51"/>
      <c r="AJ73" s="51"/>
      <c r="AK73" s="51"/>
      <c r="AL73" s="51"/>
    </row>
    <row r="74" spans="1:38" x14ac:dyDescent="0.3">
      <c r="A74" s="57" t="s">
        <v>426</v>
      </c>
      <c r="B74" s="57" t="str">
        <f t="shared" si="7"/>
        <v>TRAPES-UCE-L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1"/>
      <c r="AI74" s="51"/>
      <c r="AJ74" s="51"/>
      <c r="AK74" s="51"/>
      <c r="AL74" s="51"/>
    </row>
    <row r="75" spans="1:38" x14ac:dyDescent="0.3">
      <c r="A75" s="57" t="s">
        <v>426</v>
      </c>
      <c r="B75" s="57" t="str">
        <f t="shared" si="7"/>
        <v>REF2019-UCE-L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1"/>
      <c r="AI75" s="51"/>
      <c r="AJ75" s="51"/>
      <c r="AK75" s="51"/>
      <c r="AL75" s="51"/>
    </row>
    <row r="76" spans="1:38" x14ac:dyDescent="0.3">
      <c r="A76" s="57" t="s">
        <v>426</v>
      </c>
      <c r="B76" s="57" t="str">
        <f t="shared" si="7"/>
        <v>REF20195-L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1"/>
      <c r="AI76" s="51"/>
      <c r="AJ76" s="51"/>
      <c r="AK76" s="51"/>
      <c r="AL76" s="51"/>
    </row>
    <row r="77" spans="1:38" x14ac:dyDescent="0.3">
      <c r="A77" s="57" t="s">
        <v>426</v>
      </c>
      <c r="B77" s="57" t="str">
        <f t="shared" si="7"/>
        <v>T3P2S8RL-UCE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1"/>
      <c r="AI77" s="51"/>
      <c r="AJ77" s="51"/>
      <c r="AK77" s="51"/>
      <c r="AL77" s="51"/>
    </row>
    <row r="78" spans="1:38" s="86" customFormat="1" x14ac:dyDescent="0.3">
      <c r="A78" s="86" t="s">
        <v>427</v>
      </c>
      <c r="B78" s="86" t="str">
        <f>B68</f>
        <v>Ucon7-75-L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0">
        <v>0</v>
      </c>
      <c r="AG78" s="90">
        <v>0</v>
      </c>
      <c r="AH78" s="87"/>
      <c r="AI78" s="87"/>
      <c r="AJ78" s="87"/>
      <c r="AK78" s="87"/>
      <c r="AL78" s="87"/>
    </row>
    <row r="79" spans="1:38" x14ac:dyDescent="0.3">
      <c r="A79" s="32" t="s">
        <v>427</v>
      </c>
      <c r="B79" s="57" t="str">
        <f t="shared" si="7"/>
        <v>Con7-75-L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1"/>
      <c r="AI79" s="51"/>
      <c r="AJ79" s="51"/>
      <c r="AK79" s="51"/>
      <c r="AL79" s="51"/>
    </row>
    <row r="80" spans="1:38" x14ac:dyDescent="0.3">
      <c r="A80" s="32" t="s">
        <v>427</v>
      </c>
      <c r="B80" s="57" t="str">
        <f t="shared" si="7"/>
        <v>Ucon_NB-UCE-L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1"/>
      <c r="AI80" s="51"/>
      <c r="AJ80" s="51"/>
      <c r="AK80" s="51"/>
      <c r="AL80" s="51"/>
    </row>
    <row r="81" spans="1:38" x14ac:dyDescent="0.3">
      <c r="A81" s="32" t="s">
        <v>427</v>
      </c>
      <c r="B81" s="57" t="str">
        <f t="shared" si="7"/>
        <v>Con_NB-UCE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1"/>
      <c r="AI81" s="51"/>
      <c r="AJ81" s="51"/>
      <c r="AK81" s="51"/>
      <c r="AL81" s="51"/>
    </row>
    <row r="82" spans="1:38" x14ac:dyDescent="0.3">
      <c r="A82" s="32" t="s">
        <v>427</v>
      </c>
      <c r="B82" s="57" t="str">
        <f t="shared" si="7"/>
        <v>Ucon_NB9-5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1"/>
      <c r="AI82" s="51"/>
      <c r="AJ82" s="51"/>
      <c r="AK82" s="51"/>
      <c r="AL82" s="51"/>
    </row>
    <row r="83" spans="1:38" x14ac:dyDescent="0.3">
      <c r="A83" s="32" t="s">
        <v>427</v>
      </c>
      <c r="B83" s="57" t="str">
        <f t="shared" si="7"/>
        <v>RE_CON-UCE-L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1"/>
      <c r="AI83" s="51"/>
      <c r="AJ83" s="51"/>
      <c r="AK83" s="51"/>
      <c r="AL83" s="51"/>
    </row>
    <row r="84" spans="1:38" x14ac:dyDescent="0.3">
      <c r="A84" s="32" t="s">
        <v>427</v>
      </c>
      <c r="B84" s="57" t="str">
        <f t="shared" si="7"/>
        <v>TRAPES-UCE-L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1"/>
      <c r="AI84" s="51"/>
      <c r="AJ84" s="51"/>
      <c r="AK84" s="51"/>
      <c r="AL84" s="51"/>
    </row>
    <row r="85" spans="1:38" x14ac:dyDescent="0.3">
      <c r="A85" s="32" t="s">
        <v>427</v>
      </c>
      <c r="B85" s="57" t="str">
        <f t="shared" si="7"/>
        <v>REF2019-UCE-L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1"/>
      <c r="AI85" s="51"/>
      <c r="AJ85" s="51"/>
      <c r="AK85" s="51"/>
      <c r="AL85" s="51"/>
    </row>
    <row r="86" spans="1:38" x14ac:dyDescent="0.3">
      <c r="A86" s="32" t="s">
        <v>427</v>
      </c>
      <c r="B86" s="57" t="str">
        <f t="shared" si="7"/>
        <v>REF20195-L</v>
      </c>
      <c r="C86" s="52">
        <v>0</v>
      </c>
      <c r="D86" s="52">
        <v>0</v>
      </c>
      <c r="E86" s="52">
        <v>0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1"/>
      <c r="AI86" s="51"/>
      <c r="AJ86" s="51"/>
      <c r="AK86" s="51"/>
      <c r="AL86" s="51"/>
    </row>
    <row r="87" spans="1:38" x14ac:dyDescent="0.3">
      <c r="A87" s="3" t="s">
        <v>427</v>
      </c>
      <c r="B87" s="57" t="str">
        <f t="shared" si="7"/>
        <v>T3P2S8RL-UCE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1"/>
      <c r="AI87" s="51"/>
      <c r="AJ87" s="51"/>
      <c r="AK87" s="51"/>
      <c r="AL87" s="51"/>
    </row>
    <row r="88" spans="1:38" s="86" customFormat="1" x14ac:dyDescent="0.3">
      <c r="A88" s="57" t="s">
        <v>428</v>
      </c>
      <c r="B88" s="86" t="str">
        <f>B78</f>
        <v>Ucon7-75-L</v>
      </c>
      <c r="C88" s="90">
        <v>0</v>
      </c>
      <c r="D88" s="90">
        <v>0</v>
      </c>
      <c r="E88" s="90">
        <v>0</v>
      </c>
      <c r="F88" s="90">
        <v>0</v>
      </c>
      <c r="G88" s="90">
        <v>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0</v>
      </c>
      <c r="N88" s="90">
        <v>0</v>
      </c>
      <c r="O88" s="90">
        <v>0</v>
      </c>
      <c r="P88" s="90">
        <v>0</v>
      </c>
      <c r="Q88" s="90">
        <v>0</v>
      </c>
      <c r="R88" s="90">
        <v>0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0</v>
      </c>
      <c r="AC88" s="90">
        <v>0</v>
      </c>
      <c r="AD88" s="90">
        <v>0</v>
      </c>
      <c r="AE88" s="90">
        <v>0</v>
      </c>
      <c r="AF88" s="90">
        <v>0</v>
      </c>
      <c r="AG88" s="90">
        <v>0</v>
      </c>
      <c r="AH88" s="87"/>
      <c r="AI88" s="87"/>
      <c r="AJ88" s="87"/>
      <c r="AK88" s="87"/>
      <c r="AL88" s="87"/>
    </row>
    <row r="89" spans="1:38" x14ac:dyDescent="0.3">
      <c r="A89" s="57" t="s">
        <v>428</v>
      </c>
      <c r="B89" s="57" t="str">
        <f t="shared" si="7"/>
        <v>Con7-75-L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1"/>
      <c r="AI89" s="51"/>
      <c r="AJ89" s="51"/>
      <c r="AK89" s="51"/>
      <c r="AL89" s="51"/>
    </row>
    <row r="90" spans="1:38" x14ac:dyDescent="0.3">
      <c r="A90" s="57" t="s">
        <v>428</v>
      </c>
      <c r="B90" s="57" t="str">
        <f t="shared" si="7"/>
        <v>Ucon_NB-UCE-L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1"/>
      <c r="AI90" s="51"/>
      <c r="AJ90" s="51"/>
      <c r="AK90" s="51"/>
      <c r="AL90" s="51"/>
    </row>
    <row r="91" spans="1:38" x14ac:dyDescent="0.3">
      <c r="A91" s="57" t="s">
        <v>428</v>
      </c>
      <c r="B91" s="57" t="str">
        <f t="shared" si="7"/>
        <v>Con_NB-UCE</v>
      </c>
      <c r="C91" s="52">
        <v>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1"/>
      <c r="AI91" s="51"/>
      <c r="AJ91" s="51"/>
      <c r="AK91" s="51"/>
      <c r="AL91" s="51"/>
    </row>
    <row r="92" spans="1:38" x14ac:dyDescent="0.3">
      <c r="A92" s="57" t="s">
        <v>428</v>
      </c>
      <c r="B92" s="57" t="str">
        <f t="shared" si="7"/>
        <v>Ucon_NB9-5</v>
      </c>
      <c r="C92" s="52">
        <v>0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1"/>
      <c r="AI92" s="51"/>
      <c r="AJ92" s="51"/>
      <c r="AK92" s="51"/>
      <c r="AL92" s="51"/>
    </row>
    <row r="93" spans="1:38" x14ac:dyDescent="0.3">
      <c r="A93" s="57" t="s">
        <v>428</v>
      </c>
      <c r="B93" s="57" t="str">
        <f t="shared" si="7"/>
        <v>RE_CON-UCE-L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1"/>
      <c r="AI93" s="51"/>
      <c r="AJ93" s="51"/>
      <c r="AK93" s="51"/>
      <c r="AL93" s="51"/>
    </row>
    <row r="94" spans="1:38" x14ac:dyDescent="0.3">
      <c r="A94" s="57" t="s">
        <v>428</v>
      </c>
      <c r="B94" s="57" t="str">
        <f t="shared" si="7"/>
        <v>TRAPES-UCE-L</v>
      </c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1"/>
      <c r="AI94" s="51"/>
      <c r="AJ94" s="51"/>
      <c r="AK94" s="51"/>
      <c r="AL94" s="51"/>
    </row>
    <row r="95" spans="1:38" x14ac:dyDescent="0.3">
      <c r="A95" s="57" t="s">
        <v>428</v>
      </c>
      <c r="B95" s="57" t="str">
        <f t="shared" si="7"/>
        <v>REF2019-UCE-L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1"/>
      <c r="AI95" s="51"/>
      <c r="AJ95" s="51"/>
      <c r="AK95" s="51"/>
      <c r="AL95" s="51"/>
    </row>
    <row r="96" spans="1:38" x14ac:dyDescent="0.3">
      <c r="A96" s="57" t="s">
        <v>428</v>
      </c>
      <c r="B96" s="57" t="str">
        <f t="shared" si="7"/>
        <v>REF20195-L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1"/>
      <c r="AI96" s="51"/>
      <c r="AJ96" s="51"/>
      <c r="AK96" s="51"/>
      <c r="AL96" s="51"/>
    </row>
    <row r="97" spans="1:38" x14ac:dyDescent="0.3">
      <c r="A97" s="57" t="s">
        <v>428</v>
      </c>
      <c r="B97" s="57" t="str">
        <f t="shared" si="7"/>
        <v>T3P2S8RL-UCE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1"/>
      <c r="AI97" s="51"/>
      <c r="AJ97" s="51"/>
      <c r="AK97" s="51"/>
      <c r="AL97" s="51"/>
    </row>
    <row r="98" spans="1:38" s="86" customFormat="1" x14ac:dyDescent="0.3">
      <c r="A98" s="86" t="s">
        <v>429</v>
      </c>
      <c r="B98" s="86" t="str">
        <f>B88</f>
        <v>Ucon7-75-L</v>
      </c>
      <c r="C98" s="90">
        <v>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  <c r="V98" s="90">
        <v>0</v>
      </c>
      <c r="W98" s="90">
        <v>0</v>
      </c>
      <c r="X98" s="90">
        <v>0</v>
      </c>
      <c r="Y98" s="90">
        <v>0</v>
      </c>
      <c r="Z98" s="90">
        <v>0</v>
      </c>
      <c r="AA98" s="90">
        <v>0</v>
      </c>
      <c r="AB98" s="90">
        <v>0</v>
      </c>
      <c r="AC98" s="90">
        <v>0</v>
      </c>
      <c r="AD98" s="90">
        <v>0</v>
      </c>
      <c r="AE98" s="90">
        <v>0</v>
      </c>
      <c r="AF98" s="90">
        <v>0</v>
      </c>
      <c r="AG98" s="90">
        <v>0</v>
      </c>
      <c r="AH98" s="87"/>
      <c r="AI98" s="87"/>
      <c r="AJ98" s="87"/>
      <c r="AK98" s="87"/>
      <c r="AL98" s="87"/>
    </row>
    <row r="99" spans="1:38" x14ac:dyDescent="0.3">
      <c r="A99" s="32" t="s">
        <v>429</v>
      </c>
      <c r="B99" s="57" t="str">
        <f t="shared" si="7"/>
        <v>Con7-75-L</v>
      </c>
      <c r="C99" s="52">
        <v>0</v>
      </c>
      <c r="D99" s="52">
        <v>0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1"/>
      <c r="AI99" s="51"/>
      <c r="AJ99" s="51"/>
      <c r="AK99" s="51"/>
      <c r="AL99" s="51"/>
    </row>
    <row r="100" spans="1:38" x14ac:dyDescent="0.3">
      <c r="A100" s="32" t="s">
        <v>429</v>
      </c>
      <c r="B100" s="57" t="str">
        <f t="shared" si="7"/>
        <v>Ucon_NB-UCE-L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1"/>
      <c r="AI100" s="51"/>
      <c r="AJ100" s="51"/>
      <c r="AK100" s="51"/>
      <c r="AL100" s="51"/>
    </row>
    <row r="101" spans="1:38" x14ac:dyDescent="0.3">
      <c r="A101" s="32" t="s">
        <v>429</v>
      </c>
      <c r="B101" s="57" t="str">
        <f t="shared" si="7"/>
        <v>Con_NB-UCE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1"/>
      <c r="AI101" s="51"/>
      <c r="AJ101" s="51"/>
      <c r="AK101" s="51"/>
      <c r="AL101" s="51"/>
    </row>
    <row r="102" spans="1:38" x14ac:dyDescent="0.3">
      <c r="A102" s="32" t="s">
        <v>429</v>
      </c>
      <c r="B102" s="57" t="str">
        <f t="shared" si="7"/>
        <v>Ucon_NB9-5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1"/>
      <c r="AI102" s="51"/>
      <c r="AJ102" s="51"/>
      <c r="AK102" s="51"/>
      <c r="AL102" s="51"/>
    </row>
    <row r="103" spans="1:38" x14ac:dyDescent="0.3">
      <c r="A103" s="32" t="s">
        <v>429</v>
      </c>
      <c r="B103" s="57" t="str">
        <f t="shared" ref="B103:B117" si="8">B93</f>
        <v>RE_CON-UCE-L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1"/>
      <c r="AI103" s="51"/>
      <c r="AJ103" s="51"/>
      <c r="AK103" s="51"/>
      <c r="AL103" s="51"/>
    </row>
    <row r="104" spans="1:38" x14ac:dyDescent="0.3">
      <c r="A104" s="32" t="s">
        <v>429</v>
      </c>
      <c r="B104" s="57" t="str">
        <f t="shared" si="8"/>
        <v>TRAPES-UCE-L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1"/>
      <c r="AI104" s="51"/>
      <c r="AJ104" s="51"/>
      <c r="AK104" s="51"/>
      <c r="AL104" s="51"/>
    </row>
    <row r="105" spans="1:38" x14ac:dyDescent="0.3">
      <c r="A105" s="32" t="s">
        <v>429</v>
      </c>
      <c r="B105" s="57" t="str">
        <f t="shared" si="8"/>
        <v>REF2019-UCE-L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1"/>
      <c r="AI105" s="51"/>
      <c r="AJ105" s="51"/>
      <c r="AK105" s="51"/>
      <c r="AL105" s="51"/>
    </row>
    <row r="106" spans="1:38" x14ac:dyDescent="0.3">
      <c r="A106" s="32" t="s">
        <v>429</v>
      </c>
      <c r="B106" s="57" t="str">
        <f t="shared" si="8"/>
        <v>REF20195-L</v>
      </c>
      <c r="C106" s="52">
        <v>0</v>
      </c>
      <c r="D106" s="52">
        <v>0</v>
      </c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1"/>
      <c r="AI106" s="51"/>
      <c r="AJ106" s="51"/>
      <c r="AK106" s="51"/>
      <c r="AL106" s="51"/>
    </row>
    <row r="107" spans="1:38" x14ac:dyDescent="0.3">
      <c r="A107" s="3" t="s">
        <v>429</v>
      </c>
      <c r="B107" s="57" t="str">
        <f t="shared" si="8"/>
        <v>T3P2S8RL-UCE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1"/>
      <c r="AI107" s="51"/>
      <c r="AJ107" s="51"/>
      <c r="AK107" s="51"/>
      <c r="AL107" s="51"/>
    </row>
    <row r="108" spans="1:38" s="86" customFormat="1" x14ac:dyDescent="0.3">
      <c r="A108" s="57" t="s">
        <v>430</v>
      </c>
      <c r="B108" s="86" t="str">
        <f>B98</f>
        <v>Ucon7-75-L</v>
      </c>
      <c r="C108" s="90">
        <v>0</v>
      </c>
      <c r="D108" s="90">
        <v>0</v>
      </c>
      <c r="E108" s="90">
        <v>0</v>
      </c>
      <c r="F108" s="90">
        <v>0</v>
      </c>
      <c r="G108" s="90">
        <v>0</v>
      </c>
      <c r="H108" s="90">
        <v>0</v>
      </c>
      <c r="I108" s="90">
        <v>0</v>
      </c>
      <c r="J108" s="90">
        <v>0</v>
      </c>
      <c r="K108" s="90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90">
        <v>0</v>
      </c>
      <c r="R108" s="90">
        <v>0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  <c r="AC108" s="90">
        <v>0</v>
      </c>
      <c r="AD108" s="90">
        <v>0</v>
      </c>
      <c r="AE108" s="90">
        <v>0</v>
      </c>
      <c r="AF108" s="90">
        <v>0</v>
      </c>
      <c r="AG108" s="90">
        <v>0</v>
      </c>
      <c r="AH108" s="87"/>
      <c r="AI108" s="87"/>
      <c r="AJ108" s="87"/>
      <c r="AK108" s="87"/>
      <c r="AL108" s="87"/>
    </row>
    <row r="109" spans="1:38" x14ac:dyDescent="0.3">
      <c r="A109" s="57" t="s">
        <v>430</v>
      </c>
      <c r="B109" s="57" t="str">
        <f t="shared" si="8"/>
        <v>Con7-75-L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1"/>
      <c r="AI109" s="51"/>
      <c r="AJ109" s="51"/>
      <c r="AK109" s="51"/>
      <c r="AL109" s="51"/>
    </row>
    <row r="110" spans="1:38" x14ac:dyDescent="0.3">
      <c r="A110" s="57" t="s">
        <v>430</v>
      </c>
      <c r="B110" s="57" t="str">
        <f t="shared" si="8"/>
        <v>Ucon_NB-UCE-L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1"/>
      <c r="AI110" s="51"/>
      <c r="AJ110" s="51"/>
      <c r="AK110" s="51"/>
      <c r="AL110" s="51"/>
    </row>
    <row r="111" spans="1:38" x14ac:dyDescent="0.3">
      <c r="A111" s="57" t="s">
        <v>430</v>
      </c>
      <c r="B111" s="57" t="str">
        <f t="shared" si="8"/>
        <v>Con_NB-UCE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1"/>
      <c r="AI111" s="51"/>
      <c r="AJ111" s="51"/>
      <c r="AK111" s="51"/>
      <c r="AL111" s="51"/>
    </row>
    <row r="112" spans="1:38" x14ac:dyDescent="0.3">
      <c r="A112" s="57" t="s">
        <v>430</v>
      </c>
      <c r="B112" s="57" t="str">
        <f t="shared" si="8"/>
        <v>Ucon_NB9-5</v>
      </c>
      <c r="C112" s="52">
        <v>0</v>
      </c>
      <c r="D112" s="52">
        <v>0</v>
      </c>
      <c r="E112" s="52">
        <v>0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1"/>
      <c r="AI112" s="51"/>
      <c r="AJ112" s="51"/>
      <c r="AK112" s="51"/>
      <c r="AL112" s="51"/>
    </row>
    <row r="113" spans="1:38" x14ac:dyDescent="0.3">
      <c r="A113" s="57" t="s">
        <v>430</v>
      </c>
      <c r="B113" s="57" t="str">
        <f t="shared" si="8"/>
        <v>RE_CON-UCE-L</v>
      </c>
      <c r="C113" s="52">
        <v>0</v>
      </c>
      <c r="D113" s="52">
        <v>0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1"/>
      <c r="AI113" s="51"/>
      <c r="AJ113" s="51"/>
      <c r="AK113" s="51"/>
      <c r="AL113" s="51"/>
    </row>
    <row r="114" spans="1:38" x14ac:dyDescent="0.3">
      <c r="A114" s="57" t="s">
        <v>430</v>
      </c>
      <c r="B114" s="57" t="str">
        <f t="shared" si="8"/>
        <v>TRAPES-UCE-L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1"/>
      <c r="AI114" s="51"/>
      <c r="AJ114" s="51"/>
      <c r="AK114" s="51"/>
      <c r="AL114" s="51"/>
    </row>
    <row r="115" spans="1:38" x14ac:dyDescent="0.3">
      <c r="A115" s="57" t="s">
        <v>430</v>
      </c>
      <c r="B115" s="57" t="str">
        <f t="shared" si="8"/>
        <v>REF2019-UCE-L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1"/>
      <c r="AI115" s="51"/>
      <c r="AJ115" s="51"/>
      <c r="AK115" s="51"/>
      <c r="AL115" s="51"/>
    </row>
    <row r="116" spans="1:38" x14ac:dyDescent="0.3">
      <c r="A116" s="57" t="s">
        <v>430</v>
      </c>
      <c r="B116" s="57" t="str">
        <f t="shared" si="8"/>
        <v>REF20195-L</v>
      </c>
      <c r="C116" s="52">
        <v>0</v>
      </c>
      <c r="D116" s="52">
        <v>0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1"/>
      <c r="AI116" s="51"/>
      <c r="AJ116" s="51"/>
      <c r="AK116" s="51"/>
      <c r="AL116" s="51"/>
    </row>
    <row r="117" spans="1:38" x14ac:dyDescent="0.3">
      <c r="A117" s="57" t="s">
        <v>430</v>
      </c>
      <c r="B117" s="57" t="str">
        <f t="shared" si="8"/>
        <v>T3P2S8RL-UCE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1"/>
      <c r="AI117" s="51"/>
      <c r="AJ117" s="51"/>
      <c r="AK117" s="51"/>
      <c r="AL117" s="51"/>
    </row>
    <row r="118" spans="1:38" s="86" customFormat="1" x14ac:dyDescent="0.3">
      <c r="A118" s="86" t="s">
        <v>431</v>
      </c>
      <c r="B118" s="86" t="str">
        <f>B108</f>
        <v>Ucon7-75-L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  <c r="V118" s="90">
        <v>0</v>
      </c>
      <c r="W118" s="90">
        <v>0</v>
      </c>
      <c r="X118" s="90">
        <v>0</v>
      </c>
      <c r="Y118" s="90">
        <v>0</v>
      </c>
      <c r="Z118" s="90">
        <v>0</v>
      </c>
      <c r="AA118" s="90">
        <v>0</v>
      </c>
      <c r="AB118" s="90">
        <v>0</v>
      </c>
      <c r="AC118" s="90">
        <v>0</v>
      </c>
      <c r="AD118" s="90">
        <v>0</v>
      </c>
      <c r="AE118" s="90">
        <v>0</v>
      </c>
      <c r="AF118" s="90">
        <v>0</v>
      </c>
      <c r="AG118" s="90">
        <v>0</v>
      </c>
      <c r="AH118" s="87"/>
      <c r="AI118" s="87"/>
      <c r="AJ118" s="87"/>
      <c r="AK118" s="87"/>
      <c r="AL118" s="87"/>
    </row>
    <row r="119" spans="1:38" x14ac:dyDescent="0.3">
      <c r="A119" s="32" t="s">
        <v>431</v>
      </c>
      <c r="B119" s="57" t="str">
        <f t="shared" ref="B119:B147" si="9">B109</f>
        <v>Con7-75-L</v>
      </c>
      <c r="C119" s="52">
        <v>0</v>
      </c>
      <c r="D119" s="52">
        <v>0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1"/>
      <c r="AI119" s="51"/>
      <c r="AJ119" s="51"/>
      <c r="AK119" s="51"/>
      <c r="AL119" s="51"/>
    </row>
    <row r="120" spans="1:38" x14ac:dyDescent="0.3">
      <c r="A120" s="32" t="s">
        <v>431</v>
      </c>
      <c r="B120" s="57" t="str">
        <f t="shared" si="9"/>
        <v>Ucon_NB-UCE-L</v>
      </c>
      <c r="C120" s="52">
        <v>0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1"/>
      <c r="AI120" s="51"/>
      <c r="AJ120" s="51"/>
      <c r="AK120" s="51"/>
      <c r="AL120" s="51"/>
    </row>
    <row r="121" spans="1:38" x14ac:dyDescent="0.3">
      <c r="A121" s="32" t="s">
        <v>431</v>
      </c>
      <c r="B121" s="57" t="str">
        <f t="shared" si="9"/>
        <v>Con_NB-UCE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1"/>
      <c r="AI121" s="51"/>
      <c r="AJ121" s="51"/>
      <c r="AK121" s="51"/>
      <c r="AL121" s="51"/>
    </row>
    <row r="122" spans="1:38" x14ac:dyDescent="0.3">
      <c r="A122" s="32" t="s">
        <v>431</v>
      </c>
      <c r="B122" s="57" t="str">
        <f t="shared" si="9"/>
        <v>Ucon_NB9-5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1"/>
      <c r="AI122" s="51"/>
      <c r="AJ122" s="51"/>
      <c r="AK122" s="51"/>
      <c r="AL122" s="51"/>
    </row>
    <row r="123" spans="1:38" x14ac:dyDescent="0.3">
      <c r="A123" s="32" t="s">
        <v>431</v>
      </c>
      <c r="B123" s="57" t="str">
        <f t="shared" si="9"/>
        <v>RE_CON-UCE-L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1"/>
      <c r="AI123" s="51"/>
      <c r="AJ123" s="51"/>
      <c r="AK123" s="51"/>
      <c r="AL123" s="51"/>
    </row>
    <row r="124" spans="1:38" x14ac:dyDescent="0.3">
      <c r="A124" s="32" t="s">
        <v>431</v>
      </c>
      <c r="B124" s="57" t="str">
        <f t="shared" si="9"/>
        <v>TRAPES-UCE-L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1"/>
      <c r="AI124" s="51"/>
      <c r="AJ124" s="51"/>
      <c r="AK124" s="51"/>
      <c r="AL124" s="51"/>
    </row>
    <row r="125" spans="1:38" x14ac:dyDescent="0.3">
      <c r="A125" s="32" t="s">
        <v>431</v>
      </c>
      <c r="B125" s="57" t="str">
        <f t="shared" si="9"/>
        <v>REF2019-UCE-L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1"/>
      <c r="AI125" s="51"/>
      <c r="AJ125" s="51"/>
      <c r="AK125" s="51"/>
      <c r="AL125" s="51"/>
    </row>
    <row r="126" spans="1:38" x14ac:dyDescent="0.3">
      <c r="A126" s="32" t="s">
        <v>431</v>
      </c>
      <c r="B126" s="57" t="str">
        <f t="shared" si="9"/>
        <v>REF20195-L</v>
      </c>
      <c r="C126" s="52">
        <v>0</v>
      </c>
      <c r="D126" s="52">
        <v>0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1"/>
      <c r="AI126" s="51"/>
      <c r="AJ126" s="51"/>
      <c r="AK126" s="51"/>
      <c r="AL126" s="51"/>
    </row>
    <row r="127" spans="1:38" x14ac:dyDescent="0.3">
      <c r="A127" s="3" t="s">
        <v>431</v>
      </c>
      <c r="B127" s="57" t="str">
        <f t="shared" si="9"/>
        <v>T3P2S8RL-UCE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1"/>
      <c r="AI127" s="51"/>
      <c r="AJ127" s="51"/>
      <c r="AK127" s="51"/>
      <c r="AL127" s="51"/>
    </row>
    <row r="128" spans="1:38" s="86" customFormat="1" x14ac:dyDescent="0.3">
      <c r="A128" s="57" t="s">
        <v>432</v>
      </c>
      <c r="B128" s="86" t="str">
        <f>B118</f>
        <v>Ucon7-75-L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  <c r="AF128" s="90">
        <v>0</v>
      </c>
      <c r="AG128" s="90">
        <v>0</v>
      </c>
      <c r="AH128" s="87"/>
      <c r="AI128" s="87"/>
      <c r="AJ128" s="87"/>
      <c r="AK128" s="87"/>
      <c r="AL128" s="87"/>
    </row>
    <row r="129" spans="1:38" x14ac:dyDescent="0.3">
      <c r="A129" s="57" t="s">
        <v>432</v>
      </c>
      <c r="B129" s="57" t="str">
        <f t="shared" si="9"/>
        <v>Con7-75-L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1"/>
      <c r="AI129" s="51"/>
      <c r="AJ129" s="51"/>
      <c r="AK129" s="51"/>
      <c r="AL129" s="51"/>
    </row>
    <row r="130" spans="1:38" x14ac:dyDescent="0.3">
      <c r="A130" s="57" t="s">
        <v>432</v>
      </c>
      <c r="B130" s="57" t="str">
        <f t="shared" si="9"/>
        <v>Ucon_NB-UCE-L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1"/>
      <c r="AI130" s="51"/>
      <c r="AJ130" s="51"/>
      <c r="AK130" s="51"/>
      <c r="AL130" s="51"/>
    </row>
    <row r="131" spans="1:38" x14ac:dyDescent="0.3">
      <c r="A131" s="57" t="s">
        <v>432</v>
      </c>
      <c r="B131" s="57" t="str">
        <f t="shared" si="9"/>
        <v>Con_NB-UCE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1"/>
      <c r="AI131" s="51"/>
      <c r="AJ131" s="51"/>
      <c r="AK131" s="51"/>
      <c r="AL131" s="51"/>
    </row>
    <row r="132" spans="1:38" x14ac:dyDescent="0.3">
      <c r="A132" s="57" t="s">
        <v>432</v>
      </c>
      <c r="B132" s="57" t="str">
        <f t="shared" si="9"/>
        <v>Ucon_NB9-5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1"/>
      <c r="AI132" s="51"/>
      <c r="AJ132" s="51"/>
      <c r="AK132" s="51"/>
      <c r="AL132" s="51"/>
    </row>
    <row r="133" spans="1:38" x14ac:dyDescent="0.3">
      <c r="A133" s="57" t="s">
        <v>432</v>
      </c>
      <c r="B133" s="57" t="str">
        <f t="shared" si="9"/>
        <v>RE_CON-UCE-L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1"/>
      <c r="AI133" s="51"/>
      <c r="AJ133" s="51"/>
      <c r="AK133" s="51"/>
      <c r="AL133" s="51"/>
    </row>
    <row r="134" spans="1:38" x14ac:dyDescent="0.3">
      <c r="A134" s="57" t="s">
        <v>432</v>
      </c>
      <c r="B134" s="57" t="str">
        <f t="shared" si="9"/>
        <v>TRAPES-UCE-L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1"/>
      <c r="AI134" s="51"/>
      <c r="AJ134" s="51"/>
      <c r="AK134" s="51"/>
      <c r="AL134" s="51"/>
    </row>
    <row r="135" spans="1:38" x14ac:dyDescent="0.3">
      <c r="A135" s="57" t="s">
        <v>432</v>
      </c>
      <c r="B135" s="57" t="str">
        <f t="shared" si="9"/>
        <v>REF2019-UCE-L</v>
      </c>
      <c r="C135" s="52">
        <v>0</v>
      </c>
      <c r="D135" s="52">
        <v>0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1"/>
      <c r="AI135" s="51"/>
      <c r="AJ135" s="51"/>
      <c r="AK135" s="51"/>
      <c r="AL135" s="51"/>
    </row>
    <row r="136" spans="1:38" x14ac:dyDescent="0.3">
      <c r="A136" s="57" t="s">
        <v>432</v>
      </c>
      <c r="B136" s="57" t="str">
        <f t="shared" si="9"/>
        <v>REF20195-L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1"/>
      <c r="AI136" s="51"/>
      <c r="AJ136" s="51"/>
      <c r="AK136" s="51"/>
      <c r="AL136" s="51"/>
    </row>
    <row r="137" spans="1:38" x14ac:dyDescent="0.3">
      <c r="A137" s="57" t="s">
        <v>432</v>
      </c>
      <c r="B137" s="57" t="str">
        <f t="shared" si="9"/>
        <v>T3P2S8RL-UCE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1"/>
      <c r="AI137" s="51"/>
      <c r="AJ137" s="51"/>
      <c r="AK137" s="51"/>
      <c r="AL137" s="51"/>
    </row>
    <row r="138" spans="1:38" s="86" customFormat="1" x14ac:dyDescent="0.3">
      <c r="A138" s="86" t="s">
        <v>433</v>
      </c>
      <c r="B138" s="86" t="str">
        <f>B128</f>
        <v>Ucon7-75-L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87"/>
      <c r="AI138" s="87"/>
      <c r="AJ138" s="87"/>
      <c r="AK138" s="87"/>
      <c r="AL138" s="87"/>
    </row>
    <row r="139" spans="1:38" x14ac:dyDescent="0.3">
      <c r="A139" s="57" t="s">
        <v>433</v>
      </c>
      <c r="B139" s="57" t="str">
        <f t="shared" si="9"/>
        <v>Con7-75-L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1"/>
      <c r="AI139" s="51"/>
      <c r="AJ139" s="51"/>
      <c r="AK139" s="51"/>
      <c r="AL139" s="51"/>
    </row>
    <row r="140" spans="1:38" x14ac:dyDescent="0.3">
      <c r="A140" s="57" t="s">
        <v>433</v>
      </c>
      <c r="B140" s="57" t="str">
        <f t="shared" si="9"/>
        <v>Ucon_NB-UCE-L</v>
      </c>
      <c r="C140" s="52">
        <v>0</v>
      </c>
      <c r="D140" s="52">
        <v>0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1"/>
      <c r="AI140" s="51"/>
      <c r="AJ140" s="51"/>
      <c r="AK140" s="51"/>
      <c r="AL140" s="51"/>
    </row>
    <row r="141" spans="1:38" x14ac:dyDescent="0.3">
      <c r="A141" s="57" t="s">
        <v>433</v>
      </c>
      <c r="B141" s="57" t="str">
        <f t="shared" si="9"/>
        <v>Con_NB-UCE</v>
      </c>
      <c r="C141" s="52">
        <v>0</v>
      </c>
      <c r="D141" s="52">
        <v>0</v>
      </c>
      <c r="E141" s="52">
        <v>0</v>
      </c>
      <c r="F141" s="52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1"/>
      <c r="AI141" s="51"/>
      <c r="AJ141" s="51"/>
      <c r="AK141" s="51"/>
      <c r="AL141" s="51"/>
    </row>
    <row r="142" spans="1:38" x14ac:dyDescent="0.3">
      <c r="A142" s="57" t="s">
        <v>433</v>
      </c>
      <c r="B142" s="57" t="str">
        <f t="shared" si="9"/>
        <v>Ucon_NB9-5</v>
      </c>
      <c r="C142" s="52">
        <v>0</v>
      </c>
      <c r="D142" s="52">
        <v>0</v>
      </c>
      <c r="E142" s="52">
        <v>0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1"/>
      <c r="AI142" s="51"/>
      <c r="AJ142" s="51"/>
      <c r="AK142" s="51"/>
      <c r="AL142" s="51"/>
    </row>
    <row r="143" spans="1:38" x14ac:dyDescent="0.3">
      <c r="A143" s="57" t="s">
        <v>433</v>
      </c>
      <c r="B143" s="57" t="str">
        <f t="shared" si="9"/>
        <v>RE_CON-UCE-L</v>
      </c>
      <c r="C143" s="52">
        <v>0</v>
      </c>
      <c r="D143" s="52">
        <v>0</v>
      </c>
      <c r="E143" s="52">
        <v>0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1"/>
      <c r="AI143" s="51"/>
      <c r="AJ143" s="51"/>
      <c r="AK143" s="51"/>
      <c r="AL143" s="51"/>
    </row>
    <row r="144" spans="1:38" x14ac:dyDescent="0.3">
      <c r="A144" s="57" t="s">
        <v>433</v>
      </c>
      <c r="B144" s="57" t="str">
        <f t="shared" si="9"/>
        <v>TRAPES-UCE-L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1"/>
      <c r="AI144" s="51"/>
      <c r="AJ144" s="51"/>
      <c r="AK144" s="51"/>
      <c r="AL144" s="51"/>
    </row>
    <row r="145" spans="1:38" x14ac:dyDescent="0.3">
      <c r="A145" s="57" t="s">
        <v>433</v>
      </c>
      <c r="B145" s="57" t="str">
        <f t="shared" si="9"/>
        <v>REF2019-UCE-L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1"/>
      <c r="AI145" s="51"/>
      <c r="AJ145" s="51"/>
      <c r="AK145" s="51"/>
      <c r="AL145" s="51"/>
    </row>
    <row r="146" spans="1:38" x14ac:dyDescent="0.3">
      <c r="A146" s="57" t="s">
        <v>433</v>
      </c>
      <c r="B146" s="57" t="str">
        <f t="shared" si="9"/>
        <v>REF20195-L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1"/>
      <c r="AI146" s="51"/>
      <c r="AJ146" s="51"/>
      <c r="AK146" s="51"/>
      <c r="AL146" s="51"/>
    </row>
    <row r="147" spans="1:38" x14ac:dyDescent="0.3">
      <c r="A147" s="57" t="s">
        <v>433</v>
      </c>
      <c r="B147" s="57" t="str">
        <f t="shared" si="9"/>
        <v>T3P2S8RL-UCE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1"/>
      <c r="AI147" s="51"/>
      <c r="AJ147" s="51"/>
      <c r="AK147" s="51"/>
      <c r="AL147" s="51"/>
    </row>
    <row r="148" spans="1:38" s="86" customFormat="1" x14ac:dyDescent="0.3">
      <c r="A148" s="86" t="s">
        <v>284</v>
      </c>
      <c r="B148" s="86" t="str">
        <f t="shared" ref="B148:B157" si="10">B38</f>
        <v>Ucon7-75-L</v>
      </c>
      <c r="C148" s="90">
        <v>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0</v>
      </c>
      <c r="S148" s="90">
        <v>0</v>
      </c>
      <c r="T148" s="90">
        <v>0</v>
      </c>
      <c r="U148" s="90">
        <v>0</v>
      </c>
      <c r="V148" s="90">
        <v>0</v>
      </c>
      <c r="W148" s="90">
        <v>0</v>
      </c>
      <c r="X148" s="90">
        <v>0</v>
      </c>
      <c r="Y148" s="90">
        <v>0</v>
      </c>
      <c r="Z148" s="90">
        <v>0</v>
      </c>
      <c r="AA148" s="90">
        <v>0</v>
      </c>
      <c r="AB148" s="90">
        <v>0</v>
      </c>
      <c r="AC148" s="90">
        <v>0</v>
      </c>
      <c r="AD148" s="90">
        <v>0</v>
      </c>
      <c r="AE148" s="90">
        <v>0</v>
      </c>
      <c r="AF148" s="90">
        <v>0</v>
      </c>
      <c r="AG148" s="90">
        <v>0</v>
      </c>
      <c r="AH148" s="87"/>
      <c r="AI148" s="87"/>
      <c r="AJ148" s="87"/>
      <c r="AK148" s="87"/>
      <c r="AL148" s="87"/>
    </row>
    <row r="149" spans="1:38" s="32" customFormat="1" x14ac:dyDescent="0.3">
      <c r="A149" s="32" t="s">
        <v>284</v>
      </c>
      <c r="B149" s="32" t="str">
        <f t="shared" si="10"/>
        <v>Con7-75-L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88"/>
      <c r="AI149" s="88"/>
      <c r="AJ149" s="88"/>
      <c r="AK149" s="88"/>
      <c r="AL149" s="88"/>
    </row>
    <row r="150" spans="1:38" s="32" customFormat="1" x14ac:dyDescent="0.3">
      <c r="A150" s="32" t="s">
        <v>284</v>
      </c>
      <c r="B150" s="32" t="str">
        <f t="shared" si="10"/>
        <v>Ucon_NB-UCE-L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88"/>
      <c r="AI150" s="88"/>
      <c r="AJ150" s="88"/>
      <c r="AK150" s="88"/>
      <c r="AL150" s="88"/>
    </row>
    <row r="151" spans="1:38" s="32" customFormat="1" x14ac:dyDescent="0.3">
      <c r="A151" s="32" t="s">
        <v>284</v>
      </c>
      <c r="B151" s="32" t="str">
        <f t="shared" si="10"/>
        <v>Con_NB-UCE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88"/>
      <c r="AI151" s="88"/>
      <c r="AJ151" s="88"/>
      <c r="AK151" s="88"/>
      <c r="AL151" s="88"/>
    </row>
    <row r="152" spans="1:38" s="32" customFormat="1" x14ac:dyDescent="0.3">
      <c r="A152" s="32" t="s">
        <v>284</v>
      </c>
      <c r="B152" s="32" t="str">
        <f t="shared" si="10"/>
        <v>Ucon_NB9-5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88"/>
      <c r="AI152" s="88"/>
      <c r="AJ152" s="88"/>
      <c r="AK152" s="88"/>
      <c r="AL152" s="88"/>
    </row>
    <row r="153" spans="1:38" s="32" customFormat="1" x14ac:dyDescent="0.3">
      <c r="A153" s="32" t="s">
        <v>284</v>
      </c>
      <c r="B153" s="32" t="str">
        <f t="shared" si="10"/>
        <v>RE_CON-UCE-L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88"/>
      <c r="AI153" s="88"/>
      <c r="AJ153" s="88"/>
      <c r="AK153" s="88"/>
      <c r="AL153" s="88"/>
    </row>
    <row r="154" spans="1:38" s="32" customFormat="1" x14ac:dyDescent="0.3">
      <c r="A154" s="32" t="s">
        <v>284</v>
      </c>
      <c r="B154" s="32" t="str">
        <f t="shared" si="10"/>
        <v>TRAPES-UCE-L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88"/>
      <c r="AI154" s="88"/>
      <c r="AJ154" s="88"/>
      <c r="AK154" s="88"/>
      <c r="AL154" s="88"/>
    </row>
    <row r="155" spans="1:38" s="32" customFormat="1" x14ac:dyDescent="0.3">
      <c r="A155" s="32" t="s">
        <v>284</v>
      </c>
      <c r="B155" s="32" t="str">
        <f t="shared" si="10"/>
        <v>REF2019-UCE-L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88"/>
      <c r="AI155" s="88"/>
      <c r="AJ155" s="88"/>
      <c r="AK155" s="88"/>
      <c r="AL155" s="88"/>
    </row>
    <row r="156" spans="1:38" s="32" customFormat="1" x14ac:dyDescent="0.3">
      <c r="A156" s="32" t="s">
        <v>284</v>
      </c>
      <c r="B156" s="32" t="str">
        <f t="shared" si="10"/>
        <v>REF20195-L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88"/>
      <c r="AI156" s="88"/>
      <c r="AJ156" s="88"/>
      <c r="AK156" s="88"/>
      <c r="AL156" s="88"/>
    </row>
    <row r="157" spans="1:38" s="3" customFormat="1" x14ac:dyDescent="0.3">
      <c r="A157" s="3" t="s">
        <v>284</v>
      </c>
      <c r="B157" s="3" t="str">
        <f t="shared" si="10"/>
        <v>T3P2S8RL-UCE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  <c r="Q157" s="92">
        <v>0</v>
      </c>
      <c r="R157" s="92">
        <v>0</v>
      </c>
      <c r="S157" s="92">
        <v>0</v>
      </c>
      <c r="T157" s="92">
        <v>0</v>
      </c>
      <c r="U157" s="92">
        <v>0</v>
      </c>
      <c r="V157" s="92">
        <v>0</v>
      </c>
      <c r="W157" s="92">
        <v>0</v>
      </c>
      <c r="X157" s="92">
        <v>0</v>
      </c>
      <c r="Y157" s="92">
        <v>0</v>
      </c>
      <c r="Z157" s="92">
        <v>0</v>
      </c>
      <c r="AA157" s="92">
        <v>0</v>
      </c>
      <c r="AB157" s="92">
        <v>0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89"/>
      <c r="AI157" s="89"/>
      <c r="AJ157" s="89"/>
      <c r="AK157" s="89"/>
      <c r="AL157" s="89"/>
    </row>
    <row r="158" spans="1:38" x14ac:dyDescent="0.3">
      <c r="A158" s="57" t="s">
        <v>434</v>
      </c>
      <c r="B158" s="57" t="str">
        <f t="shared" ref="B158:B221" si="11">B148</f>
        <v>Ucon7-75-L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1"/>
      <c r="AI158" s="51"/>
      <c r="AJ158" s="51"/>
      <c r="AK158" s="51"/>
      <c r="AL158" s="51"/>
    </row>
    <row r="159" spans="1:38" x14ac:dyDescent="0.3">
      <c r="A159" s="57" t="s">
        <v>434</v>
      </c>
      <c r="B159" s="57" t="str">
        <f t="shared" si="11"/>
        <v>Con7-75-L</v>
      </c>
      <c r="C159" s="52">
        <v>0</v>
      </c>
      <c r="D159" s="52">
        <v>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1"/>
      <c r="AI159" s="51"/>
      <c r="AJ159" s="51"/>
      <c r="AK159" s="51"/>
      <c r="AL159" s="51"/>
    </row>
    <row r="160" spans="1:38" x14ac:dyDescent="0.3">
      <c r="A160" s="57" t="s">
        <v>434</v>
      </c>
      <c r="B160" s="57" t="str">
        <f t="shared" si="11"/>
        <v>Ucon_NB-UCE-L</v>
      </c>
      <c r="C160" s="52">
        <v>0</v>
      </c>
      <c r="D160" s="52">
        <v>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1"/>
      <c r="AI160" s="51"/>
      <c r="AJ160" s="51"/>
      <c r="AK160" s="51"/>
      <c r="AL160" s="51"/>
    </row>
    <row r="161" spans="1:38" x14ac:dyDescent="0.3">
      <c r="A161" s="57" t="s">
        <v>434</v>
      </c>
      <c r="B161" s="57" t="str">
        <f t="shared" si="11"/>
        <v>Con_NB-UCE</v>
      </c>
      <c r="C161" s="52">
        <v>0</v>
      </c>
      <c r="D161" s="52">
        <v>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1"/>
      <c r="AI161" s="51"/>
      <c r="AJ161" s="51"/>
      <c r="AK161" s="51"/>
      <c r="AL161" s="51"/>
    </row>
    <row r="162" spans="1:38" x14ac:dyDescent="0.3">
      <c r="A162" s="57" t="s">
        <v>434</v>
      </c>
      <c r="B162" s="57" t="str">
        <f t="shared" si="11"/>
        <v>Ucon_NB9-5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1"/>
      <c r="AI162" s="51"/>
      <c r="AJ162" s="51"/>
      <c r="AK162" s="51"/>
      <c r="AL162" s="51"/>
    </row>
    <row r="163" spans="1:38" x14ac:dyDescent="0.3">
      <c r="A163" s="57" t="s">
        <v>434</v>
      </c>
      <c r="B163" s="57" t="str">
        <f t="shared" si="11"/>
        <v>RE_CON-UCE-L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1"/>
      <c r="AI163" s="51"/>
      <c r="AJ163" s="51"/>
      <c r="AK163" s="51"/>
      <c r="AL163" s="51"/>
    </row>
    <row r="164" spans="1:38" x14ac:dyDescent="0.3">
      <c r="A164" s="57" t="s">
        <v>434</v>
      </c>
      <c r="B164" s="57" t="str">
        <f t="shared" si="11"/>
        <v>TRAPES-UCE-L</v>
      </c>
      <c r="C164" s="52">
        <v>0</v>
      </c>
      <c r="D164" s="52">
        <v>0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1"/>
      <c r="AI164" s="51"/>
      <c r="AJ164" s="51"/>
      <c r="AK164" s="51"/>
      <c r="AL164" s="51"/>
    </row>
    <row r="165" spans="1:38" x14ac:dyDescent="0.3">
      <c r="A165" s="57" t="s">
        <v>434</v>
      </c>
      <c r="B165" s="57" t="str">
        <f t="shared" si="11"/>
        <v>REF2019-UCE-L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1"/>
      <c r="AI165" s="51"/>
      <c r="AJ165" s="51"/>
      <c r="AK165" s="51"/>
      <c r="AL165" s="51"/>
    </row>
    <row r="166" spans="1:38" x14ac:dyDescent="0.3">
      <c r="A166" s="57" t="s">
        <v>434</v>
      </c>
      <c r="B166" s="57" t="str">
        <f t="shared" si="11"/>
        <v>REF20195-L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1"/>
      <c r="AI166" s="51"/>
      <c r="AJ166" s="51"/>
      <c r="AK166" s="51"/>
      <c r="AL166" s="51"/>
    </row>
    <row r="167" spans="1:38" x14ac:dyDescent="0.3">
      <c r="A167" s="57" t="s">
        <v>434</v>
      </c>
      <c r="B167" s="57" t="str">
        <f t="shared" si="11"/>
        <v>T3P2S8RL-UCE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1"/>
      <c r="AI167" s="51"/>
      <c r="AJ167" s="51"/>
      <c r="AK167" s="51"/>
      <c r="AL167" s="51"/>
    </row>
    <row r="168" spans="1:38" s="86" customFormat="1" x14ac:dyDescent="0.3">
      <c r="A168" s="86" t="s">
        <v>435</v>
      </c>
      <c r="B168" s="86" t="str">
        <f t="shared" si="11"/>
        <v>Ucon7-75-L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0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87"/>
      <c r="AI168" s="87"/>
      <c r="AJ168" s="87"/>
      <c r="AK168" s="87"/>
      <c r="AL168" s="87"/>
    </row>
    <row r="169" spans="1:38" x14ac:dyDescent="0.3">
      <c r="A169" s="57" t="s">
        <v>435</v>
      </c>
      <c r="B169" s="57" t="str">
        <f t="shared" si="11"/>
        <v>Con7-75-L</v>
      </c>
      <c r="C169" s="52">
        <v>0</v>
      </c>
      <c r="D169" s="52">
        <v>0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1"/>
      <c r="AI169" s="51"/>
      <c r="AJ169" s="51"/>
      <c r="AK169" s="51"/>
      <c r="AL169" s="51"/>
    </row>
    <row r="170" spans="1:38" x14ac:dyDescent="0.3">
      <c r="A170" s="57" t="s">
        <v>435</v>
      </c>
      <c r="B170" s="57" t="str">
        <f t="shared" si="11"/>
        <v>Ucon_NB-UCE-L</v>
      </c>
      <c r="C170" s="52">
        <v>0</v>
      </c>
      <c r="D170" s="52">
        <v>0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1"/>
      <c r="AI170" s="51"/>
      <c r="AJ170" s="51"/>
      <c r="AK170" s="51"/>
      <c r="AL170" s="51"/>
    </row>
    <row r="171" spans="1:38" x14ac:dyDescent="0.3">
      <c r="A171" s="57" t="s">
        <v>435</v>
      </c>
      <c r="B171" s="57" t="str">
        <f t="shared" si="11"/>
        <v>Con_NB-UCE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1"/>
      <c r="AI171" s="51"/>
      <c r="AJ171" s="51"/>
      <c r="AK171" s="51"/>
      <c r="AL171" s="51"/>
    </row>
    <row r="172" spans="1:38" x14ac:dyDescent="0.3">
      <c r="A172" s="57" t="s">
        <v>435</v>
      </c>
      <c r="B172" s="57" t="str">
        <f t="shared" si="11"/>
        <v>Ucon_NB9-5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1"/>
      <c r="AI172" s="51"/>
      <c r="AJ172" s="51"/>
      <c r="AK172" s="51"/>
      <c r="AL172" s="51"/>
    </row>
    <row r="173" spans="1:38" x14ac:dyDescent="0.3">
      <c r="A173" s="57" t="s">
        <v>435</v>
      </c>
      <c r="B173" s="57" t="str">
        <f t="shared" si="11"/>
        <v>RE_CON-UCE-L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1"/>
      <c r="AI173" s="51"/>
      <c r="AJ173" s="51"/>
      <c r="AK173" s="51"/>
      <c r="AL173" s="51"/>
    </row>
    <row r="174" spans="1:38" x14ac:dyDescent="0.3">
      <c r="A174" s="57" t="s">
        <v>435</v>
      </c>
      <c r="B174" s="57" t="str">
        <f t="shared" si="11"/>
        <v>TRAPES-UCE-L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1"/>
      <c r="AI174" s="51"/>
      <c r="AJ174" s="51"/>
      <c r="AK174" s="51"/>
      <c r="AL174" s="51"/>
    </row>
    <row r="175" spans="1:38" x14ac:dyDescent="0.3">
      <c r="A175" s="57" t="s">
        <v>435</v>
      </c>
      <c r="B175" s="57" t="str">
        <f t="shared" si="11"/>
        <v>REF2019-UCE-L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1"/>
      <c r="AI175" s="51"/>
      <c r="AJ175" s="51"/>
      <c r="AK175" s="51"/>
      <c r="AL175" s="51"/>
    </row>
    <row r="176" spans="1:38" x14ac:dyDescent="0.3">
      <c r="A176" s="57" t="s">
        <v>435</v>
      </c>
      <c r="B176" s="57" t="str">
        <f t="shared" si="11"/>
        <v>REF20195-L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1"/>
      <c r="AI176" s="51"/>
      <c r="AJ176" s="51"/>
      <c r="AK176" s="51"/>
      <c r="AL176" s="51"/>
    </row>
    <row r="177" spans="1:38" x14ac:dyDescent="0.3">
      <c r="A177" s="57" t="s">
        <v>435</v>
      </c>
      <c r="B177" s="57" t="str">
        <f t="shared" si="11"/>
        <v>T3P2S8RL-UCE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1"/>
      <c r="AI177" s="51"/>
      <c r="AJ177" s="51"/>
      <c r="AK177" s="51"/>
      <c r="AL177" s="51"/>
    </row>
    <row r="178" spans="1:38" s="86" customFormat="1" x14ac:dyDescent="0.3">
      <c r="A178" s="86" t="s">
        <v>436</v>
      </c>
      <c r="B178" s="86" t="str">
        <f t="shared" si="11"/>
        <v>Ucon7-75-L</v>
      </c>
      <c r="C178" s="90">
        <v>0</v>
      </c>
      <c r="D178" s="90">
        <v>0</v>
      </c>
      <c r="E178" s="90">
        <v>0</v>
      </c>
      <c r="F178" s="90">
        <v>0</v>
      </c>
      <c r="G178" s="90">
        <v>0</v>
      </c>
      <c r="H178" s="90">
        <v>0</v>
      </c>
      <c r="I178" s="90">
        <v>0</v>
      </c>
      <c r="J178" s="90">
        <v>0</v>
      </c>
      <c r="K178" s="90">
        <v>0</v>
      </c>
      <c r="L178" s="90">
        <v>0</v>
      </c>
      <c r="M178" s="90">
        <v>0</v>
      </c>
      <c r="N178" s="90">
        <v>0</v>
      </c>
      <c r="O178" s="90">
        <v>0</v>
      </c>
      <c r="P178" s="90">
        <v>0</v>
      </c>
      <c r="Q178" s="90">
        <v>0</v>
      </c>
      <c r="R178" s="90">
        <v>0</v>
      </c>
      <c r="S178" s="90">
        <v>0</v>
      </c>
      <c r="T178" s="90">
        <v>0</v>
      </c>
      <c r="U178" s="90">
        <v>0</v>
      </c>
      <c r="V178" s="90">
        <v>0</v>
      </c>
      <c r="W178" s="90">
        <v>0</v>
      </c>
      <c r="X178" s="90">
        <v>0</v>
      </c>
      <c r="Y178" s="90">
        <v>0</v>
      </c>
      <c r="Z178" s="90">
        <v>0</v>
      </c>
      <c r="AA178" s="90">
        <v>0</v>
      </c>
      <c r="AB178" s="90">
        <v>0</v>
      </c>
      <c r="AC178" s="90">
        <v>0</v>
      </c>
      <c r="AD178" s="90">
        <v>0</v>
      </c>
      <c r="AE178" s="90">
        <v>0</v>
      </c>
      <c r="AF178" s="90">
        <v>0</v>
      </c>
      <c r="AG178" s="90">
        <v>0</v>
      </c>
      <c r="AH178" s="87"/>
      <c r="AI178" s="87"/>
      <c r="AJ178" s="87"/>
      <c r="AK178" s="87"/>
      <c r="AL178" s="87"/>
    </row>
    <row r="179" spans="1:38" x14ac:dyDescent="0.3">
      <c r="A179" s="57" t="s">
        <v>436</v>
      </c>
      <c r="B179" s="57" t="str">
        <f t="shared" si="11"/>
        <v>Con7-75-L</v>
      </c>
      <c r="C179" s="5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1"/>
      <c r="AI179" s="51"/>
      <c r="AJ179" s="51"/>
      <c r="AK179" s="51"/>
      <c r="AL179" s="51"/>
    </row>
    <row r="180" spans="1:38" x14ac:dyDescent="0.3">
      <c r="A180" s="57" t="s">
        <v>436</v>
      </c>
      <c r="B180" s="57" t="str">
        <f t="shared" si="11"/>
        <v>Ucon_NB-UCE-L</v>
      </c>
      <c r="C180" s="52">
        <v>0</v>
      </c>
      <c r="D180" s="52">
        <v>0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  <c r="AE180" s="52">
        <v>0</v>
      </c>
      <c r="AF180" s="52">
        <v>0</v>
      </c>
      <c r="AG180" s="52">
        <v>0</v>
      </c>
      <c r="AH180" s="51"/>
      <c r="AI180" s="51"/>
      <c r="AJ180" s="51"/>
      <c r="AK180" s="51"/>
      <c r="AL180" s="51"/>
    </row>
    <row r="181" spans="1:38" x14ac:dyDescent="0.3">
      <c r="A181" s="57" t="s">
        <v>436</v>
      </c>
      <c r="B181" s="57" t="str">
        <f t="shared" si="11"/>
        <v>Con_NB-UCE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  <c r="AE181" s="52">
        <v>0</v>
      </c>
      <c r="AF181" s="52">
        <v>0</v>
      </c>
      <c r="AG181" s="52">
        <v>0</v>
      </c>
      <c r="AH181" s="51"/>
      <c r="AI181" s="51"/>
      <c r="AJ181" s="51"/>
      <c r="AK181" s="51"/>
      <c r="AL181" s="51"/>
    </row>
    <row r="182" spans="1:38" x14ac:dyDescent="0.3">
      <c r="A182" s="57" t="s">
        <v>436</v>
      </c>
      <c r="B182" s="57" t="str">
        <f t="shared" si="11"/>
        <v>Ucon_NB9-5</v>
      </c>
      <c r="C182" s="52">
        <v>0</v>
      </c>
      <c r="D182" s="52">
        <v>0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1"/>
      <c r="AI182" s="51"/>
      <c r="AJ182" s="51"/>
      <c r="AK182" s="51"/>
      <c r="AL182" s="51"/>
    </row>
    <row r="183" spans="1:38" x14ac:dyDescent="0.3">
      <c r="A183" s="57" t="s">
        <v>436</v>
      </c>
      <c r="B183" s="57" t="str">
        <f t="shared" si="11"/>
        <v>RE_CON-UCE-L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  <c r="AE183" s="52">
        <v>0</v>
      </c>
      <c r="AF183" s="52">
        <v>0</v>
      </c>
      <c r="AG183" s="52">
        <v>0</v>
      </c>
      <c r="AH183" s="51"/>
      <c r="AI183" s="51"/>
      <c r="AJ183" s="51"/>
      <c r="AK183" s="51"/>
      <c r="AL183" s="51"/>
    </row>
    <row r="184" spans="1:38" x14ac:dyDescent="0.3">
      <c r="A184" s="57" t="s">
        <v>436</v>
      </c>
      <c r="B184" s="57" t="str">
        <f t="shared" si="11"/>
        <v>TRAPES-UCE-L</v>
      </c>
      <c r="C184" s="5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  <c r="AE184" s="52">
        <v>0</v>
      </c>
      <c r="AF184" s="52">
        <v>0</v>
      </c>
      <c r="AG184" s="52">
        <v>0</v>
      </c>
      <c r="AH184" s="51"/>
      <c r="AI184" s="51"/>
      <c r="AJ184" s="51"/>
      <c r="AK184" s="51"/>
      <c r="AL184" s="51"/>
    </row>
    <row r="185" spans="1:38" x14ac:dyDescent="0.3">
      <c r="A185" s="57" t="s">
        <v>436</v>
      </c>
      <c r="B185" s="57" t="str">
        <f t="shared" si="11"/>
        <v>REF2019-UCE-L</v>
      </c>
      <c r="C185" s="52">
        <v>0</v>
      </c>
      <c r="D185" s="52">
        <v>0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  <c r="AE185" s="52">
        <v>0</v>
      </c>
      <c r="AF185" s="52">
        <v>0</v>
      </c>
      <c r="AG185" s="52">
        <v>0</v>
      </c>
      <c r="AH185" s="51"/>
      <c r="AI185" s="51"/>
      <c r="AJ185" s="51"/>
      <c r="AK185" s="51"/>
      <c r="AL185" s="51"/>
    </row>
    <row r="186" spans="1:38" x14ac:dyDescent="0.3">
      <c r="A186" s="57" t="s">
        <v>436</v>
      </c>
      <c r="B186" s="57" t="str">
        <f t="shared" si="11"/>
        <v>REF20195-L</v>
      </c>
      <c r="C186" s="52">
        <v>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  <c r="AE186" s="52">
        <v>0</v>
      </c>
      <c r="AF186" s="52">
        <v>0</v>
      </c>
      <c r="AG186" s="52">
        <v>0</v>
      </c>
      <c r="AH186" s="51"/>
      <c r="AI186" s="51"/>
      <c r="AJ186" s="51"/>
      <c r="AK186" s="51"/>
      <c r="AL186" s="51"/>
    </row>
    <row r="187" spans="1:38" x14ac:dyDescent="0.3">
      <c r="A187" s="57" t="s">
        <v>436</v>
      </c>
      <c r="B187" s="57" t="str">
        <f t="shared" si="11"/>
        <v>T3P2S8RL-UCE</v>
      </c>
      <c r="C187" s="52">
        <v>0</v>
      </c>
      <c r="D187" s="52">
        <v>0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  <c r="AE187" s="52">
        <v>0</v>
      </c>
      <c r="AF187" s="52">
        <v>0</v>
      </c>
      <c r="AG187" s="52">
        <v>0</v>
      </c>
      <c r="AH187" s="51"/>
      <c r="AI187" s="51"/>
      <c r="AJ187" s="51"/>
      <c r="AK187" s="51"/>
      <c r="AL187" s="51"/>
    </row>
    <row r="188" spans="1:38" s="86" customFormat="1" x14ac:dyDescent="0.3">
      <c r="A188" s="86" t="s">
        <v>437</v>
      </c>
      <c r="B188" s="86" t="str">
        <f t="shared" si="11"/>
        <v>Ucon7-75-L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87"/>
      <c r="AI188" s="87"/>
      <c r="AJ188" s="87"/>
      <c r="AK188" s="87"/>
      <c r="AL188" s="87"/>
    </row>
    <row r="189" spans="1:38" x14ac:dyDescent="0.3">
      <c r="A189" s="57" t="s">
        <v>437</v>
      </c>
      <c r="B189" s="57" t="str">
        <f t="shared" si="11"/>
        <v>Con7-75-L</v>
      </c>
      <c r="C189" s="5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1"/>
      <c r="AI189" s="51"/>
      <c r="AJ189" s="51"/>
      <c r="AK189" s="51"/>
      <c r="AL189" s="51"/>
    </row>
    <row r="190" spans="1:38" x14ac:dyDescent="0.3">
      <c r="A190" s="57" t="s">
        <v>437</v>
      </c>
      <c r="B190" s="57" t="str">
        <f t="shared" si="11"/>
        <v>Ucon_NB-UCE-L</v>
      </c>
      <c r="C190" s="52">
        <v>0</v>
      </c>
      <c r="D190" s="52">
        <v>0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1"/>
      <c r="AI190" s="51"/>
      <c r="AJ190" s="51"/>
      <c r="AK190" s="51"/>
      <c r="AL190" s="51"/>
    </row>
    <row r="191" spans="1:38" x14ac:dyDescent="0.3">
      <c r="A191" s="57" t="s">
        <v>437</v>
      </c>
      <c r="B191" s="57" t="str">
        <f t="shared" si="11"/>
        <v>Con_NB-UCE</v>
      </c>
      <c r="C191" s="52">
        <v>0</v>
      </c>
      <c r="D191" s="52">
        <v>0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0</v>
      </c>
      <c r="AE191" s="52">
        <v>0</v>
      </c>
      <c r="AF191" s="52">
        <v>0</v>
      </c>
      <c r="AG191" s="52">
        <v>0</v>
      </c>
      <c r="AH191" s="51"/>
      <c r="AI191" s="51"/>
      <c r="AJ191" s="51"/>
      <c r="AK191" s="51"/>
      <c r="AL191" s="51"/>
    </row>
    <row r="192" spans="1:38" x14ac:dyDescent="0.3">
      <c r="A192" s="57" t="s">
        <v>437</v>
      </c>
      <c r="B192" s="57" t="str">
        <f t="shared" si="11"/>
        <v>Ucon_NB9-5</v>
      </c>
      <c r="C192" s="52">
        <v>0</v>
      </c>
      <c r="D192" s="52">
        <v>0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0</v>
      </c>
      <c r="AE192" s="52">
        <v>0</v>
      </c>
      <c r="AF192" s="52">
        <v>0</v>
      </c>
      <c r="AG192" s="52">
        <v>0</v>
      </c>
      <c r="AH192" s="51"/>
      <c r="AI192" s="51"/>
      <c r="AJ192" s="51"/>
      <c r="AK192" s="51"/>
      <c r="AL192" s="51"/>
    </row>
    <row r="193" spans="1:38" x14ac:dyDescent="0.3">
      <c r="A193" s="57" t="s">
        <v>437</v>
      </c>
      <c r="B193" s="57" t="str">
        <f t="shared" si="11"/>
        <v>RE_CON-UCE-L</v>
      </c>
      <c r="C193" s="5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1"/>
      <c r="AI193" s="51"/>
      <c r="AJ193" s="51"/>
      <c r="AK193" s="51"/>
      <c r="AL193" s="51"/>
    </row>
    <row r="194" spans="1:38" x14ac:dyDescent="0.3">
      <c r="A194" s="57" t="s">
        <v>437</v>
      </c>
      <c r="B194" s="57" t="str">
        <f t="shared" si="11"/>
        <v>TRAPES-UCE-L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0</v>
      </c>
      <c r="AE194" s="52">
        <v>0</v>
      </c>
      <c r="AF194" s="52">
        <v>0</v>
      </c>
      <c r="AG194" s="52">
        <v>0</v>
      </c>
      <c r="AH194" s="51"/>
      <c r="AI194" s="51"/>
      <c r="AJ194" s="51"/>
      <c r="AK194" s="51"/>
      <c r="AL194" s="51"/>
    </row>
    <row r="195" spans="1:38" x14ac:dyDescent="0.3">
      <c r="A195" s="57" t="s">
        <v>437</v>
      </c>
      <c r="B195" s="57" t="str">
        <f t="shared" si="11"/>
        <v>REF2019-UCE-L</v>
      </c>
      <c r="C195" s="52">
        <v>0</v>
      </c>
      <c r="D195" s="52">
        <v>0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0</v>
      </c>
      <c r="AE195" s="52">
        <v>0</v>
      </c>
      <c r="AF195" s="52">
        <v>0</v>
      </c>
      <c r="AG195" s="52">
        <v>0</v>
      </c>
      <c r="AH195" s="51"/>
      <c r="AI195" s="51"/>
      <c r="AJ195" s="51"/>
      <c r="AK195" s="51"/>
      <c r="AL195" s="51"/>
    </row>
    <row r="196" spans="1:38" x14ac:dyDescent="0.3">
      <c r="A196" s="57" t="s">
        <v>437</v>
      </c>
      <c r="B196" s="57" t="str">
        <f t="shared" si="11"/>
        <v>REF20195-L</v>
      </c>
      <c r="C196" s="52">
        <v>0</v>
      </c>
      <c r="D196" s="52">
        <v>0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1"/>
      <c r="AI196" s="51"/>
      <c r="AJ196" s="51"/>
      <c r="AK196" s="51"/>
      <c r="AL196" s="51"/>
    </row>
    <row r="197" spans="1:38" x14ac:dyDescent="0.3">
      <c r="A197" s="57" t="s">
        <v>437</v>
      </c>
      <c r="B197" s="57" t="str">
        <f t="shared" si="11"/>
        <v>T3P2S8RL-UCE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1"/>
      <c r="AI197" s="51"/>
      <c r="AJ197" s="51"/>
      <c r="AK197" s="51"/>
      <c r="AL197" s="51"/>
    </row>
    <row r="198" spans="1:38" s="86" customFormat="1" x14ac:dyDescent="0.3">
      <c r="A198" s="86" t="s">
        <v>438</v>
      </c>
      <c r="B198" s="86" t="str">
        <f t="shared" si="11"/>
        <v>Ucon7-75-L</v>
      </c>
      <c r="C198" s="90">
        <v>0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>
        <v>0</v>
      </c>
      <c r="AE198" s="90">
        <v>0</v>
      </c>
      <c r="AF198" s="90">
        <v>0</v>
      </c>
      <c r="AG198" s="90">
        <v>0</v>
      </c>
      <c r="AH198" s="87"/>
      <c r="AI198" s="87"/>
      <c r="AJ198" s="87"/>
      <c r="AK198" s="87"/>
      <c r="AL198" s="87"/>
    </row>
    <row r="199" spans="1:38" x14ac:dyDescent="0.3">
      <c r="A199" s="57" t="s">
        <v>438</v>
      </c>
      <c r="B199" s="57" t="str">
        <f t="shared" si="11"/>
        <v>Con7-75-L</v>
      </c>
      <c r="C199" s="5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1"/>
      <c r="AI199" s="51"/>
      <c r="AJ199" s="51"/>
      <c r="AK199" s="51"/>
      <c r="AL199" s="51"/>
    </row>
    <row r="200" spans="1:38" x14ac:dyDescent="0.3">
      <c r="A200" s="57" t="s">
        <v>438</v>
      </c>
      <c r="B200" s="57" t="str">
        <f t="shared" si="11"/>
        <v>Ucon_NB-UCE-L</v>
      </c>
      <c r="C200" s="52">
        <v>0</v>
      </c>
      <c r="D200" s="52">
        <v>0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1"/>
      <c r="AI200" s="51"/>
      <c r="AJ200" s="51"/>
      <c r="AK200" s="51"/>
      <c r="AL200" s="51"/>
    </row>
    <row r="201" spans="1:38" x14ac:dyDescent="0.3">
      <c r="A201" s="57" t="s">
        <v>438</v>
      </c>
      <c r="B201" s="57" t="str">
        <f t="shared" si="11"/>
        <v>Con_NB-UCE</v>
      </c>
      <c r="C201" s="52">
        <v>0</v>
      </c>
      <c r="D201" s="52">
        <v>0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1"/>
      <c r="AI201" s="51"/>
      <c r="AJ201" s="51"/>
      <c r="AK201" s="51"/>
      <c r="AL201" s="51"/>
    </row>
    <row r="202" spans="1:38" x14ac:dyDescent="0.3">
      <c r="A202" s="57" t="s">
        <v>438</v>
      </c>
      <c r="B202" s="57" t="str">
        <f t="shared" si="11"/>
        <v>Ucon_NB9-5</v>
      </c>
      <c r="C202" s="52">
        <v>0</v>
      </c>
      <c r="D202" s="52">
        <v>0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1"/>
      <c r="AI202" s="51"/>
      <c r="AJ202" s="51"/>
      <c r="AK202" s="51"/>
      <c r="AL202" s="51"/>
    </row>
    <row r="203" spans="1:38" x14ac:dyDescent="0.3">
      <c r="A203" s="57" t="s">
        <v>438</v>
      </c>
      <c r="B203" s="57" t="str">
        <f t="shared" si="11"/>
        <v>RE_CON-UCE-L</v>
      </c>
      <c r="C203" s="52">
        <v>0</v>
      </c>
      <c r="D203" s="52">
        <v>0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1"/>
      <c r="AI203" s="51"/>
      <c r="AJ203" s="51"/>
      <c r="AK203" s="51"/>
      <c r="AL203" s="51"/>
    </row>
    <row r="204" spans="1:38" x14ac:dyDescent="0.3">
      <c r="A204" s="57" t="s">
        <v>438</v>
      </c>
      <c r="B204" s="57" t="str">
        <f t="shared" si="11"/>
        <v>TRAPES-UCE-L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1"/>
      <c r="AI204" s="51"/>
      <c r="AJ204" s="51"/>
      <c r="AK204" s="51"/>
      <c r="AL204" s="51"/>
    </row>
    <row r="205" spans="1:38" x14ac:dyDescent="0.3">
      <c r="A205" s="57" t="s">
        <v>438</v>
      </c>
      <c r="B205" s="57" t="str">
        <f t="shared" si="11"/>
        <v>REF2019-UCE-L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1"/>
      <c r="AI205" s="51"/>
      <c r="AJ205" s="51"/>
      <c r="AK205" s="51"/>
      <c r="AL205" s="51"/>
    </row>
    <row r="206" spans="1:38" x14ac:dyDescent="0.3">
      <c r="A206" s="57" t="s">
        <v>438</v>
      </c>
      <c r="B206" s="57" t="str">
        <f t="shared" si="11"/>
        <v>REF20195-L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0</v>
      </c>
      <c r="AD206" s="52">
        <v>0</v>
      </c>
      <c r="AE206" s="52">
        <v>0</v>
      </c>
      <c r="AF206" s="52">
        <v>0</v>
      </c>
      <c r="AG206" s="52">
        <v>0</v>
      </c>
      <c r="AH206" s="51"/>
      <c r="AI206" s="51"/>
      <c r="AJ206" s="51"/>
      <c r="AK206" s="51"/>
      <c r="AL206" s="51"/>
    </row>
    <row r="207" spans="1:38" x14ac:dyDescent="0.3">
      <c r="A207" s="57" t="s">
        <v>438</v>
      </c>
      <c r="B207" s="57" t="str">
        <f t="shared" si="11"/>
        <v>T3P2S8RL-UCE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1"/>
      <c r="AI207" s="51"/>
      <c r="AJ207" s="51"/>
      <c r="AK207" s="51"/>
      <c r="AL207" s="51"/>
    </row>
    <row r="208" spans="1:38" s="86" customFormat="1" x14ac:dyDescent="0.3">
      <c r="A208" s="86" t="s">
        <v>439</v>
      </c>
      <c r="B208" s="86" t="str">
        <f t="shared" si="11"/>
        <v>Ucon7-75-L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87"/>
      <c r="AI208" s="87"/>
      <c r="AJ208" s="87"/>
      <c r="AK208" s="87"/>
      <c r="AL208" s="87"/>
    </row>
    <row r="209" spans="1:38" x14ac:dyDescent="0.3">
      <c r="A209" s="57" t="s">
        <v>439</v>
      </c>
      <c r="B209" s="57" t="str">
        <f t="shared" si="11"/>
        <v>Con7-75-L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1"/>
      <c r="AI209" s="51"/>
      <c r="AJ209" s="51"/>
      <c r="AK209" s="51"/>
      <c r="AL209" s="51"/>
    </row>
    <row r="210" spans="1:38" x14ac:dyDescent="0.3">
      <c r="A210" s="57" t="s">
        <v>439</v>
      </c>
      <c r="B210" s="57" t="str">
        <f t="shared" si="11"/>
        <v>Ucon_NB-UCE-L</v>
      </c>
      <c r="C210" s="52">
        <v>0</v>
      </c>
      <c r="D210" s="52">
        <v>0</v>
      </c>
      <c r="E210" s="52">
        <v>0</v>
      </c>
      <c r="F210" s="52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0</v>
      </c>
      <c r="AF210" s="52">
        <v>0</v>
      </c>
      <c r="AG210" s="52">
        <v>0</v>
      </c>
      <c r="AH210" s="51"/>
      <c r="AI210" s="51"/>
      <c r="AJ210" s="51"/>
      <c r="AK210" s="51"/>
      <c r="AL210" s="51"/>
    </row>
    <row r="211" spans="1:38" x14ac:dyDescent="0.3">
      <c r="A211" s="57" t="s">
        <v>439</v>
      </c>
      <c r="B211" s="57" t="str">
        <f t="shared" si="11"/>
        <v>Con_NB-UCE</v>
      </c>
      <c r="C211" s="52">
        <v>0</v>
      </c>
      <c r="D211" s="52">
        <v>0</v>
      </c>
      <c r="E211" s="52">
        <v>0</v>
      </c>
      <c r="F211" s="52">
        <v>0</v>
      </c>
      <c r="G211" s="52">
        <v>0</v>
      </c>
      <c r="H211" s="52">
        <v>0</v>
      </c>
      <c r="I211" s="52">
        <v>0</v>
      </c>
      <c r="J211" s="52">
        <v>0</v>
      </c>
      <c r="K211" s="52"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0</v>
      </c>
      <c r="AF211" s="52">
        <v>0</v>
      </c>
      <c r="AG211" s="52">
        <v>0</v>
      </c>
      <c r="AH211" s="51"/>
      <c r="AI211" s="51"/>
      <c r="AJ211" s="51"/>
      <c r="AK211" s="51"/>
      <c r="AL211" s="51"/>
    </row>
    <row r="212" spans="1:38" x14ac:dyDescent="0.3">
      <c r="A212" s="57" t="s">
        <v>439</v>
      </c>
      <c r="B212" s="57" t="str">
        <f t="shared" si="11"/>
        <v>Ucon_NB9-5</v>
      </c>
      <c r="C212" s="52">
        <v>0</v>
      </c>
      <c r="D212" s="52">
        <v>0</v>
      </c>
      <c r="E212" s="52">
        <v>0</v>
      </c>
      <c r="F212" s="52">
        <v>0</v>
      </c>
      <c r="G212" s="52">
        <v>0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0</v>
      </c>
      <c r="U212" s="52">
        <v>0</v>
      </c>
      <c r="V212" s="52">
        <v>0</v>
      </c>
      <c r="W212" s="52">
        <v>0</v>
      </c>
      <c r="X212" s="52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1"/>
      <c r="AI212" s="51"/>
      <c r="AJ212" s="51"/>
      <c r="AK212" s="51"/>
      <c r="AL212" s="51"/>
    </row>
    <row r="213" spans="1:38" x14ac:dyDescent="0.3">
      <c r="A213" s="57" t="s">
        <v>439</v>
      </c>
      <c r="B213" s="57" t="str">
        <f t="shared" si="11"/>
        <v>RE_CON-UCE-L</v>
      </c>
      <c r="C213" s="52">
        <v>0</v>
      </c>
      <c r="D213" s="52">
        <v>0</v>
      </c>
      <c r="E213" s="52">
        <v>0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1"/>
      <c r="AI213" s="51"/>
      <c r="AJ213" s="51"/>
      <c r="AK213" s="51"/>
      <c r="AL213" s="51"/>
    </row>
    <row r="214" spans="1:38" x14ac:dyDescent="0.3">
      <c r="A214" s="57" t="s">
        <v>439</v>
      </c>
      <c r="B214" s="57" t="str">
        <f t="shared" si="11"/>
        <v>TRAPES-UCE-L</v>
      </c>
      <c r="C214" s="52">
        <v>0</v>
      </c>
      <c r="D214" s="52">
        <v>0</v>
      </c>
      <c r="E214" s="52">
        <v>0</v>
      </c>
      <c r="F214" s="52">
        <v>0</v>
      </c>
      <c r="G214" s="52">
        <v>0</v>
      </c>
      <c r="H214" s="52">
        <v>0</v>
      </c>
      <c r="I214" s="52">
        <v>0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0</v>
      </c>
      <c r="AF214" s="52">
        <v>0</v>
      </c>
      <c r="AG214" s="52">
        <v>0</v>
      </c>
      <c r="AH214" s="51"/>
      <c r="AI214" s="51"/>
      <c r="AJ214" s="51"/>
      <c r="AK214" s="51"/>
      <c r="AL214" s="51"/>
    </row>
    <row r="215" spans="1:38" x14ac:dyDescent="0.3">
      <c r="A215" s="57" t="s">
        <v>439</v>
      </c>
      <c r="B215" s="57" t="str">
        <f t="shared" si="11"/>
        <v>REF2019-UCE-L</v>
      </c>
      <c r="C215" s="52">
        <v>0</v>
      </c>
      <c r="D215" s="52">
        <v>0</v>
      </c>
      <c r="E215" s="52">
        <v>0</v>
      </c>
      <c r="F215" s="52">
        <v>0</v>
      </c>
      <c r="G215" s="52">
        <v>0</v>
      </c>
      <c r="H215" s="52">
        <v>0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1"/>
      <c r="AI215" s="51"/>
      <c r="AJ215" s="51"/>
      <c r="AK215" s="51"/>
      <c r="AL215" s="51"/>
    </row>
    <row r="216" spans="1:38" x14ac:dyDescent="0.3">
      <c r="A216" s="57" t="s">
        <v>439</v>
      </c>
      <c r="B216" s="57" t="str">
        <f t="shared" si="11"/>
        <v>REF20195-L</v>
      </c>
      <c r="C216" s="52">
        <v>0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0</v>
      </c>
      <c r="AE216" s="52">
        <v>0</v>
      </c>
      <c r="AF216" s="52">
        <v>0</v>
      </c>
      <c r="AG216" s="52">
        <v>0</v>
      </c>
      <c r="AH216" s="51"/>
      <c r="AI216" s="51"/>
      <c r="AJ216" s="51"/>
      <c r="AK216" s="51"/>
      <c r="AL216" s="51"/>
    </row>
    <row r="217" spans="1:38" x14ac:dyDescent="0.3">
      <c r="A217" s="57" t="s">
        <v>439</v>
      </c>
      <c r="B217" s="57" t="str">
        <f t="shared" si="11"/>
        <v>T3P2S8RL-UCE</v>
      </c>
      <c r="C217" s="52">
        <v>0</v>
      </c>
      <c r="D217" s="52">
        <v>0</v>
      </c>
      <c r="E217" s="52">
        <v>0</v>
      </c>
      <c r="F217" s="52">
        <v>0</v>
      </c>
      <c r="G217" s="52">
        <v>0</v>
      </c>
      <c r="H217" s="52">
        <v>0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1"/>
      <c r="AI217" s="51"/>
      <c r="AJ217" s="51"/>
      <c r="AK217" s="51"/>
      <c r="AL217" s="51"/>
    </row>
    <row r="218" spans="1:38" s="86" customFormat="1" x14ac:dyDescent="0.3">
      <c r="A218" s="86" t="s">
        <v>440</v>
      </c>
      <c r="B218" s="86" t="str">
        <f t="shared" si="11"/>
        <v>Ucon7-75-L</v>
      </c>
      <c r="C218" s="90">
        <v>0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  <c r="V218" s="90">
        <v>0</v>
      </c>
      <c r="W218" s="90">
        <v>0</v>
      </c>
      <c r="X218" s="90">
        <v>0</v>
      </c>
      <c r="Y218" s="90">
        <v>0</v>
      </c>
      <c r="Z218" s="90">
        <v>0</v>
      </c>
      <c r="AA218" s="90">
        <v>0</v>
      </c>
      <c r="AB218" s="90">
        <v>0</v>
      </c>
      <c r="AC218" s="90">
        <v>0</v>
      </c>
      <c r="AD218" s="90">
        <v>0</v>
      </c>
      <c r="AE218" s="90">
        <v>0</v>
      </c>
      <c r="AF218" s="90">
        <v>0</v>
      </c>
      <c r="AG218" s="90">
        <v>0</v>
      </c>
      <c r="AH218" s="87"/>
      <c r="AI218" s="87"/>
      <c r="AJ218" s="87"/>
      <c r="AK218" s="87"/>
      <c r="AL218" s="87"/>
    </row>
    <row r="219" spans="1:38" x14ac:dyDescent="0.3">
      <c r="A219" s="57" t="s">
        <v>440</v>
      </c>
      <c r="B219" s="57" t="str">
        <f t="shared" si="11"/>
        <v>Con7-75-L</v>
      </c>
      <c r="C219" s="52">
        <v>0</v>
      </c>
      <c r="D219" s="52">
        <v>0</v>
      </c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1"/>
      <c r="AI219" s="51"/>
      <c r="AJ219" s="51"/>
      <c r="AK219" s="51"/>
      <c r="AL219" s="51"/>
    </row>
    <row r="220" spans="1:38" x14ac:dyDescent="0.3">
      <c r="A220" s="57" t="s">
        <v>440</v>
      </c>
      <c r="B220" s="57" t="str">
        <f t="shared" si="11"/>
        <v>Ucon_NB-UCE-L</v>
      </c>
      <c r="C220" s="52">
        <v>0</v>
      </c>
      <c r="D220" s="52">
        <v>0</v>
      </c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1"/>
      <c r="AI220" s="51"/>
      <c r="AJ220" s="51"/>
      <c r="AK220" s="51"/>
      <c r="AL220" s="51"/>
    </row>
    <row r="221" spans="1:38" x14ac:dyDescent="0.3">
      <c r="A221" s="57" t="s">
        <v>440</v>
      </c>
      <c r="B221" s="57" t="str">
        <f t="shared" si="11"/>
        <v>Con_NB-UCE</v>
      </c>
      <c r="C221" s="52">
        <v>0</v>
      </c>
      <c r="D221" s="52">
        <v>0</v>
      </c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0</v>
      </c>
      <c r="AE221" s="52">
        <v>0</v>
      </c>
      <c r="AF221" s="52">
        <v>0</v>
      </c>
      <c r="AG221" s="52">
        <v>0</v>
      </c>
      <c r="AH221" s="51"/>
      <c r="AI221" s="51"/>
      <c r="AJ221" s="51"/>
      <c r="AK221" s="51"/>
      <c r="AL221" s="51"/>
    </row>
    <row r="222" spans="1:38" x14ac:dyDescent="0.3">
      <c r="A222" s="57" t="s">
        <v>440</v>
      </c>
      <c r="B222" s="57" t="str">
        <f t="shared" ref="B222:B285" si="12">B212</f>
        <v>Ucon_NB9-5</v>
      </c>
      <c r="C222" s="52">
        <v>0</v>
      </c>
      <c r="D222" s="52">
        <v>0</v>
      </c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2">
        <v>0</v>
      </c>
      <c r="AD222" s="52">
        <v>0</v>
      </c>
      <c r="AE222" s="52">
        <v>0</v>
      </c>
      <c r="AF222" s="52">
        <v>0</v>
      </c>
      <c r="AG222" s="52">
        <v>0</v>
      </c>
      <c r="AH222" s="51"/>
      <c r="AI222" s="51"/>
      <c r="AJ222" s="51"/>
      <c r="AK222" s="51"/>
      <c r="AL222" s="51"/>
    </row>
    <row r="223" spans="1:38" x14ac:dyDescent="0.3">
      <c r="A223" s="57" t="s">
        <v>440</v>
      </c>
      <c r="B223" s="57" t="str">
        <f t="shared" si="12"/>
        <v>RE_CON-UCE-L</v>
      </c>
      <c r="C223" s="52">
        <v>0</v>
      </c>
      <c r="D223" s="52">
        <v>0</v>
      </c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0</v>
      </c>
      <c r="AC223" s="52">
        <v>0</v>
      </c>
      <c r="AD223" s="52">
        <v>0</v>
      </c>
      <c r="AE223" s="52">
        <v>0</v>
      </c>
      <c r="AF223" s="52">
        <v>0</v>
      </c>
      <c r="AG223" s="52">
        <v>0</v>
      </c>
      <c r="AH223" s="51"/>
      <c r="AI223" s="51"/>
      <c r="AJ223" s="51"/>
      <c r="AK223" s="51"/>
      <c r="AL223" s="51"/>
    </row>
    <row r="224" spans="1:38" x14ac:dyDescent="0.3">
      <c r="A224" s="57" t="s">
        <v>440</v>
      </c>
      <c r="B224" s="57" t="str">
        <f t="shared" si="12"/>
        <v>TRAPES-UCE-L</v>
      </c>
      <c r="C224" s="52">
        <v>0</v>
      </c>
      <c r="D224" s="52">
        <v>0</v>
      </c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</v>
      </c>
      <c r="AF224" s="52">
        <v>0</v>
      </c>
      <c r="AG224" s="52">
        <v>0</v>
      </c>
      <c r="AH224" s="51"/>
      <c r="AI224" s="51"/>
      <c r="AJ224" s="51"/>
      <c r="AK224" s="51"/>
      <c r="AL224" s="51"/>
    </row>
    <row r="225" spans="1:38" x14ac:dyDescent="0.3">
      <c r="A225" s="57" t="s">
        <v>440</v>
      </c>
      <c r="B225" s="57" t="str">
        <f t="shared" si="12"/>
        <v>REF2019-UCE-L</v>
      </c>
      <c r="C225" s="52">
        <v>0</v>
      </c>
      <c r="D225" s="52">
        <v>0</v>
      </c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2">
        <v>0</v>
      </c>
      <c r="AE225" s="52">
        <v>0</v>
      </c>
      <c r="AF225" s="52">
        <v>0</v>
      </c>
      <c r="AG225" s="52">
        <v>0</v>
      </c>
      <c r="AH225" s="51"/>
      <c r="AI225" s="51"/>
      <c r="AJ225" s="51"/>
      <c r="AK225" s="51"/>
      <c r="AL225" s="51"/>
    </row>
    <row r="226" spans="1:38" x14ac:dyDescent="0.3">
      <c r="A226" s="57" t="s">
        <v>440</v>
      </c>
      <c r="B226" s="57" t="str">
        <f t="shared" si="12"/>
        <v>REF20195-L</v>
      </c>
      <c r="C226" s="52">
        <v>0</v>
      </c>
      <c r="D226" s="52">
        <v>0</v>
      </c>
      <c r="E226" s="52">
        <v>0</v>
      </c>
      <c r="F226" s="52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2">
        <v>0</v>
      </c>
      <c r="AE226" s="52">
        <v>0</v>
      </c>
      <c r="AF226" s="52">
        <v>0</v>
      </c>
      <c r="AG226" s="52">
        <v>0</v>
      </c>
      <c r="AH226" s="51"/>
      <c r="AI226" s="51"/>
      <c r="AJ226" s="51"/>
      <c r="AK226" s="51"/>
      <c r="AL226" s="51"/>
    </row>
    <row r="227" spans="1:38" x14ac:dyDescent="0.3">
      <c r="A227" s="57" t="s">
        <v>440</v>
      </c>
      <c r="B227" s="57" t="str">
        <f t="shared" si="12"/>
        <v>T3P2S8RL-UCE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  <c r="AE227" s="52">
        <v>0</v>
      </c>
      <c r="AF227" s="52">
        <v>0</v>
      </c>
      <c r="AG227" s="52">
        <v>0</v>
      </c>
      <c r="AH227" s="51"/>
      <c r="AI227" s="51"/>
      <c r="AJ227" s="51"/>
      <c r="AK227" s="51"/>
      <c r="AL227" s="51"/>
    </row>
    <row r="228" spans="1:38" s="86" customFormat="1" x14ac:dyDescent="0.3">
      <c r="A228" s="86" t="s">
        <v>423</v>
      </c>
      <c r="B228" s="86" t="str">
        <f t="shared" si="12"/>
        <v>Ucon7-75-L</v>
      </c>
      <c r="C228" s="90">
        <v>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  <c r="V228" s="90">
        <v>0</v>
      </c>
      <c r="W228" s="90">
        <v>0</v>
      </c>
      <c r="X228" s="90">
        <v>0</v>
      </c>
      <c r="Y228" s="90">
        <v>0</v>
      </c>
      <c r="Z228" s="90">
        <v>0</v>
      </c>
      <c r="AA228" s="90">
        <v>0</v>
      </c>
      <c r="AB228" s="90">
        <v>0</v>
      </c>
      <c r="AC228" s="90">
        <v>0</v>
      </c>
      <c r="AD228" s="90">
        <v>0</v>
      </c>
      <c r="AE228" s="90">
        <v>0</v>
      </c>
      <c r="AF228" s="90">
        <v>0</v>
      </c>
      <c r="AG228" s="90">
        <v>0</v>
      </c>
      <c r="AH228" s="87"/>
      <c r="AI228" s="87"/>
      <c r="AJ228" s="87"/>
      <c r="AK228" s="87"/>
      <c r="AL228" s="87"/>
    </row>
    <row r="229" spans="1:38" x14ac:dyDescent="0.3">
      <c r="A229" s="57" t="s">
        <v>423</v>
      </c>
      <c r="B229" s="57" t="str">
        <f t="shared" si="12"/>
        <v>Con7-75-L</v>
      </c>
      <c r="C229" s="52">
        <v>0</v>
      </c>
      <c r="D229" s="52">
        <v>0</v>
      </c>
      <c r="E229" s="52">
        <v>0</v>
      </c>
      <c r="F229" s="52">
        <v>0</v>
      </c>
      <c r="G229" s="52">
        <v>0</v>
      </c>
      <c r="H229" s="52">
        <v>0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0</v>
      </c>
      <c r="AE229" s="52">
        <v>0</v>
      </c>
      <c r="AF229" s="52">
        <v>0</v>
      </c>
      <c r="AG229" s="52">
        <v>0</v>
      </c>
      <c r="AH229" s="51"/>
      <c r="AI229" s="51"/>
      <c r="AJ229" s="51"/>
      <c r="AK229" s="51"/>
      <c r="AL229" s="51"/>
    </row>
    <row r="230" spans="1:38" x14ac:dyDescent="0.3">
      <c r="A230" s="57" t="s">
        <v>423</v>
      </c>
      <c r="B230" s="57" t="str">
        <f t="shared" si="12"/>
        <v>Ucon_NB-UCE-L</v>
      </c>
      <c r="C230" s="52">
        <v>0</v>
      </c>
      <c r="D230" s="52">
        <v>0</v>
      </c>
      <c r="E230" s="52">
        <v>0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  <c r="AE230" s="52">
        <v>0</v>
      </c>
      <c r="AF230" s="52">
        <v>0</v>
      </c>
      <c r="AG230" s="52">
        <v>0</v>
      </c>
      <c r="AH230" s="51"/>
      <c r="AI230" s="51"/>
      <c r="AJ230" s="51"/>
      <c r="AK230" s="51"/>
      <c r="AL230" s="51"/>
    </row>
    <row r="231" spans="1:38" x14ac:dyDescent="0.3">
      <c r="A231" s="57" t="s">
        <v>423</v>
      </c>
      <c r="B231" s="57" t="str">
        <f t="shared" si="12"/>
        <v>Con_NB-UCE</v>
      </c>
      <c r="C231" s="52">
        <v>0</v>
      </c>
      <c r="D231" s="52">
        <v>0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0</v>
      </c>
      <c r="AE231" s="52">
        <v>0</v>
      </c>
      <c r="AF231" s="52">
        <v>0</v>
      </c>
      <c r="AG231" s="52">
        <v>0</v>
      </c>
      <c r="AH231" s="51"/>
      <c r="AI231" s="51"/>
      <c r="AJ231" s="51"/>
      <c r="AK231" s="51"/>
      <c r="AL231" s="51"/>
    </row>
    <row r="232" spans="1:38" x14ac:dyDescent="0.3">
      <c r="A232" s="57" t="s">
        <v>423</v>
      </c>
      <c r="B232" s="57" t="str">
        <f t="shared" si="12"/>
        <v>Ucon_NB9-5</v>
      </c>
      <c r="C232" s="52">
        <v>0</v>
      </c>
      <c r="D232" s="52">
        <v>0</v>
      </c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  <c r="AE232" s="52">
        <v>0</v>
      </c>
      <c r="AF232" s="52">
        <v>0</v>
      </c>
      <c r="AG232" s="52">
        <v>0</v>
      </c>
      <c r="AH232" s="51"/>
      <c r="AI232" s="51"/>
      <c r="AJ232" s="51"/>
      <c r="AK232" s="51"/>
      <c r="AL232" s="51"/>
    </row>
    <row r="233" spans="1:38" x14ac:dyDescent="0.3">
      <c r="A233" s="57" t="s">
        <v>423</v>
      </c>
      <c r="B233" s="57" t="str">
        <f t="shared" si="12"/>
        <v>RE_CON-UCE-L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0</v>
      </c>
      <c r="AE233" s="52">
        <v>0</v>
      </c>
      <c r="AF233" s="52">
        <v>0</v>
      </c>
      <c r="AG233" s="52">
        <v>0</v>
      </c>
      <c r="AH233" s="51"/>
      <c r="AI233" s="51"/>
      <c r="AJ233" s="51"/>
      <c r="AK233" s="51"/>
      <c r="AL233" s="51"/>
    </row>
    <row r="234" spans="1:38" x14ac:dyDescent="0.3">
      <c r="A234" s="57" t="s">
        <v>423</v>
      </c>
      <c r="B234" s="57" t="str">
        <f t="shared" si="12"/>
        <v>TRAPES-UCE-L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1"/>
      <c r="AI234" s="51"/>
      <c r="AJ234" s="51"/>
      <c r="AK234" s="51"/>
      <c r="AL234" s="51"/>
    </row>
    <row r="235" spans="1:38" x14ac:dyDescent="0.3">
      <c r="A235" s="57" t="s">
        <v>423</v>
      </c>
      <c r="B235" s="57" t="str">
        <f t="shared" si="12"/>
        <v>REF2019-UCE-L</v>
      </c>
      <c r="C235" s="52">
        <v>0</v>
      </c>
      <c r="D235" s="52">
        <v>0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0</v>
      </c>
      <c r="AE235" s="52">
        <v>0</v>
      </c>
      <c r="AF235" s="52">
        <v>0</v>
      </c>
      <c r="AG235" s="52">
        <v>0</v>
      </c>
      <c r="AH235" s="51"/>
      <c r="AI235" s="51"/>
      <c r="AJ235" s="51"/>
      <c r="AK235" s="51"/>
      <c r="AL235" s="51"/>
    </row>
    <row r="236" spans="1:38" x14ac:dyDescent="0.3">
      <c r="A236" s="57" t="s">
        <v>423</v>
      </c>
      <c r="B236" s="57" t="str">
        <f t="shared" si="12"/>
        <v>REF20195-L</v>
      </c>
      <c r="C236" s="52">
        <v>0</v>
      </c>
      <c r="D236" s="52">
        <v>0</v>
      </c>
      <c r="E236" s="52">
        <v>0</v>
      </c>
      <c r="F236" s="52">
        <v>0</v>
      </c>
      <c r="G236" s="52">
        <v>0</v>
      </c>
      <c r="H236" s="52">
        <v>0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1"/>
      <c r="AI236" s="51"/>
      <c r="AJ236" s="51"/>
      <c r="AK236" s="51"/>
      <c r="AL236" s="51"/>
    </row>
    <row r="237" spans="1:38" x14ac:dyDescent="0.3">
      <c r="A237" s="57" t="s">
        <v>423</v>
      </c>
      <c r="B237" s="57" t="str">
        <f t="shared" si="12"/>
        <v>T3P2S8RL-UCE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0</v>
      </c>
      <c r="Z237" s="52">
        <v>0</v>
      </c>
      <c r="AA237" s="52">
        <v>0</v>
      </c>
      <c r="AB237" s="52">
        <v>0</v>
      </c>
      <c r="AC237" s="52">
        <v>0</v>
      </c>
      <c r="AD237" s="52">
        <v>0</v>
      </c>
      <c r="AE237" s="52">
        <v>0</v>
      </c>
      <c r="AF237" s="52">
        <v>0</v>
      </c>
      <c r="AG237" s="52">
        <v>0</v>
      </c>
      <c r="AH237" s="51"/>
      <c r="AI237" s="51"/>
      <c r="AJ237" s="51"/>
      <c r="AK237" s="51"/>
      <c r="AL237" s="51"/>
    </row>
    <row r="238" spans="1:38" s="86" customFormat="1" x14ac:dyDescent="0.3">
      <c r="A238" s="86" t="s">
        <v>441</v>
      </c>
      <c r="B238" s="86" t="str">
        <f t="shared" si="12"/>
        <v>Ucon7-75-L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87"/>
      <c r="AI238" s="87"/>
      <c r="AJ238" s="87"/>
      <c r="AK238" s="87"/>
      <c r="AL238" s="87"/>
    </row>
    <row r="239" spans="1:38" x14ac:dyDescent="0.3">
      <c r="A239" s="57" t="s">
        <v>441</v>
      </c>
      <c r="B239" s="57" t="str">
        <f t="shared" si="12"/>
        <v>Con7-75-L</v>
      </c>
      <c r="C239" s="52">
        <v>0</v>
      </c>
      <c r="D239" s="52">
        <v>0</v>
      </c>
      <c r="E239" s="52">
        <v>0</v>
      </c>
      <c r="F239" s="52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0</v>
      </c>
      <c r="Z239" s="52">
        <v>0</v>
      </c>
      <c r="AA239" s="52">
        <v>0</v>
      </c>
      <c r="AB239" s="52">
        <v>0</v>
      </c>
      <c r="AC239" s="52">
        <v>0</v>
      </c>
      <c r="AD239" s="52">
        <v>0</v>
      </c>
      <c r="AE239" s="52">
        <v>0</v>
      </c>
      <c r="AF239" s="52">
        <v>0</v>
      </c>
      <c r="AG239" s="52">
        <v>0</v>
      </c>
      <c r="AH239" s="51"/>
      <c r="AI239" s="51"/>
      <c r="AJ239" s="51"/>
      <c r="AK239" s="51"/>
      <c r="AL239" s="51"/>
    </row>
    <row r="240" spans="1:38" x14ac:dyDescent="0.3">
      <c r="A240" s="57" t="s">
        <v>441</v>
      </c>
      <c r="B240" s="57" t="str">
        <f t="shared" si="12"/>
        <v>Ucon_NB-UCE-L</v>
      </c>
      <c r="C240" s="52">
        <v>0</v>
      </c>
      <c r="D240" s="52">
        <v>0</v>
      </c>
      <c r="E240" s="52">
        <v>0</v>
      </c>
      <c r="F240" s="52">
        <v>0</v>
      </c>
      <c r="G240" s="52">
        <v>0</v>
      </c>
      <c r="H240" s="52">
        <v>0</v>
      </c>
      <c r="I240" s="52">
        <v>0</v>
      </c>
      <c r="J240" s="52">
        <v>0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  <c r="AE240" s="52">
        <v>0</v>
      </c>
      <c r="AF240" s="52">
        <v>0</v>
      </c>
      <c r="AG240" s="52">
        <v>0</v>
      </c>
      <c r="AH240" s="51"/>
      <c r="AI240" s="51"/>
      <c r="AJ240" s="51"/>
      <c r="AK240" s="51"/>
      <c r="AL240" s="51"/>
    </row>
    <row r="241" spans="1:38" x14ac:dyDescent="0.3">
      <c r="A241" s="57" t="s">
        <v>441</v>
      </c>
      <c r="B241" s="57" t="str">
        <f t="shared" si="12"/>
        <v>Con_NB-UCE</v>
      </c>
      <c r="C241" s="52">
        <v>0</v>
      </c>
      <c r="D241" s="52">
        <v>0</v>
      </c>
      <c r="E241" s="52">
        <v>0</v>
      </c>
      <c r="F241" s="52">
        <v>0</v>
      </c>
      <c r="G241" s="52">
        <v>0</v>
      </c>
      <c r="H241" s="52">
        <v>0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0</v>
      </c>
      <c r="Z241" s="52">
        <v>0</v>
      </c>
      <c r="AA241" s="52">
        <v>0</v>
      </c>
      <c r="AB241" s="52">
        <v>0</v>
      </c>
      <c r="AC241" s="52">
        <v>0</v>
      </c>
      <c r="AD241" s="52">
        <v>0</v>
      </c>
      <c r="AE241" s="52">
        <v>0</v>
      </c>
      <c r="AF241" s="52">
        <v>0</v>
      </c>
      <c r="AG241" s="52">
        <v>0</v>
      </c>
      <c r="AH241" s="51"/>
      <c r="AI241" s="51"/>
      <c r="AJ241" s="51"/>
      <c r="AK241" s="51"/>
      <c r="AL241" s="51"/>
    </row>
    <row r="242" spans="1:38" x14ac:dyDescent="0.3">
      <c r="A242" s="57" t="s">
        <v>441</v>
      </c>
      <c r="B242" s="57" t="str">
        <f t="shared" si="12"/>
        <v>Ucon_NB9-5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0</v>
      </c>
      <c r="I242" s="52">
        <v>0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1"/>
      <c r="AI242" s="51"/>
      <c r="AJ242" s="51"/>
      <c r="AK242" s="51"/>
      <c r="AL242" s="51"/>
    </row>
    <row r="243" spans="1:38" x14ac:dyDescent="0.3">
      <c r="A243" s="57" t="s">
        <v>441</v>
      </c>
      <c r="B243" s="57" t="str">
        <f t="shared" si="12"/>
        <v>RE_CON-UCE-L</v>
      </c>
      <c r="C243" s="52">
        <v>0</v>
      </c>
      <c r="D243" s="52">
        <v>0</v>
      </c>
      <c r="E243" s="52">
        <v>0</v>
      </c>
      <c r="F243" s="52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0</v>
      </c>
      <c r="Z243" s="52">
        <v>0</v>
      </c>
      <c r="AA243" s="52">
        <v>0</v>
      </c>
      <c r="AB243" s="52">
        <v>0</v>
      </c>
      <c r="AC243" s="52">
        <v>0</v>
      </c>
      <c r="AD243" s="52">
        <v>0</v>
      </c>
      <c r="AE243" s="52">
        <v>0</v>
      </c>
      <c r="AF243" s="52">
        <v>0</v>
      </c>
      <c r="AG243" s="52">
        <v>0</v>
      </c>
      <c r="AH243" s="51"/>
      <c r="AI243" s="51"/>
      <c r="AJ243" s="51"/>
      <c r="AK243" s="51"/>
      <c r="AL243" s="51"/>
    </row>
    <row r="244" spans="1:38" x14ac:dyDescent="0.3">
      <c r="A244" s="57" t="s">
        <v>441</v>
      </c>
      <c r="B244" s="57" t="str">
        <f t="shared" si="12"/>
        <v>TRAPES-UCE-L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0</v>
      </c>
      <c r="Z244" s="52">
        <v>0</v>
      </c>
      <c r="AA244" s="52">
        <v>0</v>
      </c>
      <c r="AB244" s="52">
        <v>0</v>
      </c>
      <c r="AC244" s="52">
        <v>0</v>
      </c>
      <c r="AD244" s="52">
        <v>0</v>
      </c>
      <c r="AE244" s="52">
        <v>0</v>
      </c>
      <c r="AF244" s="52">
        <v>0</v>
      </c>
      <c r="AG244" s="52">
        <v>0</v>
      </c>
      <c r="AH244" s="51"/>
      <c r="AI244" s="51"/>
      <c r="AJ244" s="51"/>
      <c r="AK244" s="51"/>
      <c r="AL244" s="51"/>
    </row>
    <row r="245" spans="1:38" x14ac:dyDescent="0.3">
      <c r="A245" s="57" t="s">
        <v>441</v>
      </c>
      <c r="B245" s="57" t="str">
        <f t="shared" si="12"/>
        <v>REF2019-UCE-L</v>
      </c>
      <c r="C245" s="52">
        <v>0</v>
      </c>
      <c r="D245" s="52">
        <v>0</v>
      </c>
      <c r="E245" s="52">
        <v>0</v>
      </c>
      <c r="F245" s="52">
        <v>0</v>
      </c>
      <c r="G245" s="52">
        <v>0</v>
      </c>
      <c r="H245" s="52">
        <v>0</v>
      </c>
      <c r="I245" s="52">
        <v>0</v>
      </c>
      <c r="J245" s="52">
        <v>0</v>
      </c>
      <c r="K245" s="52"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0</v>
      </c>
      <c r="Z245" s="52">
        <v>0</v>
      </c>
      <c r="AA245" s="52">
        <v>0</v>
      </c>
      <c r="AB245" s="52">
        <v>0</v>
      </c>
      <c r="AC245" s="52">
        <v>0</v>
      </c>
      <c r="AD245" s="52">
        <v>0</v>
      </c>
      <c r="AE245" s="52">
        <v>0</v>
      </c>
      <c r="AF245" s="52">
        <v>0</v>
      </c>
      <c r="AG245" s="52">
        <v>0</v>
      </c>
      <c r="AH245" s="51"/>
      <c r="AI245" s="51"/>
      <c r="AJ245" s="51"/>
      <c r="AK245" s="51"/>
      <c r="AL245" s="51"/>
    </row>
    <row r="246" spans="1:38" x14ac:dyDescent="0.3">
      <c r="A246" s="57" t="s">
        <v>441</v>
      </c>
      <c r="B246" s="57" t="str">
        <f t="shared" si="12"/>
        <v>REF20195-L</v>
      </c>
      <c r="C246" s="52">
        <v>0</v>
      </c>
      <c r="D246" s="52">
        <v>0</v>
      </c>
      <c r="E246" s="52">
        <v>0</v>
      </c>
      <c r="F246" s="52">
        <v>0</v>
      </c>
      <c r="G246" s="52">
        <v>0</v>
      </c>
      <c r="H246" s="52">
        <v>0</v>
      </c>
      <c r="I246" s="52">
        <v>0</v>
      </c>
      <c r="J246" s="52">
        <v>0</v>
      </c>
      <c r="K246" s="52"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52">
        <v>0</v>
      </c>
      <c r="AG246" s="52">
        <v>0</v>
      </c>
      <c r="AH246" s="51"/>
      <c r="AI246" s="51"/>
      <c r="AJ246" s="51"/>
      <c r="AK246" s="51"/>
      <c r="AL246" s="51"/>
    </row>
    <row r="247" spans="1:38" x14ac:dyDescent="0.3">
      <c r="A247" s="57" t="s">
        <v>441</v>
      </c>
      <c r="B247" s="57" t="str">
        <f t="shared" si="12"/>
        <v>T3P2S8RL-UCE</v>
      </c>
      <c r="C247" s="52">
        <v>0</v>
      </c>
      <c r="D247" s="52">
        <v>0</v>
      </c>
      <c r="E247" s="52">
        <v>0</v>
      </c>
      <c r="F247" s="52">
        <v>0</v>
      </c>
      <c r="G247" s="52">
        <v>0</v>
      </c>
      <c r="H247" s="52">
        <v>0</v>
      </c>
      <c r="I247" s="52">
        <v>0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52">
        <v>0</v>
      </c>
      <c r="AG247" s="52">
        <v>0</v>
      </c>
      <c r="AH247" s="51"/>
      <c r="AI247" s="51"/>
      <c r="AJ247" s="51"/>
      <c r="AK247" s="51"/>
      <c r="AL247" s="51"/>
    </row>
    <row r="248" spans="1:38" s="86" customFormat="1" x14ac:dyDescent="0.3">
      <c r="A248" s="86" t="s">
        <v>442</v>
      </c>
      <c r="B248" s="86" t="str">
        <f t="shared" si="12"/>
        <v>Ucon7-75-L</v>
      </c>
      <c r="C248" s="90">
        <v>0</v>
      </c>
      <c r="D248" s="90">
        <v>0</v>
      </c>
      <c r="E248" s="90">
        <v>0</v>
      </c>
      <c r="F248" s="90">
        <v>0</v>
      </c>
      <c r="G248" s="90">
        <v>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0</v>
      </c>
      <c r="Q248" s="90">
        <v>0</v>
      </c>
      <c r="R248" s="90">
        <v>0</v>
      </c>
      <c r="S248" s="90">
        <v>0</v>
      </c>
      <c r="T248" s="90">
        <v>0</v>
      </c>
      <c r="U248" s="90">
        <v>0</v>
      </c>
      <c r="V248" s="90">
        <v>0</v>
      </c>
      <c r="W248" s="90">
        <v>0</v>
      </c>
      <c r="X248" s="90">
        <v>0</v>
      </c>
      <c r="Y248" s="90">
        <v>0</v>
      </c>
      <c r="Z248" s="90">
        <v>0</v>
      </c>
      <c r="AA248" s="90">
        <v>0</v>
      </c>
      <c r="AB248" s="90">
        <v>0</v>
      </c>
      <c r="AC248" s="90">
        <v>0</v>
      </c>
      <c r="AD248" s="90">
        <v>0</v>
      </c>
      <c r="AE248" s="90">
        <v>0</v>
      </c>
      <c r="AF248" s="90">
        <v>0</v>
      </c>
      <c r="AG248" s="90">
        <v>0</v>
      </c>
      <c r="AH248" s="87"/>
      <c r="AI248" s="87"/>
      <c r="AJ248" s="87"/>
      <c r="AK248" s="87"/>
      <c r="AL248" s="87"/>
    </row>
    <row r="249" spans="1:38" x14ac:dyDescent="0.3">
      <c r="A249" s="57" t="s">
        <v>442</v>
      </c>
      <c r="B249" s="57" t="str">
        <f t="shared" si="12"/>
        <v>Con7-75-L</v>
      </c>
      <c r="C249" s="52">
        <v>0</v>
      </c>
      <c r="D249" s="52">
        <v>0</v>
      </c>
      <c r="E249" s="52">
        <v>0</v>
      </c>
      <c r="F249" s="52">
        <v>0</v>
      </c>
      <c r="G249" s="52">
        <v>0</v>
      </c>
      <c r="H249" s="52">
        <v>0</v>
      </c>
      <c r="I249" s="52">
        <v>0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0</v>
      </c>
      <c r="Z249" s="52">
        <v>0</v>
      </c>
      <c r="AA249" s="52">
        <v>0</v>
      </c>
      <c r="AB249" s="52">
        <v>0</v>
      </c>
      <c r="AC249" s="52">
        <v>0</v>
      </c>
      <c r="AD249" s="52">
        <v>0</v>
      </c>
      <c r="AE249" s="52">
        <v>0</v>
      </c>
      <c r="AF249" s="52">
        <v>0</v>
      </c>
      <c r="AG249" s="52">
        <v>0</v>
      </c>
      <c r="AH249" s="51"/>
      <c r="AI249" s="51"/>
      <c r="AJ249" s="51"/>
      <c r="AK249" s="51"/>
      <c r="AL249" s="51"/>
    </row>
    <row r="250" spans="1:38" x14ac:dyDescent="0.3">
      <c r="A250" s="57" t="s">
        <v>442</v>
      </c>
      <c r="B250" s="57" t="str">
        <f t="shared" si="12"/>
        <v>Ucon_NB-UCE-L</v>
      </c>
      <c r="C250" s="52">
        <v>0</v>
      </c>
      <c r="D250" s="52">
        <v>0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  <c r="AE250" s="52">
        <v>0</v>
      </c>
      <c r="AF250" s="52">
        <v>0</v>
      </c>
      <c r="AG250" s="52">
        <v>0</v>
      </c>
      <c r="AH250" s="51"/>
      <c r="AI250" s="51"/>
      <c r="AJ250" s="51"/>
      <c r="AK250" s="51"/>
      <c r="AL250" s="51"/>
    </row>
    <row r="251" spans="1:38" x14ac:dyDescent="0.3">
      <c r="A251" s="57" t="s">
        <v>442</v>
      </c>
      <c r="B251" s="57" t="str">
        <f t="shared" si="12"/>
        <v>Con_NB-UCE</v>
      </c>
      <c r="C251" s="52">
        <v>0</v>
      </c>
      <c r="D251" s="52">
        <v>0</v>
      </c>
      <c r="E251" s="52">
        <v>0</v>
      </c>
      <c r="F251" s="52">
        <v>0</v>
      </c>
      <c r="G251" s="52">
        <v>0</v>
      </c>
      <c r="H251" s="52">
        <v>0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0</v>
      </c>
      <c r="Z251" s="52">
        <v>0</v>
      </c>
      <c r="AA251" s="52">
        <v>0</v>
      </c>
      <c r="AB251" s="52">
        <v>0</v>
      </c>
      <c r="AC251" s="52">
        <v>0</v>
      </c>
      <c r="AD251" s="52">
        <v>0</v>
      </c>
      <c r="AE251" s="52">
        <v>0</v>
      </c>
      <c r="AF251" s="52">
        <v>0</v>
      </c>
      <c r="AG251" s="52">
        <v>0</v>
      </c>
      <c r="AH251" s="51"/>
      <c r="AI251" s="51"/>
      <c r="AJ251" s="51"/>
      <c r="AK251" s="51"/>
      <c r="AL251" s="51"/>
    </row>
    <row r="252" spans="1:38" x14ac:dyDescent="0.3">
      <c r="A252" s="57" t="s">
        <v>442</v>
      </c>
      <c r="B252" s="57" t="str">
        <f t="shared" si="12"/>
        <v>Ucon_NB9-5</v>
      </c>
      <c r="C252" s="52">
        <v>0</v>
      </c>
      <c r="D252" s="52">
        <v>0</v>
      </c>
      <c r="E252" s="52">
        <v>0</v>
      </c>
      <c r="F252" s="52">
        <v>0</v>
      </c>
      <c r="G252" s="52">
        <v>0</v>
      </c>
      <c r="H252" s="52">
        <v>0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0</v>
      </c>
      <c r="Z252" s="52">
        <v>0</v>
      </c>
      <c r="AA252" s="52">
        <v>0</v>
      </c>
      <c r="AB252" s="52">
        <v>0</v>
      </c>
      <c r="AC252" s="52">
        <v>0</v>
      </c>
      <c r="AD252" s="52">
        <v>0</v>
      </c>
      <c r="AE252" s="52">
        <v>0</v>
      </c>
      <c r="AF252" s="52">
        <v>0</v>
      </c>
      <c r="AG252" s="52">
        <v>0</v>
      </c>
      <c r="AH252" s="51"/>
      <c r="AI252" s="51"/>
      <c r="AJ252" s="51"/>
      <c r="AK252" s="51"/>
      <c r="AL252" s="51"/>
    </row>
    <row r="253" spans="1:38" x14ac:dyDescent="0.3">
      <c r="A253" s="57" t="s">
        <v>442</v>
      </c>
      <c r="B253" s="57" t="str">
        <f t="shared" si="12"/>
        <v>RE_CON-UCE-L</v>
      </c>
      <c r="C253" s="52">
        <v>0</v>
      </c>
      <c r="D253" s="52">
        <v>0</v>
      </c>
      <c r="E253" s="52">
        <v>0</v>
      </c>
      <c r="F253" s="52">
        <v>0</v>
      </c>
      <c r="G253" s="52">
        <v>0</v>
      </c>
      <c r="H253" s="52">
        <v>0</v>
      </c>
      <c r="I253" s="52">
        <v>0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52">
        <v>0</v>
      </c>
      <c r="X253" s="52">
        <v>0</v>
      </c>
      <c r="Y253" s="52">
        <v>0</v>
      </c>
      <c r="Z253" s="52">
        <v>0</v>
      </c>
      <c r="AA253" s="52">
        <v>0</v>
      </c>
      <c r="AB253" s="52">
        <v>0</v>
      </c>
      <c r="AC253" s="52">
        <v>0</v>
      </c>
      <c r="AD253" s="52">
        <v>0</v>
      </c>
      <c r="AE253" s="52">
        <v>0</v>
      </c>
      <c r="AF253" s="52">
        <v>0</v>
      </c>
      <c r="AG253" s="52">
        <v>0</v>
      </c>
      <c r="AH253" s="51"/>
      <c r="AI253" s="51"/>
      <c r="AJ253" s="51"/>
      <c r="AK253" s="51"/>
      <c r="AL253" s="51"/>
    </row>
    <row r="254" spans="1:38" x14ac:dyDescent="0.3">
      <c r="A254" s="57" t="s">
        <v>442</v>
      </c>
      <c r="B254" s="57" t="str">
        <f t="shared" si="12"/>
        <v>TRAPES-UCE-L</v>
      </c>
      <c r="C254" s="52">
        <v>0</v>
      </c>
      <c r="D254" s="52">
        <v>0</v>
      </c>
      <c r="E254" s="52">
        <v>0</v>
      </c>
      <c r="F254" s="52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52">
        <v>0</v>
      </c>
      <c r="W254" s="52">
        <v>0</v>
      </c>
      <c r="X254" s="52">
        <v>0</v>
      </c>
      <c r="Y254" s="52">
        <v>0</v>
      </c>
      <c r="Z254" s="52">
        <v>0</v>
      </c>
      <c r="AA254" s="52">
        <v>0</v>
      </c>
      <c r="AB254" s="52">
        <v>0</v>
      </c>
      <c r="AC254" s="52">
        <v>0</v>
      </c>
      <c r="AD254" s="52">
        <v>0</v>
      </c>
      <c r="AE254" s="52">
        <v>0</v>
      </c>
      <c r="AF254" s="52">
        <v>0</v>
      </c>
      <c r="AG254" s="52">
        <v>0</v>
      </c>
      <c r="AH254" s="51"/>
      <c r="AI254" s="51"/>
      <c r="AJ254" s="51"/>
      <c r="AK254" s="51"/>
      <c r="AL254" s="51"/>
    </row>
    <row r="255" spans="1:38" x14ac:dyDescent="0.3">
      <c r="A255" s="57" t="s">
        <v>442</v>
      </c>
      <c r="B255" s="57" t="str">
        <f t="shared" si="12"/>
        <v>REF2019-UCE-L</v>
      </c>
      <c r="C255" s="52">
        <v>0</v>
      </c>
      <c r="D255" s="52">
        <v>0</v>
      </c>
      <c r="E255" s="52">
        <v>0</v>
      </c>
      <c r="F255" s="52">
        <v>0</v>
      </c>
      <c r="G255" s="52">
        <v>0</v>
      </c>
      <c r="H255" s="52">
        <v>0</v>
      </c>
      <c r="I255" s="52">
        <v>0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0</v>
      </c>
      <c r="Z255" s="52">
        <v>0</v>
      </c>
      <c r="AA255" s="52">
        <v>0</v>
      </c>
      <c r="AB255" s="52">
        <v>0</v>
      </c>
      <c r="AC255" s="52">
        <v>0</v>
      </c>
      <c r="AD255" s="52">
        <v>0</v>
      </c>
      <c r="AE255" s="52">
        <v>0</v>
      </c>
      <c r="AF255" s="52">
        <v>0</v>
      </c>
      <c r="AG255" s="52">
        <v>0</v>
      </c>
      <c r="AH255" s="51"/>
      <c r="AI255" s="51"/>
      <c r="AJ255" s="51"/>
      <c r="AK255" s="51"/>
      <c r="AL255" s="51"/>
    </row>
    <row r="256" spans="1:38" x14ac:dyDescent="0.3">
      <c r="A256" s="57" t="s">
        <v>442</v>
      </c>
      <c r="B256" s="57" t="str">
        <f t="shared" si="12"/>
        <v>REF20195-L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0</v>
      </c>
      <c r="Z256" s="52">
        <v>0</v>
      </c>
      <c r="AA256" s="52">
        <v>0</v>
      </c>
      <c r="AB256" s="52">
        <v>0</v>
      </c>
      <c r="AC256" s="52">
        <v>0</v>
      </c>
      <c r="AD256" s="52">
        <v>0</v>
      </c>
      <c r="AE256" s="52">
        <v>0</v>
      </c>
      <c r="AF256" s="52">
        <v>0</v>
      </c>
      <c r="AG256" s="52">
        <v>0</v>
      </c>
      <c r="AH256" s="51"/>
      <c r="AI256" s="51"/>
      <c r="AJ256" s="51"/>
      <c r="AK256" s="51"/>
      <c r="AL256" s="51"/>
    </row>
    <row r="257" spans="1:38" x14ac:dyDescent="0.3">
      <c r="A257" s="57" t="s">
        <v>442</v>
      </c>
      <c r="B257" s="57" t="str">
        <f t="shared" si="12"/>
        <v>T3P2S8RL-UCE</v>
      </c>
      <c r="C257" s="52">
        <v>0</v>
      </c>
      <c r="D257" s="52">
        <v>0</v>
      </c>
      <c r="E257" s="52">
        <v>0</v>
      </c>
      <c r="F257" s="52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  <c r="AE257" s="52">
        <v>0</v>
      </c>
      <c r="AF257" s="52">
        <v>0</v>
      </c>
      <c r="AG257" s="52">
        <v>0</v>
      </c>
      <c r="AH257" s="51"/>
      <c r="AI257" s="51"/>
      <c r="AJ257" s="51"/>
      <c r="AK257" s="51"/>
      <c r="AL257" s="51"/>
    </row>
    <row r="258" spans="1:38" s="86" customFormat="1" x14ac:dyDescent="0.3">
      <c r="A258" s="86" t="s">
        <v>443</v>
      </c>
      <c r="B258" s="86" t="str">
        <f t="shared" si="12"/>
        <v>Ucon7-75-L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87"/>
      <c r="AI258" s="87"/>
      <c r="AJ258" s="87"/>
      <c r="AK258" s="87"/>
      <c r="AL258" s="87"/>
    </row>
    <row r="259" spans="1:38" x14ac:dyDescent="0.3">
      <c r="A259" s="57" t="s">
        <v>443</v>
      </c>
      <c r="B259" s="57" t="str">
        <f t="shared" si="12"/>
        <v>Con7-75-L</v>
      </c>
      <c r="C259" s="52">
        <v>0</v>
      </c>
      <c r="D259" s="52">
        <v>0</v>
      </c>
      <c r="E259" s="52">
        <v>0</v>
      </c>
      <c r="F259" s="52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  <c r="AE259" s="52">
        <v>0</v>
      </c>
      <c r="AF259" s="52">
        <v>0</v>
      </c>
      <c r="AG259" s="52">
        <v>0</v>
      </c>
      <c r="AH259" s="51"/>
      <c r="AI259" s="51"/>
      <c r="AJ259" s="51"/>
      <c r="AK259" s="51"/>
      <c r="AL259" s="51"/>
    </row>
    <row r="260" spans="1:38" x14ac:dyDescent="0.3">
      <c r="A260" s="57" t="s">
        <v>443</v>
      </c>
      <c r="B260" s="57" t="str">
        <f t="shared" si="12"/>
        <v>Ucon_NB-UCE-L</v>
      </c>
      <c r="C260" s="52">
        <v>0</v>
      </c>
      <c r="D260" s="52">
        <v>0</v>
      </c>
      <c r="E260" s="52">
        <v>0</v>
      </c>
      <c r="F260" s="52">
        <v>0</v>
      </c>
      <c r="G260" s="52">
        <v>0</v>
      </c>
      <c r="H260" s="52">
        <v>0</v>
      </c>
      <c r="I260" s="52">
        <v>0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1"/>
      <c r="AI260" s="51"/>
      <c r="AJ260" s="51"/>
      <c r="AK260" s="51"/>
      <c r="AL260" s="51"/>
    </row>
    <row r="261" spans="1:38" x14ac:dyDescent="0.3">
      <c r="A261" s="57" t="s">
        <v>443</v>
      </c>
      <c r="B261" s="57" t="str">
        <f t="shared" si="12"/>
        <v>Con_NB-UCE</v>
      </c>
      <c r="C261" s="52">
        <v>0</v>
      </c>
      <c r="D261" s="52">
        <v>0</v>
      </c>
      <c r="E261" s="52">
        <v>0</v>
      </c>
      <c r="F261" s="52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  <c r="AE261" s="52">
        <v>0</v>
      </c>
      <c r="AF261" s="52">
        <v>0</v>
      </c>
      <c r="AG261" s="52">
        <v>0</v>
      </c>
      <c r="AH261" s="51"/>
      <c r="AI261" s="51"/>
      <c r="AJ261" s="51"/>
      <c r="AK261" s="51"/>
      <c r="AL261" s="51"/>
    </row>
    <row r="262" spans="1:38" x14ac:dyDescent="0.3">
      <c r="A262" s="57" t="s">
        <v>443</v>
      </c>
      <c r="B262" s="57" t="str">
        <f t="shared" si="12"/>
        <v>Ucon_NB9-5</v>
      </c>
      <c r="C262" s="52">
        <v>0</v>
      </c>
      <c r="D262" s="52">
        <v>0</v>
      </c>
      <c r="E262" s="52">
        <v>0</v>
      </c>
      <c r="F262" s="52">
        <v>0</v>
      </c>
      <c r="G262" s="52">
        <v>0</v>
      </c>
      <c r="H262" s="52">
        <v>0</v>
      </c>
      <c r="I262" s="52">
        <v>0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0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1"/>
      <c r="AI262" s="51"/>
      <c r="AJ262" s="51"/>
      <c r="AK262" s="51"/>
      <c r="AL262" s="51"/>
    </row>
    <row r="263" spans="1:38" x14ac:dyDescent="0.3">
      <c r="A263" s="57" t="s">
        <v>443</v>
      </c>
      <c r="B263" s="57" t="str">
        <f t="shared" si="12"/>
        <v>RE_CON-UCE-L</v>
      </c>
      <c r="C263" s="52">
        <v>0</v>
      </c>
      <c r="D263" s="52">
        <v>0</v>
      </c>
      <c r="E263" s="52">
        <v>0</v>
      </c>
      <c r="F263" s="52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  <c r="AE263" s="52">
        <v>0</v>
      </c>
      <c r="AF263" s="52">
        <v>0</v>
      </c>
      <c r="AG263" s="52">
        <v>0</v>
      </c>
      <c r="AH263" s="51"/>
      <c r="AI263" s="51"/>
      <c r="AJ263" s="51"/>
      <c r="AK263" s="51"/>
      <c r="AL263" s="51"/>
    </row>
    <row r="264" spans="1:38" x14ac:dyDescent="0.3">
      <c r="A264" s="57" t="s">
        <v>443</v>
      </c>
      <c r="B264" s="57" t="str">
        <f t="shared" si="12"/>
        <v>TRAPES-UCE-L</v>
      </c>
      <c r="C264" s="52">
        <v>0</v>
      </c>
      <c r="D264" s="52">
        <v>0</v>
      </c>
      <c r="E264" s="52">
        <v>0</v>
      </c>
      <c r="F264" s="52">
        <v>0</v>
      </c>
      <c r="G264" s="52">
        <v>0</v>
      </c>
      <c r="H264" s="52">
        <v>0</v>
      </c>
      <c r="I264" s="52">
        <v>0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</v>
      </c>
      <c r="AF264" s="52">
        <v>0</v>
      </c>
      <c r="AG264" s="52">
        <v>0</v>
      </c>
      <c r="AH264" s="51"/>
      <c r="AI264" s="51"/>
      <c r="AJ264" s="51"/>
      <c r="AK264" s="51"/>
      <c r="AL264" s="51"/>
    </row>
    <row r="265" spans="1:38" x14ac:dyDescent="0.3">
      <c r="A265" s="57" t="s">
        <v>443</v>
      </c>
      <c r="B265" s="57" t="str">
        <f t="shared" si="12"/>
        <v>REF2019-UCE-L</v>
      </c>
      <c r="C265" s="52">
        <v>0</v>
      </c>
      <c r="D265" s="52">
        <v>0</v>
      </c>
      <c r="E265" s="52">
        <v>0</v>
      </c>
      <c r="F265" s="52">
        <v>0</v>
      </c>
      <c r="G265" s="52">
        <v>0</v>
      </c>
      <c r="H265" s="52">
        <v>0</v>
      </c>
      <c r="I265" s="52">
        <v>0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  <c r="AE265" s="52">
        <v>0</v>
      </c>
      <c r="AF265" s="52">
        <v>0</v>
      </c>
      <c r="AG265" s="52">
        <v>0</v>
      </c>
      <c r="AH265" s="51"/>
      <c r="AI265" s="51"/>
      <c r="AJ265" s="51"/>
      <c r="AK265" s="51"/>
      <c r="AL265" s="51"/>
    </row>
    <row r="266" spans="1:38" x14ac:dyDescent="0.3">
      <c r="A266" s="57" t="s">
        <v>443</v>
      </c>
      <c r="B266" s="57" t="str">
        <f t="shared" si="12"/>
        <v>REF20195-L</v>
      </c>
      <c r="C266" s="52">
        <v>0</v>
      </c>
      <c r="D266" s="52">
        <v>0</v>
      </c>
      <c r="E266" s="52">
        <v>0</v>
      </c>
      <c r="F266" s="52">
        <v>0</v>
      </c>
      <c r="G266" s="52">
        <v>0</v>
      </c>
      <c r="H266" s="52">
        <v>0</v>
      </c>
      <c r="I266" s="52">
        <v>0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1"/>
      <c r="AI266" s="51"/>
      <c r="AJ266" s="51"/>
      <c r="AK266" s="51"/>
      <c r="AL266" s="51"/>
    </row>
    <row r="267" spans="1:38" x14ac:dyDescent="0.3">
      <c r="A267" s="57" t="s">
        <v>443</v>
      </c>
      <c r="B267" s="57" t="str">
        <f t="shared" si="12"/>
        <v>T3P2S8RL-UCE</v>
      </c>
      <c r="C267" s="52">
        <v>0</v>
      </c>
      <c r="D267" s="52">
        <v>0</v>
      </c>
      <c r="E267" s="52">
        <v>0</v>
      </c>
      <c r="F267" s="52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  <c r="AE267" s="52">
        <v>0</v>
      </c>
      <c r="AF267" s="52">
        <v>0</v>
      </c>
      <c r="AG267" s="52">
        <v>0</v>
      </c>
      <c r="AH267" s="51"/>
      <c r="AI267" s="51"/>
      <c r="AJ267" s="51"/>
      <c r="AK267" s="51"/>
      <c r="AL267" s="51"/>
    </row>
    <row r="268" spans="1:38" s="86" customFormat="1" x14ac:dyDescent="0.3">
      <c r="A268" s="86" t="s">
        <v>444</v>
      </c>
      <c r="B268" s="86" t="str">
        <f t="shared" si="12"/>
        <v>Ucon7-75-L</v>
      </c>
      <c r="C268" s="90">
        <v>0</v>
      </c>
      <c r="D268" s="90">
        <v>0</v>
      </c>
      <c r="E268" s="90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87"/>
      <c r="AI268" s="87"/>
      <c r="AJ268" s="87"/>
      <c r="AK268" s="87"/>
      <c r="AL268" s="87"/>
    </row>
    <row r="269" spans="1:38" x14ac:dyDescent="0.3">
      <c r="A269" s="57" t="s">
        <v>444</v>
      </c>
      <c r="B269" s="57" t="str">
        <f t="shared" si="12"/>
        <v>Con7-75-L</v>
      </c>
      <c r="C269" s="52">
        <v>0</v>
      </c>
      <c r="D269" s="52">
        <v>0</v>
      </c>
      <c r="E269" s="52">
        <v>0</v>
      </c>
      <c r="F269" s="52">
        <v>0</v>
      </c>
      <c r="G269" s="52">
        <v>0</v>
      </c>
      <c r="H269" s="52">
        <v>0</v>
      </c>
      <c r="I269" s="52">
        <v>0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  <c r="AE269" s="52">
        <v>0</v>
      </c>
      <c r="AF269" s="52">
        <v>0</v>
      </c>
      <c r="AG269" s="52">
        <v>0</v>
      </c>
      <c r="AH269" s="51"/>
      <c r="AI269" s="51"/>
      <c r="AJ269" s="51"/>
      <c r="AK269" s="51"/>
      <c r="AL269" s="51"/>
    </row>
    <row r="270" spans="1:38" x14ac:dyDescent="0.3">
      <c r="A270" s="57" t="s">
        <v>444</v>
      </c>
      <c r="B270" s="57" t="str">
        <f t="shared" si="12"/>
        <v>Ucon_NB-UCE-L</v>
      </c>
      <c r="C270" s="52">
        <v>0</v>
      </c>
      <c r="D270" s="52">
        <v>0</v>
      </c>
      <c r="E270" s="52">
        <v>0</v>
      </c>
      <c r="F270" s="52">
        <v>0</v>
      </c>
      <c r="G270" s="52">
        <v>0</v>
      </c>
      <c r="H270" s="52">
        <v>0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  <c r="AE270" s="52">
        <v>0</v>
      </c>
      <c r="AF270" s="52">
        <v>0</v>
      </c>
      <c r="AG270" s="52">
        <v>0</v>
      </c>
      <c r="AH270" s="51"/>
      <c r="AI270" s="51"/>
      <c r="AJ270" s="51"/>
      <c r="AK270" s="51"/>
      <c r="AL270" s="51"/>
    </row>
    <row r="271" spans="1:38" x14ac:dyDescent="0.3">
      <c r="A271" s="57" t="s">
        <v>444</v>
      </c>
      <c r="B271" s="57" t="str">
        <f t="shared" si="12"/>
        <v>Con_NB-UCE</v>
      </c>
      <c r="C271" s="52">
        <v>0</v>
      </c>
      <c r="D271" s="52">
        <v>0</v>
      </c>
      <c r="E271" s="52">
        <v>0</v>
      </c>
      <c r="F271" s="52">
        <v>0</v>
      </c>
      <c r="G271" s="52">
        <v>0</v>
      </c>
      <c r="H271" s="52">
        <v>0</v>
      </c>
      <c r="I271" s="52">
        <v>0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  <c r="AE271" s="52">
        <v>0</v>
      </c>
      <c r="AF271" s="52">
        <v>0</v>
      </c>
      <c r="AG271" s="52">
        <v>0</v>
      </c>
      <c r="AH271" s="51"/>
      <c r="AI271" s="51"/>
      <c r="AJ271" s="51"/>
      <c r="AK271" s="51"/>
      <c r="AL271" s="51"/>
    </row>
    <row r="272" spans="1:38" x14ac:dyDescent="0.3">
      <c r="A272" s="57" t="s">
        <v>444</v>
      </c>
      <c r="B272" s="57" t="str">
        <f t="shared" si="12"/>
        <v>Ucon_NB9-5</v>
      </c>
      <c r="C272" s="52">
        <v>0</v>
      </c>
      <c r="D272" s="52">
        <v>0</v>
      </c>
      <c r="E272" s="52">
        <v>0</v>
      </c>
      <c r="F272" s="52">
        <v>0</v>
      </c>
      <c r="G272" s="52">
        <v>0</v>
      </c>
      <c r="H272" s="52">
        <v>0</v>
      </c>
      <c r="I272" s="52">
        <v>0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  <c r="AE272" s="52">
        <v>0</v>
      </c>
      <c r="AF272" s="52">
        <v>0</v>
      </c>
      <c r="AG272" s="52">
        <v>0</v>
      </c>
      <c r="AH272" s="51"/>
      <c r="AI272" s="51"/>
      <c r="AJ272" s="51"/>
      <c r="AK272" s="51"/>
      <c r="AL272" s="51"/>
    </row>
    <row r="273" spans="1:38" x14ac:dyDescent="0.3">
      <c r="A273" s="57" t="s">
        <v>444</v>
      </c>
      <c r="B273" s="57" t="str">
        <f t="shared" si="12"/>
        <v>RE_CON-UCE-L</v>
      </c>
      <c r="C273" s="52">
        <v>0</v>
      </c>
      <c r="D273" s="52">
        <v>0</v>
      </c>
      <c r="E273" s="52">
        <v>0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0</v>
      </c>
      <c r="Z273" s="52">
        <v>0</v>
      </c>
      <c r="AA273" s="52">
        <v>0</v>
      </c>
      <c r="AB273" s="52">
        <v>0</v>
      </c>
      <c r="AC273" s="52">
        <v>0</v>
      </c>
      <c r="AD273" s="52">
        <v>0</v>
      </c>
      <c r="AE273" s="52">
        <v>0</v>
      </c>
      <c r="AF273" s="52">
        <v>0</v>
      </c>
      <c r="AG273" s="52">
        <v>0</v>
      </c>
      <c r="AH273" s="51"/>
      <c r="AI273" s="51"/>
      <c r="AJ273" s="51"/>
      <c r="AK273" s="51"/>
      <c r="AL273" s="51"/>
    </row>
    <row r="274" spans="1:38" x14ac:dyDescent="0.3">
      <c r="A274" s="57" t="s">
        <v>444</v>
      </c>
      <c r="B274" s="57" t="str">
        <f t="shared" si="12"/>
        <v>TRAPES-UCE-L</v>
      </c>
      <c r="C274" s="52">
        <v>0</v>
      </c>
      <c r="D274" s="52">
        <v>0</v>
      </c>
      <c r="E274" s="52">
        <v>0</v>
      </c>
      <c r="F274" s="52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0</v>
      </c>
      <c r="Z274" s="52">
        <v>0</v>
      </c>
      <c r="AA274" s="52">
        <v>0</v>
      </c>
      <c r="AB274" s="52">
        <v>0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1"/>
      <c r="AI274" s="51"/>
      <c r="AJ274" s="51"/>
      <c r="AK274" s="51"/>
      <c r="AL274" s="51"/>
    </row>
    <row r="275" spans="1:38" x14ac:dyDescent="0.3">
      <c r="A275" s="57" t="s">
        <v>444</v>
      </c>
      <c r="B275" s="57" t="str">
        <f t="shared" si="12"/>
        <v>REF2019-UCE-L</v>
      </c>
      <c r="C275" s="52">
        <v>0</v>
      </c>
      <c r="D275" s="52">
        <v>0</v>
      </c>
      <c r="E275" s="52">
        <v>0</v>
      </c>
      <c r="F275" s="52">
        <v>0</v>
      </c>
      <c r="G275" s="52">
        <v>0</v>
      </c>
      <c r="H275" s="52">
        <v>0</v>
      </c>
      <c r="I275" s="52">
        <v>0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0</v>
      </c>
      <c r="Z275" s="52">
        <v>0</v>
      </c>
      <c r="AA275" s="52">
        <v>0</v>
      </c>
      <c r="AB275" s="52">
        <v>0</v>
      </c>
      <c r="AC275" s="52">
        <v>0</v>
      </c>
      <c r="AD275" s="52">
        <v>0</v>
      </c>
      <c r="AE275" s="52">
        <v>0</v>
      </c>
      <c r="AF275" s="52">
        <v>0</v>
      </c>
      <c r="AG275" s="52">
        <v>0</v>
      </c>
      <c r="AH275" s="51"/>
      <c r="AI275" s="51"/>
      <c r="AJ275" s="51"/>
      <c r="AK275" s="51"/>
      <c r="AL275" s="51"/>
    </row>
    <row r="276" spans="1:38" x14ac:dyDescent="0.3">
      <c r="A276" s="57" t="s">
        <v>444</v>
      </c>
      <c r="B276" s="57" t="str">
        <f t="shared" si="12"/>
        <v>REF20195-L</v>
      </c>
      <c r="C276" s="52">
        <v>0</v>
      </c>
      <c r="D276" s="52">
        <v>0</v>
      </c>
      <c r="E276" s="52">
        <v>0</v>
      </c>
      <c r="F276" s="52">
        <v>0</v>
      </c>
      <c r="G276" s="52">
        <v>0</v>
      </c>
      <c r="H276" s="52">
        <v>0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0</v>
      </c>
      <c r="Z276" s="52">
        <v>0</v>
      </c>
      <c r="AA276" s="52">
        <v>0</v>
      </c>
      <c r="AB276" s="52">
        <v>0</v>
      </c>
      <c r="AC276" s="52">
        <v>0</v>
      </c>
      <c r="AD276" s="52">
        <v>0</v>
      </c>
      <c r="AE276" s="52">
        <v>0</v>
      </c>
      <c r="AF276" s="52">
        <v>0</v>
      </c>
      <c r="AG276" s="52">
        <v>0</v>
      </c>
      <c r="AH276" s="51"/>
      <c r="AI276" s="51"/>
      <c r="AJ276" s="51"/>
      <c r="AK276" s="51"/>
      <c r="AL276" s="51"/>
    </row>
    <row r="277" spans="1:38" x14ac:dyDescent="0.3">
      <c r="A277" s="57" t="s">
        <v>444</v>
      </c>
      <c r="B277" s="57" t="str">
        <f t="shared" si="12"/>
        <v>T3P2S8RL-UCE</v>
      </c>
      <c r="C277" s="52">
        <v>0</v>
      </c>
      <c r="D277" s="52">
        <v>0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0</v>
      </c>
      <c r="Z277" s="52">
        <v>0</v>
      </c>
      <c r="AA277" s="52">
        <v>0</v>
      </c>
      <c r="AB277" s="52">
        <v>0</v>
      </c>
      <c r="AC277" s="52">
        <v>0</v>
      </c>
      <c r="AD277" s="52">
        <v>0</v>
      </c>
      <c r="AE277" s="52">
        <v>0</v>
      </c>
      <c r="AF277" s="52">
        <v>0</v>
      </c>
      <c r="AG277" s="52">
        <v>0</v>
      </c>
      <c r="AH277" s="51"/>
      <c r="AI277" s="51"/>
      <c r="AJ277" s="51"/>
      <c r="AK277" s="51"/>
      <c r="AL277" s="51"/>
    </row>
    <row r="278" spans="1:38" s="86" customFormat="1" x14ac:dyDescent="0.3">
      <c r="A278" s="86" t="s">
        <v>445</v>
      </c>
      <c r="B278" s="86" t="str">
        <f t="shared" si="12"/>
        <v>Ucon7-75-L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  <c r="U278" s="90">
        <v>0</v>
      </c>
      <c r="V278" s="90">
        <v>0</v>
      </c>
      <c r="W278" s="90">
        <v>0</v>
      </c>
      <c r="X278" s="90">
        <v>0</v>
      </c>
      <c r="Y278" s="90">
        <v>0</v>
      </c>
      <c r="Z278" s="90">
        <v>0</v>
      </c>
      <c r="AA278" s="90">
        <v>0</v>
      </c>
      <c r="AB278" s="90">
        <v>0</v>
      </c>
      <c r="AC278" s="90">
        <v>0</v>
      </c>
      <c r="AD278" s="90">
        <v>0</v>
      </c>
      <c r="AE278" s="90">
        <v>0</v>
      </c>
      <c r="AF278" s="90">
        <v>0</v>
      </c>
      <c r="AG278" s="90">
        <v>0</v>
      </c>
      <c r="AH278" s="87"/>
      <c r="AI278" s="87"/>
      <c r="AJ278" s="87"/>
      <c r="AK278" s="87"/>
      <c r="AL278" s="87"/>
    </row>
    <row r="279" spans="1:38" x14ac:dyDescent="0.3">
      <c r="A279" s="57" t="s">
        <v>445</v>
      </c>
      <c r="B279" s="57" t="str">
        <f t="shared" si="12"/>
        <v>Con7-75-L</v>
      </c>
      <c r="C279" s="52">
        <v>0</v>
      </c>
      <c r="D279" s="52">
        <v>0</v>
      </c>
      <c r="E279" s="52">
        <v>0</v>
      </c>
      <c r="F279" s="52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52">
        <v>0</v>
      </c>
      <c r="AB279" s="52">
        <v>0</v>
      </c>
      <c r="AC279" s="52">
        <v>0</v>
      </c>
      <c r="AD279" s="52">
        <v>0</v>
      </c>
      <c r="AE279" s="52">
        <v>0</v>
      </c>
      <c r="AF279" s="52">
        <v>0</v>
      </c>
      <c r="AG279" s="52">
        <v>0</v>
      </c>
      <c r="AH279" s="51"/>
      <c r="AI279" s="51"/>
      <c r="AJ279" s="51"/>
      <c r="AK279" s="51"/>
      <c r="AL279" s="51"/>
    </row>
    <row r="280" spans="1:38" x14ac:dyDescent="0.3">
      <c r="A280" s="57" t="s">
        <v>445</v>
      </c>
      <c r="B280" s="57" t="str">
        <f t="shared" si="12"/>
        <v>Ucon_NB-UCE-L</v>
      </c>
      <c r="C280" s="52">
        <v>0</v>
      </c>
      <c r="D280" s="52">
        <v>0</v>
      </c>
      <c r="E280" s="52">
        <v>0</v>
      </c>
      <c r="F280" s="52">
        <v>0</v>
      </c>
      <c r="G280" s="52">
        <v>0</v>
      </c>
      <c r="H280" s="52">
        <v>0</v>
      </c>
      <c r="I280" s="52">
        <v>0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0</v>
      </c>
      <c r="Z280" s="52">
        <v>0</v>
      </c>
      <c r="AA280" s="52">
        <v>0</v>
      </c>
      <c r="AB280" s="52">
        <v>0</v>
      </c>
      <c r="AC280" s="52">
        <v>0</v>
      </c>
      <c r="AD280" s="52">
        <v>0</v>
      </c>
      <c r="AE280" s="52">
        <v>0</v>
      </c>
      <c r="AF280" s="52">
        <v>0</v>
      </c>
      <c r="AG280" s="52">
        <v>0</v>
      </c>
      <c r="AH280" s="51"/>
      <c r="AI280" s="51"/>
      <c r="AJ280" s="51"/>
      <c r="AK280" s="51"/>
      <c r="AL280" s="51"/>
    </row>
    <row r="281" spans="1:38" x14ac:dyDescent="0.3">
      <c r="A281" s="57" t="s">
        <v>445</v>
      </c>
      <c r="B281" s="57" t="str">
        <f t="shared" si="12"/>
        <v>Con_NB-UCE</v>
      </c>
      <c r="C281" s="52">
        <v>0</v>
      </c>
      <c r="D281" s="52">
        <v>0</v>
      </c>
      <c r="E281" s="52">
        <v>0</v>
      </c>
      <c r="F281" s="52">
        <v>0</v>
      </c>
      <c r="G281" s="52">
        <v>0</v>
      </c>
      <c r="H281" s="52">
        <v>0</v>
      </c>
      <c r="I281" s="52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0</v>
      </c>
      <c r="Z281" s="52">
        <v>0</v>
      </c>
      <c r="AA281" s="52">
        <v>0</v>
      </c>
      <c r="AB281" s="52">
        <v>0</v>
      </c>
      <c r="AC281" s="52">
        <v>0</v>
      </c>
      <c r="AD281" s="52">
        <v>0</v>
      </c>
      <c r="AE281" s="52">
        <v>0</v>
      </c>
      <c r="AF281" s="52">
        <v>0</v>
      </c>
      <c r="AG281" s="52">
        <v>0</v>
      </c>
      <c r="AH281" s="51"/>
      <c r="AI281" s="51"/>
      <c r="AJ281" s="51"/>
      <c r="AK281" s="51"/>
      <c r="AL281" s="51"/>
    </row>
    <row r="282" spans="1:38" x14ac:dyDescent="0.3">
      <c r="A282" s="57" t="s">
        <v>445</v>
      </c>
      <c r="B282" s="57" t="str">
        <f t="shared" si="12"/>
        <v>Ucon_NB9-5</v>
      </c>
      <c r="C282" s="52">
        <v>0</v>
      </c>
      <c r="D282" s="52">
        <v>0</v>
      </c>
      <c r="E282" s="52">
        <v>0</v>
      </c>
      <c r="F282" s="52">
        <v>0</v>
      </c>
      <c r="G282" s="52">
        <v>0</v>
      </c>
      <c r="H282" s="52">
        <v>0</v>
      </c>
      <c r="I282" s="52">
        <v>0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  <c r="AE282" s="52">
        <v>0</v>
      </c>
      <c r="AF282" s="52">
        <v>0</v>
      </c>
      <c r="AG282" s="52">
        <v>0</v>
      </c>
      <c r="AH282" s="51"/>
      <c r="AI282" s="51"/>
      <c r="AJ282" s="51"/>
      <c r="AK282" s="51"/>
      <c r="AL282" s="51"/>
    </row>
    <row r="283" spans="1:38" x14ac:dyDescent="0.3">
      <c r="A283" s="57" t="s">
        <v>445</v>
      </c>
      <c r="B283" s="57" t="str">
        <f t="shared" si="12"/>
        <v>RE_CON-UCE-L</v>
      </c>
      <c r="C283" s="52">
        <v>0</v>
      </c>
      <c r="D283" s="52">
        <v>0</v>
      </c>
      <c r="E283" s="52">
        <v>0</v>
      </c>
      <c r="F283" s="52">
        <v>0</v>
      </c>
      <c r="G283" s="52">
        <v>0</v>
      </c>
      <c r="H283" s="52">
        <v>0</v>
      </c>
      <c r="I283" s="52">
        <v>0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0</v>
      </c>
      <c r="Z283" s="52">
        <v>0</v>
      </c>
      <c r="AA283" s="52">
        <v>0</v>
      </c>
      <c r="AB283" s="52">
        <v>0</v>
      </c>
      <c r="AC283" s="52">
        <v>0</v>
      </c>
      <c r="AD283" s="52">
        <v>0</v>
      </c>
      <c r="AE283" s="52">
        <v>0</v>
      </c>
      <c r="AF283" s="52">
        <v>0</v>
      </c>
      <c r="AG283" s="52">
        <v>0</v>
      </c>
      <c r="AH283" s="51"/>
      <c r="AI283" s="51"/>
      <c r="AJ283" s="51"/>
      <c r="AK283" s="51"/>
      <c r="AL283" s="51"/>
    </row>
    <row r="284" spans="1:38" x14ac:dyDescent="0.3">
      <c r="A284" s="57" t="s">
        <v>445</v>
      </c>
      <c r="B284" s="57" t="str">
        <f t="shared" si="12"/>
        <v>TRAPES-UCE-L</v>
      </c>
      <c r="C284" s="52">
        <v>0</v>
      </c>
      <c r="D284" s="52">
        <v>0</v>
      </c>
      <c r="E284" s="52">
        <v>0</v>
      </c>
      <c r="F284" s="52">
        <v>0</v>
      </c>
      <c r="G284" s="52">
        <v>0</v>
      </c>
      <c r="H284" s="52">
        <v>0</v>
      </c>
      <c r="I284" s="52">
        <v>0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0</v>
      </c>
      <c r="Z284" s="52">
        <v>0</v>
      </c>
      <c r="AA284" s="52">
        <v>0</v>
      </c>
      <c r="AB284" s="52">
        <v>0</v>
      </c>
      <c r="AC284" s="52">
        <v>0</v>
      </c>
      <c r="AD284" s="52">
        <v>0</v>
      </c>
      <c r="AE284" s="52">
        <v>0</v>
      </c>
      <c r="AF284" s="52">
        <v>0</v>
      </c>
      <c r="AG284" s="52">
        <v>0</v>
      </c>
      <c r="AH284" s="51"/>
      <c r="AI284" s="51"/>
      <c r="AJ284" s="51"/>
      <c r="AK284" s="51"/>
      <c r="AL284" s="51"/>
    </row>
    <row r="285" spans="1:38" x14ac:dyDescent="0.3">
      <c r="A285" s="57" t="s">
        <v>445</v>
      </c>
      <c r="B285" s="57" t="str">
        <f t="shared" si="12"/>
        <v>REF2019-UCE-L</v>
      </c>
      <c r="C285" s="52">
        <v>0</v>
      </c>
      <c r="D285" s="52">
        <v>0</v>
      </c>
      <c r="E285" s="52">
        <v>0</v>
      </c>
      <c r="F285" s="52">
        <v>0</v>
      </c>
      <c r="G285" s="52">
        <v>0</v>
      </c>
      <c r="H285" s="52">
        <v>0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0</v>
      </c>
      <c r="Z285" s="52">
        <v>0</v>
      </c>
      <c r="AA285" s="52">
        <v>0</v>
      </c>
      <c r="AB285" s="52">
        <v>0</v>
      </c>
      <c r="AC285" s="52">
        <v>0</v>
      </c>
      <c r="AD285" s="52">
        <v>0</v>
      </c>
      <c r="AE285" s="52">
        <v>0</v>
      </c>
      <c r="AF285" s="52">
        <v>0</v>
      </c>
      <c r="AG285" s="52">
        <v>0</v>
      </c>
      <c r="AH285" s="51"/>
      <c r="AI285" s="51"/>
      <c r="AJ285" s="51"/>
      <c r="AK285" s="51"/>
      <c r="AL285" s="51"/>
    </row>
    <row r="286" spans="1:38" x14ac:dyDescent="0.3">
      <c r="A286" s="57" t="s">
        <v>445</v>
      </c>
      <c r="B286" s="57" t="str">
        <f t="shared" ref="B286:B287" si="13">B276</f>
        <v>REF20195-L</v>
      </c>
      <c r="C286" s="52">
        <v>0</v>
      </c>
      <c r="D286" s="52">
        <v>0</v>
      </c>
      <c r="E286" s="52">
        <v>0</v>
      </c>
      <c r="F286" s="52">
        <v>0</v>
      </c>
      <c r="G286" s="52">
        <v>0</v>
      </c>
      <c r="H286" s="52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1"/>
      <c r="AI286" s="51"/>
      <c r="AJ286" s="51"/>
      <c r="AK286" s="51"/>
      <c r="AL286" s="51"/>
    </row>
    <row r="287" spans="1:38" x14ac:dyDescent="0.3">
      <c r="A287" s="57" t="s">
        <v>445</v>
      </c>
      <c r="B287" s="57" t="str">
        <f t="shared" si="13"/>
        <v>T3P2S8RL-UCE</v>
      </c>
      <c r="C287" s="52">
        <v>0</v>
      </c>
      <c r="D287" s="52">
        <v>0</v>
      </c>
      <c r="E287" s="52">
        <v>0</v>
      </c>
      <c r="F287" s="52">
        <v>0</v>
      </c>
      <c r="G287" s="52">
        <v>0</v>
      </c>
      <c r="H287" s="52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1"/>
      <c r="AI287" s="51"/>
      <c r="AJ287" s="51"/>
      <c r="AK287" s="51"/>
      <c r="AL287" s="51"/>
    </row>
    <row r="288" spans="1:38" s="86" customFormat="1" x14ac:dyDescent="0.3">
      <c r="A288" s="86" t="s">
        <v>285</v>
      </c>
      <c r="B288" s="86" t="str">
        <f t="shared" ref="B288:B297" si="14">B158</f>
        <v>Ucon7-75-L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87"/>
      <c r="AI288" s="87"/>
      <c r="AJ288" s="87"/>
      <c r="AK288" s="87"/>
      <c r="AL288" s="87"/>
    </row>
    <row r="289" spans="1:38" s="32" customFormat="1" x14ac:dyDescent="0.3">
      <c r="A289" s="32" t="s">
        <v>285</v>
      </c>
      <c r="B289" s="32" t="str">
        <f t="shared" si="14"/>
        <v>Con7-75-L</v>
      </c>
      <c r="C289" s="91">
        <v>0</v>
      </c>
      <c r="D289" s="91">
        <v>0</v>
      </c>
      <c r="E289" s="91">
        <v>0</v>
      </c>
      <c r="F289" s="91">
        <v>0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  <c r="L289" s="91">
        <v>0</v>
      </c>
      <c r="M289" s="91">
        <v>0</v>
      </c>
      <c r="N289" s="91">
        <v>0</v>
      </c>
      <c r="O289" s="91">
        <v>0</v>
      </c>
      <c r="P289" s="91">
        <v>0</v>
      </c>
      <c r="Q289" s="91">
        <v>0</v>
      </c>
      <c r="R289" s="91">
        <v>0</v>
      </c>
      <c r="S289" s="91">
        <v>0</v>
      </c>
      <c r="T289" s="91">
        <v>0</v>
      </c>
      <c r="U289" s="91">
        <v>0</v>
      </c>
      <c r="V289" s="91">
        <v>0</v>
      </c>
      <c r="W289" s="91">
        <v>0</v>
      </c>
      <c r="X289" s="91">
        <v>0</v>
      </c>
      <c r="Y289" s="91">
        <v>0</v>
      </c>
      <c r="Z289" s="91">
        <v>0</v>
      </c>
      <c r="AA289" s="91">
        <v>0</v>
      </c>
      <c r="AB289" s="91">
        <v>0</v>
      </c>
      <c r="AC289" s="91">
        <v>0</v>
      </c>
      <c r="AD289" s="91">
        <v>0</v>
      </c>
      <c r="AE289" s="91">
        <v>0</v>
      </c>
      <c r="AF289" s="91">
        <v>0</v>
      </c>
      <c r="AG289" s="91">
        <v>0</v>
      </c>
      <c r="AH289" s="88"/>
      <c r="AI289" s="88"/>
      <c r="AJ289" s="88"/>
      <c r="AK289" s="88"/>
      <c r="AL289" s="88"/>
    </row>
    <row r="290" spans="1:38" s="32" customFormat="1" x14ac:dyDescent="0.3">
      <c r="A290" s="32" t="s">
        <v>285</v>
      </c>
      <c r="B290" s="32" t="str">
        <f t="shared" si="14"/>
        <v>Ucon_NB-UCE-L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  <c r="W290" s="91">
        <v>0</v>
      </c>
      <c r="X290" s="91">
        <v>0</v>
      </c>
      <c r="Y290" s="91">
        <v>0</v>
      </c>
      <c r="Z290" s="91">
        <v>0</v>
      </c>
      <c r="AA290" s="91">
        <v>0</v>
      </c>
      <c r="AB290" s="91">
        <v>0</v>
      </c>
      <c r="AC290" s="91">
        <v>0</v>
      </c>
      <c r="AD290" s="91">
        <v>0</v>
      </c>
      <c r="AE290" s="91">
        <v>0</v>
      </c>
      <c r="AF290" s="91">
        <v>0</v>
      </c>
      <c r="AG290" s="91">
        <v>0</v>
      </c>
      <c r="AH290" s="88"/>
      <c r="AI290" s="88"/>
      <c r="AJ290" s="88"/>
      <c r="AK290" s="88"/>
      <c r="AL290" s="88"/>
    </row>
    <row r="291" spans="1:38" s="32" customFormat="1" x14ac:dyDescent="0.3">
      <c r="A291" s="32" t="s">
        <v>285</v>
      </c>
      <c r="B291" s="32" t="str">
        <f t="shared" si="14"/>
        <v>Con_NB-UCE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  <c r="Q291" s="91">
        <v>0</v>
      </c>
      <c r="R291" s="91">
        <v>0</v>
      </c>
      <c r="S291" s="91">
        <v>0</v>
      </c>
      <c r="T291" s="91">
        <v>0</v>
      </c>
      <c r="U291" s="91">
        <v>0</v>
      </c>
      <c r="V291" s="91">
        <v>0</v>
      </c>
      <c r="W291" s="91">
        <v>0</v>
      </c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88"/>
      <c r="AI291" s="88"/>
      <c r="AJ291" s="88"/>
      <c r="AK291" s="88"/>
      <c r="AL291" s="88"/>
    </row>
    <row r="292" spans="1:38" s="32" customFormat="1" x14ac:dyDescent="0.3">
      <c r="A292" s="32" t="s">
        <v>285</v>
      </c>
      <c r="B292" s="32" t="str">
        <f t="shared" si="14"/>
        <v>Ucon_NB9-5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  <c r="W292" s="91">
        <v>0</v>
      </c>
      <c r="X292" s="91">
        <v>0</v>
      </c>
      <c r="Y292" s="91">
        <v>0</v>
      </c>
      <c r="Z292" s="91">
        <v>0</v>
      </c>
      <c r="AA292" s="91">
        <v>0</v>
      </c>
      <c r="AB292" s="91">
        <v>0</v>
      </c>
      <c r="AC292" s="91">
        <v>0</v>
      </c>
      <c r="AD292" s="91">
        <v>0</v>
      </c>
      <c r="AE292" s="91">
        <v>0</v>
      </c>
      <c r="AF292" s="91">
        <v>0</v>
      </c>
      <c r="AG292" s="91">
        <v>0</v>
      </c>
      <c r="AH292" s="88"/>
      <c r="AI292" s="88"/>
      <c r="AJ292" s="88"/>
      <c r="AK292" s="88"/>
      <c r="AL292" s="88"/>
    </row>
    <row r="293" spans="1:38" s="32" customFormat="1" x14ac:dyDescent="0.3">
      <c r="A293" s="32" t="s">
        <v>285</v>
      </c>
      <c r="B293" s="32" t="str">
        <f t="shared" si="14"/>
        <v>RE_CON-UCE-L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</v>
      </c>
      <c r="U293" s="91">
        <v>0</v>
      </c>
      <c r="V293" s="91">
        <v>0</v>
      </c>
      <c r="W293" s="91">
        <v>0</v>
      </c>
      <c r="X293" s="91">
        <v>0</v>
      </c>
      <c r="Y293" s="91">
        <v>0</v>
      </c>
      <c r="Z293" s="91">
        <v>0</v>
      </c>
      <c r="AA293" s="91">
        <v>0</v>
      </c>
      <c r="AB293" s="91">
        <v>0</v>
      </c>
      <c r="AC293" s="91">
        <v>0</v>
      </c>
      <c r="AD293" s="91">
        <v>0</v>
      </c>
      <c r="AE293" s="91">
        <v>0</v>
      </c>
      <c r="AF293" s="91">
        <v>0</v>
      </c>
      <c r="AG293" s="91">
        <v>0</v>
      </c>
      <c r="AH293" s="88"/>
      <c r="AI293" s="88"/>
      <c r="AJ293" s="88"/>
      <c r="AK293" s="88"/>
      <c r="AL293" s="88"/>
    </row>
    <row r="294" spans="1:38" s="32" customFormat="1" x14ac:dyDescent="0.3">
      <c r="A294" s="32" t="s">
        <v>285</v>
      </c>
      <c r="B294" s="32" t="str">
        <f t="shared" si="14"/>
        <v>TRAPES-UCE-L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  <c r="W294" s="91">
        <v>0</v>
      </c>
      <c r="X294" s="91">
        <v>0</v>
      </c>
      <c r="Y294" s="91">
        <v>0</v>
      </c>
      <c r="Z294" s="91">
        <v>0</v>
      </c>
      <c r="AA294" s="91">
        <v>0</v>
      </c>
      <c r="AB294" s="91">
        <v>0</v>
      </c>
      <c r="AC294" s="91">
        <v>0</v>
      </c>
      <c r="AD294" s="91">
        <v>0</v>
      </c>
      <c r="AE294" s="91">
        <v>0</v>
      </c>
      <c r="AF294" s="91">
        <v>0</v>
      </c>
      <c r="AG294" s="91">
        <v>0</v>
      </c>
      <c r="AH294" s="88"/>
      <c r="AI294" s="88"/>
      <c r="AJ294" s="88"/>
      <c r="AK294" s="88"/>
      <c r="AL294" s="88"/>
    </row>
    <row r="295" spans="1:38" s="32" customFormat="1" x14ac:dyDescent="0.3">
      <c r="A295" s="32" t="s">
        <v>285</v>
      </c>
      <c r="B295" s="32" t="str">
        <f t="shared" si="14"/>
        <v>REF2019-UCE-L</v>
      </c>
      <c r="C295" s="91">
        <v>0</v>
      </c>
      <c r="D295" s="91">
        <v>0</v>
      </c>
      <c r="E295" s="91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0</v>
      </c>
      <c r="U295" s="91">
        <v>0</v>
      </c>
      <c r="V295" s="91">
        <v>0</v>
      </c>
      <c r="W295" s="91">
        <v>0</v>
      </c>
      <c r="X295" s="91">
        <v>0</v>
      </c>
      <c r="Y295" s="91">
        <v>0</v>
      </c>
      <c r="Z295" s="91">
        <v>0</v>
      </c>
      <c r="AA295" s="91">
        <v>0</v>
      </c>
      <c r="AB295" s="91">
        <v>0</v>
      </c>
      <c r="AC295" s="91">
        <v>0</v>
      </c>
      <c r="AD295" s="91">
        <v>0</v>
      </c>
      <c r="AE295" s="91">
        <v>0</v>
      </c>
      <c r="AF295" s="91">
        <v>0</v>
      </c>
      <c r="AG295" s="91">
        <v>0</v>
      </c>
      <c r="AH295" s="88"/>
      <c r="AI295" s="88"/>
      <c r="AJ295" s="88"/>
      <c r="AK295" s="88"/>
      <c r="AL295" s="88"/>
    </row>
    <row r="296" spans="1:38" s="32" customFormat="1" x14ac:dyDescent="0.3">
      <c r="A296" s="32" t="s">
        <v>285</v>
      </c>
      <c r="B296" s="32" t="str">
        <f t="shared" si="14"/>
        <v>REF20195-L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  <c r="W296" s="91">
        <v>0</v>
      </c>
      <c r="X296" s="91">
        <v>0</v>
      </c>
      <c r="Y296" s="91">
        <v>0</v>
      </c>
      <c r="Z296" s="91">
        <v>0</v>
      </c>
      <c r="AA296" s="91">
        <v>0</v>
      </c>
      <c r="AB296" s="91">
        <v>0</v>
      </c>
      <c r="AC296" s="91">
        <v>0</v>
      </c>
      <c r="AD296" s="91">
        <v>0</v>
      </c>
      <c r="AE296" s="91">
        <v>0</v>
      </c>
      <c r="AF296" s="91">
        <v>0</v>
      </c>
      <c r="AG296" s="91">
        <v>0</v>
      </c>
      <c r="AH296" s="88"/>
      <c r="AI296" s="88"/>
      <c r="AJ296" s="88"/>
      <c r="AK296" s="88"/>
      <c r="AL296" s="88"/>
    </row>
    <row r="297" spans="1:38" s="3" customFormat="1" x14ac:dyDescent="0.3">
      <c r="A297" s="3" t="s">
        <v>285</v>
      </c>
      <c r="B297" s="3" t="str">
        <f t="shared" si="14"/>
        <v>T3P2S8RL-UCE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89"/>
      <c r="AI297" s="89"/>
      <c r="AJ297" s="89"/>
      <c r="AK297" s="89"/>
      <c r="AL297" s="89"/>
    </row>
    <row r="298" spans="1:38" x14ac:dyDescent="0.3">
      <c r="A298" s="86" t="s">
        <v>323</v>
      </c>
      <c r="B298" s="86" t="str">
        <f t="shared" ref="B298:B328" si="15">B288</f>
        <v>Ucon7-75-L</v>
      </c>
      <c r="C298" s="90">
        <f t="shared" ref="C298:AG298" si="16">C28</f>
        <v>0</v>
      </c>
      <c r="D298" s="90">
        <f t="shared" si="16"/>
        <v>0</v>
      </c>
      <c r="E298" s="90">
        <f t="shared" si="16"/>
        <v>0</v>
      </c>
      <c r="F298" s="90">
        <f t="shared" si="16"/>
        <v>0</v>
      </c>
      <c r="G298" s="90">
        <f t="shared" si="16"/>
        <v>0</v>
      </c>
      <c r="H298" s="90">
        <f t="shared" si="16"/>
        <v>0</v>
      </c>
      <c r="I298" s="90">
        <f t="shared" si="16"/>
        <v>0</v>
      </c>
      <c r="J298" s="90">
        <f t="shared" si="16"/>
        <v>0</v>
      </c>
      <c r="K298" s="90">
        <f t="shared" si="16"/>
        <v>0</v>
      </c>
      <c r="L298" s="90">
        <f t="shared" si="16"/>
        <v>0</v>
      </c>
      <c r="M298" s="90">
        <f t="shared" si="16"/>
        <v>0</v>
      </c>
      <c r="N298" s="90">
        <f t="shared" si="16"/>
        <v>0</v>
      </c>
      <c r="O298" s="90">
        <f t="shared" si="16"/>
        <v>0</v>
      </c>
      <c r="P298" s="90">
        <f t="shared" si="16"/>
        <v>0</v>
      </c>
      <c r="Q298" s="90">
        <f t="shared" si="16"/>
        <v>0</v>
      </c>
      <c r="R298" s="90">
        <f t="shared" si="16"/>
        <v>0</v>
      </c>
      <c r="S298" s="90">
        <f t="shared" si="16"/>
        <v>0</v>
      </c>
      <c r="T298" s="90">
        <f t="shared" si="16"/>
        <v>0</v>
      </c>
      <c r="U298" s="90">
        <f t="shared" si="16"/>
        <v>0</v>
      </c>
      <c r="V298" s="90">
        <f t="shared" si="16"/>
        <v>0</v>
      </c>
      <c r="W298" s="90">
        <f t="shared" si="16"/>
        <v>0</v>
      </c>
      <c r="X298" s="90">
        <f t="shared" si="16"/>
        <v>0</v>
      </c>
      <c r="Y298" s="90">
        <f t="shared" si="16"/>
        <v>0</v>
      </c>
      <c r="Z298" s="90">
        <f t="shared" si="16"/>
        <v>0</v>
      </c>
      <c r="AA298" s="90">
        <f t="shared" si="16"/>
        <v>0</v>
      </c>
      <c r="AB298" s="90">
        <f t="shared" si="16"/>
        <v>0</v>
      </c>
      <c r="AC298" s="90">
        <f t="shared" si="16"/>
        <v>0</v>
      </c>
      <c r="AD298" s="90">
        <f t="shared" si="16"/>
        <v>0</v>
      </c>
      <c r="AE298" s="90">
        <f t="shared" si="16"/>
        <v>0</v>
      </c>
      <c r="AF298" s="90">
        <f t="shared" si="16"/>
        <v>0</v>
      </c>
      <c r="AG298" s="90">
        <f t="shared" si="16"/>
        <v>0</v>
      </c>
    </row>
    <row r="299" spans="1:38" x14ac:dyDescent="0.3">
      <c r="A299" s="32" t="str">
        <f>A298</f>
        <v>cpetr_p</v>
      </c>
      <c r="B299" s="32" t="str">
        <f t="shared" si="15"/>
        <v>Con7-75-L</v>
      </c>
      <c r="C299" s="91">
        <f t="shared" ref="C299:AG299" si="17">C29</f>
        <v>0</v>
      </c>
      <c r="D299" s="91">
        <f t="shared" si="17"/>
        <v>0</v>
      </c>
      <c r="E299" s="91">
        <f t="shared" si="17"/>
        <v>0</v>
      </c>
      <c r="F299" s="91">
        <f t="shared" si="17"/>
        <v>0</v>
      </c>
      <c r="G299" s="91">
        <f t="shared" si="17"/>
        <v>0</v>
      </c>
      <c r="H299" s="91">
        <f t="shared" si="17"/>
        <v>0</v>
      </c>
      <c r="I299" s="91">
        <f t="shared" si="17"/>
        <v>0</v>
      </c>
      <c r="J299" s="91">
        <f t="shared" si="17"/>
        <v>0</v>
      </c>
      <c r="K299" s="91">
        <f t="shared" si="17"/>
        <v>0</v>
      </c>
      <c r="L299" s="91">
        <f t="shared" si="17"/>
        <v>0</v>
      </c>
      <c r="M299" s="91">
        <f t="shared" si="17"/>
        <v>0</v>
      </c>
      <c r="N299" s="91">
        <f t="shared" si="17"/>
        <v>0</v>
      </c>
      <c r="O299" s="91">
        <f t="shared" si="17"/>
        <v>0</v>
      </c>
      <c r="P299" s="91">
        <f t="shared" si="17"/>
        <v>0</v>
      </c>
      <c r="Q299" s="91">
        <f t="shared" si="17"/>
        <v>0</v>
      </c>
      <c r="R299" s="91">
        <f t="shared" si="17"/>
        <v>0</v>
      </c>
      <c r="S299" s="91">
        <f t="shared" si="17"/>
        <v>0</v>
      </c>
      <c r="T299" s="91">
        <f t="shared" si="17"/>
        <v>0</v>
      </c>
      <c r="U299" s="91">
        <f t="shared" si="17"/>
        <v>0</v>
      </c>
      <c r="V299" s="91">
        <f t="shared" si="17"/>
        <v>0</v>
      </c>
      <c r="W299" s="91">
        <f t="shared" si="17"/>
        <v>0</v>
      </c>
      <c r="X299" s="91">
        <f t="shared" si="17"/>
        <v>0</v>
      </c>
      <c r="Y299" s="91">
        <f t="shared" si="17"/>
        <v>0</v>
      </c>
      <c r="Z299" s="91">
        <f t="shared" si="17"/>
        <v>0</v>
      </c>
      <c r="AA299" s="91">
        <f t="shared" si="17"/>
        <v>0</v>
      </c>
      <c r="AB299" s="91">
        <f t="shared" si="17"/>
        <v>0</v>
      </c>
      <c r="AC299" s="91">
        <f t="shared" si="17"/>
        <v>0</v>
      </c>
      <c r="AD299" s="91">
        <f t="shared" si="17"/>
        <v>0</v>
      </c>
      <c r="AE299" s="91">
        <f t="shared" si="17"/>
        <v>0</v>
      </c>
      <c r="AF299" s="91">
        <f t="shared" si="17"/>
        <v>0</v>
      </c>
      <c r="AG299" s="91">
        <f t="shared" si="17"/>
        <v>0</v>
      </c>
    </row>
    <row r="300" spans="1:38" x14ac:dyDescent="0.3">
      <c r="A300" s="32" t="str">
        <f t="shared" ref="A300:A307" si="18">A299</f>
        <v>cpetr_p</v>
      </c>
      <c r="B300" s="32" t="str">
        <f t="shared" si="15"/>
        <v>Ucon_NB-UCE-L</v>
      </c>
      <c r="C300" s="91">
        <f t="shared" ref="C300:AG300" si="19">C30</f>
        <v>0</v>
      </c>
      <c r="D300" s="91">
        <f t="shared" si="19"/>
        <v>0</v>
      </c>
      <c r="E300" s="91">
        <f t="shared" si="19"/>
        <v>0</v>
      </c>
      <c r="F300" s="91">
        <f t="shared" si="19"/>
        <v>0</v>
      </c>
      <c r="G300" s="91">
        <f t="shared" si="19"/>
        <v>0</v>
      </c>
      <c r="H300" s="91">
        <f t="shared" si="19"/>
        <v>0</v>
      </c>
      <c r="I300" s="91">
        <f t="shared" si="19"/>
        <v>0</v>
      </c>
      <c r="J300" s="91">
        <f t="shared" si="19"/>
        <v>0</v>
      </c>
      <c r="K300" s="91">
        <f t="shared" si="19"/>
        <v>0</v>
      </c>
      <c r="L300" s="91">
        <f t="shared" si="19"/>
        <v>0</v>
      </c>
      <c r="M300" s="91">
        <f t="shared" si="19"/>
        <v>0</v>
      </c>
      <c r="N300" s="91">
        <f t="shared" si="19"/>
        <v>0</v>
      </c>
      <c r="O300" s="91">
        <f t="shared" si="19"/>
        <v>0</v>
      </c>
      <c r="P300" s="91">
        <f t="shared" si="19"/>
        <v>0</v>
      </c>
      <c r="Q300" s="91">
        <f t="shared" si="19"/>
        <v>0</v>
      </c>
      <c r="R300" s="91">
        <f t="shared" si="19"/>
        <v>0</v>
      </c>
      <c r="S300" s="91">
        <f t="shared" si="19"/>
        <v>0</v>
      </c>
      <c r="T300" s="91">
        <f t="shared" si="19"/>
        <v>0</v>
      </c>
      <c r="U300" s="91">
        <f t="shared" si="19"/>
        <v>0</v>
      </c>
      <c r="V300" s="91">
        <f t="shared" si="19"/>
        <v>0</v>
      </c>
      <c r="W300" s="91">
        <f t="shared" si="19"/>
        <v>0</v>
      </c>
      <c r="X300" s="91">
        <f t="shared" si="19"/>
        <v>0</v>
      </c>
      <c r="Y300" s="91">
        <f t="shared" si="19"/>
        <v>0</v>
      </c>
      <c r="Z300" s="91">
        <f t="shared" si="19"/>
        <v>0</v>
      </c>
      <c r="AA300" s="91">
        <f t="shared" si="19"/>
        <v>0</v>
      </c>
      <c r="AB300" s="91">
        <f t="shared" si="19"/>
        <v>0</v>
      </c>
      <c r="AC300" s="91">
        <f t="shared" si="19"/>
        <v>0</v>
      </c>
      <c r="AD300" s="91">
        <f t="shared" si="19"/>
        <v>0</v>
      </c>
      <c r="AE300" s="91">
        <f t="shared" si="19"/>
        <v>0</v>
      </c>
      <c r="AF300" s="91">
        <f t="shared" si="19"/>
        <v>0</v>
      </c>
      <c r="AG300" s="91">
        <f t="shared" si="19"/>
        <v>0</v>
      </c>
    </row>
    <row r="301" spans="1:38" x14ac:dyDescent="0.3">
      <c r="A301" s="32" t="str">
        <f t="shared" si="18"/>
        <v>cpetr_p</v>
      </c>
      <c r="B301" s="32" t="str">
        <f t="shared" si="15"/>
        <v>Con_NB-UCE</v>
      </c>
      <c r="C301" s="91">
        <f t="shared" ref="C301:AG301" si="20">C31</f>
        <v>0</v>
      </c>
      <c r="D301" s="91">
        <f t="shared" si="20"/>
        <v>0</v>
      </c>
      <c r="E301" s="91">
        <f t="shared" si="20"/>
        <v>0</v>
      </c>
      <c r="F301" s="91">
        <f t="shared" si="20"/>
        <v>0</v>
      </c>
      <c r="G301" s="91">
        <f t="shared" si="20"/>
        <v>0</v>
      </c>
      <c r="H301" s="91">
        <f t="shared" si="20"/>
        <v>0</v>
      </c>
      <c r="I301" s="91">
        <f t="shared" si="20"/>
        <v>0</v>
      </c>
      <c r="J301" s="91">
        <f t="shared" si="20"/>
        <v>0</v>
      </c>
      <c r="K301" s="91">
        <f t="shared" si="20"/>
        <v>0</v>
      </c>
      <c r="L301" s="91">
        <f t="shared" si="20"/>
        <v>0</v>
      </c>
      <c r="M301" s="91">
        <f t="shared" si="20"/>
        <v>0</v>
      </c>
      <c r="N301" s="91">
        <f t="shared" si="20"/>
        <v>0</v>
      </c>
      <c r="O301" s="91">
        <f t="shared" si="20"/>
        <v>0</v>
      </c>
      <c r="P301" s="91">
        <f t="shared" si="20"/>
        <v>0</v>
      </c>
      <c r="Q301" s="91">
        <f t="shared" si="20"/>
        <v>0</v>
      </c>
      <c r="R301" s="91">
        <f t="shared" si="20"/>
        <v>0</v>
      </c>
      <c r="S301" s="91">
        <f t="shared" si="20"/>
        <v>0</v>
      </c>
      <c r="T301" s="91">
        <f t="shared" si="20"/>
        <v>0</v>
      </c>
      <c r="U301" s="91">
        <f t="shared" si="20"/>
        <v>0</v>
      </c>
      <c r="V301" s="91">
        <f t="shared" si="20"/>
        <v>0</v>
      </c>
      <c r="W301" s="91">
        <f t="shared" si="20"/>
        <v>0</v>
      </c>
      <c r="X301" s="91">
        <f t="shared" si="20"/>
        <v>0</v>
      </c>
      <c r="Y301" s="91">
        <f t="shared" si="20"/>
        <v>0</v>
      </c>
      <c r="Z301" s="91">
        <f t="shared" si="20"/>
        <v>0</v>
      </c>
      <c r="AA301" s="91">
        <f t="shared" si="20"/>
        <v>0</v>
      </c>
      <c r="AB301" s="91">
        <f t="shared" si="20"/>
        <v>0</v>
      </c>
      <c r="AC301" s="91">
        <f t="shared" si="20"/>
        <v>0</v>
      </c>
      <c r="AD301" s="91">
        <f t="shared" si="20"/>
        <v>0</v>
      </c>
      <c r="AE301" s="91">
        <f t="shared" si="20"/>
        <v>0</v>
      </c>
      <c r="AF301" s="91">
        <f t="shared" si="20"/>
        <v>0</v>
      </c>
      <c r="AG301" s="91">
        <f t="shared" si="20"/>
        <v>0</v>
      </c>
    </row>
    <row r="302" spans="1:38" x14ac:dyDescent="0.3">
      <c r="A302" s="32" t="str">
        <f t="shared" si="18"/>
        <v>cpetr_p</v>
      </c>
      <c r="B302" s="32" t="str">
        <f t="shared" si="15"/>
        <v>Ucon_NB9-5</v>
      </c>
      <c r="C302" s="91">
        <f t="shared" ref="C302:AG302" si="21">C32</f>
        <v>0</v>
      </c>
      <c r="D302" s="91">
        <f t="shared" si="21"/>
        <v>0</v>
      </c>
      <c r="E302" s="91">
        <f t="shared" si="21"/>
        <v>0</v>
      </c>
      <c r="F302" s="91">
        <f t="shared" si="21"/>
        <v>0</v>
      </c>
      <c r="G302" s="91">
        <f t="shared" si="21"/>
        <v>0</v>
      </c>
      <c r="H302" s="91">
        <f t="shared" si="21"/>
        <v>0</v>
      </c>
      <c r="I302" s="91">
        <f t="shared" si="21"/>
        <v>0</v>
      </c>
      <c r="J302" s="91">
        <f t="shared" si="21"/>
        <v>0</v>
      </c>
      <c r="K302" s="91">
        <f t="shared" si="21"/>
        <v>0</v>
      </c>
      <c r="L302" s="91">
        <f t="shared" si="21"/>
        <v>0</v>
      </c>
      <c r="M302" s="91">
        <f t="shared" si="21"/>
        <v>0</v>
      </c>
      <c r="N302" s="91">
        <f t="shared" si="21"/>
        <v>0</v>
      </c>
      <c r="O302" s="91">
        <f t="shared" si="21"/>
        <v>0</v>
      </c>
      <c r="P302" s="91">
        <f t="shared" si="21"/>
        <v>0</v>
      </c>
      <c r="Q302" s="91">
        <f t="shared" si="21"/>
        <v>0</v>
      </c>
      <c r="R302" s="91">
        <f t="shared" si="21"/>
        <v>0</v>
      </c>
      <c r="S302" s="91">
        <f t="shared" si="21"/>
        <v>0</v>
      </c>
      <c r="T302" s="91">
        <f t="shared" si="21"/>
        <v>0</v>
      </c>
      <c r="U302" s="91">
        <f t="shared" si="21"/>
        <v>0</v>
      </c>
      <c r="V302" s="91">
        <f t="shared" si="21"/>
        <v>0</v>
      </c>
      <c r="W302" s="91">
        <f t="shared" si="21"/>
        <v>0</v>
      </c>
      <c r="X302" s="91">
        <f t="shared" si="21"/>
        <v>0</v>
      </c>
      <c r="Y302" s="91">
        <f t="shared" si="21"/>
        <v>0</v>
      </c>
      <c r="Z302" s="91">
        <f t="shared" si="21"/>
        <v>0</v>
      </c>
      <c r="AA302" s="91">
        <f t="shared" si="21"/>
        <v>0</v>
      </c>
      <c r="AB302" s="91">
        <f t="shared" si="21"/>
        <v>0</v>
      </c>
      <c r="AC302" s="91">
        <f t="shared" si="21"/>
        <v>0</v>
      </c>
      <c r="AD302" s="91">
        <f t="shared" si="21"/>
        <v>0</v>
      </c>
      <c r="AE302" s="91">
        <f t="shared" si="21"/>
        <v>0</v>
      </c>
      <c r="AF302" s="91">
        <f t="shared" si="21"/>
        <v>0</v>
      </c>
      <c r="AG302" s="91">
        <f t="shared" si="21"/>
        <v>0</v>
      </c>
    </row>
    <row r="303" spans="1:38" x14ac:dyDescent="0.3">
      <c r="A303" s="32" t="str">
        <f t="shared" si="18"/>
        <v>cpetr_p</v>
      </c>
      <c r="B303" s="32" t="str">
        <f t="shared" si="15"/>
        <v>RE_CON-UCE-L</v>
      </c>
      <c r="C303" s="91">
        <f t="shared" ref="C303:AG303" si="22">C33</f>
        <v>0</v>
      </c>
      <c r="D303" s="91">
        <f t="shared" si="22"/>
        <v>0</v>
      </c>
      <c r="E303" s="91">
        <f t="shared" si="22"/>
        <v>0</v>
      </c>
      <c r="F303" s="91">
        <f t="shared" si="22"/>
        <v>0</v>
      </c>
      <c r="G303" s="91">
        <f t="shared" si="22"/>
        <v>0</v>
      </c>
      <c r="H303" s="91">
        <f t="shared" si="22"/>
        <v>0</v>
      </c>
      <c r="I303" s="91">
        <f t="shared" si="22"/>
        <v>0</v>
      </c>
      <c r="J303" s="91">
        <f t="shared" si="22"/>
        <v>0</v>
      </c>
      <c r="K303" s="91">
        <f t="shared" si="22"/>
        <v>0</v>
      </c>
      <c r="L303" s="91">
        <f t="shared" si="22"/>
        <v>0</v>
      </c>
      <c r="M303" s="91">
        <f t="shared" si="22"/>
        <v>0</v>
      </c>
      <c r="N303" s="91">
        <f t="shared" si="22"/>
        <v>0</v>
      </c>
      <c r="O303" s="91">
        <f t="shared" si="22"/>
        <v>0</v>
      </c>
      <c r="P303" s="91">
        <f t="shared" si="22"/>
        <v>0</v>
      </c>
      <c r="Q303" s="91">
        <f t="shared" si="22"/>
        <v>0</v>
      </c>
      <c r="R303" s="91">
        <f t="shared" si="22"/>
        <v>0</v>
      </c>
      <c r="S303" s="91">
        <f t="shared" si="22"/>
        <v>0</v>
      </c>
      <c r="T303" s="91">
        <f t="shared" si="22"/>
        <v>0</v>
      </c>
      <c r="U303" s="91">
        <f t="shared" si="22"/>
        <v>0</v>
      </c>
      <c r="V303" s="91">
        <f t="shared" si="22"/>
        <v>0</v>
      </c>
      <c r="W303" s="91">
        <f t="shared" si="22"/>
        <v>0</v>
      </c>
      <c r="X303" s="91">
        <f t="shared" si="22"/>
        <v>0</v>
      </c>
      <c r="Y303" s="91">
        <f t="shared" si="22"/>
        <v>0</v>
      </c>
      <c r="Z303" s="91">
        <f t="shared" si="22"/>
        <v>0</v>
      </c>
      <c r="AA303" s="91">
        <f t="shared" si="22"/>
        <v>0</v>
      </c>
      <c r="AB303" s="91">
        <f t="shared" si="22"/>
        <v>0</v>
      </c>
      <c r="AC303" s="91">
        <f t="shared" si="22"/>
        <v>0</v>
      </c>
      <c r="AD303" s="91">
        <f t="shared" si="22"/>
        <v>0</v>
      </c>
      <c r="AE303" s="91">
        <f t="shared" si="22"/>
        <v>0</v>
      </c>
      <c r="AF303" s="91">
        <f t="shared" si="22"/>
        <v>0</v>
      </c>
      <c r="AG303" s="91">
        <f t="shared" si="22"/>
        <v>0</v>
      </c>
    </row>
    <row r="304" spans="1:38" x14ac:dyDescent="0.3">
      <c r="A304" s="32" t="str">
        <f t="shared" si="18"/>
        <v>cpetr_p</v>
      </c>
      <c r="B304" s="32" t="str">
        <f t="shared" si="15"/>
        <v>TRAPES-UCE-L</v>
      </c>
      <c r="C304" s="91">
        <f t="shared" ref="C304:AG304" si="23">C34</f>
        <v>0</v>
      </c>
      <c r="D304" s="91">
        <f t="shared" si="23"/>
        <v>0</v>
      </c>
      <c r="E304" s="91">
        <f t="shared" si="23"/>
        <v>0</v>
      </c>
      <c r="F304" s="91">
        <f t="shared" si="23"/>
        <v>0</v>
      </c>
      <c r="G304" s="91">
        <f t="shared" si="23"/>
        <v>0</v>
      </c>
      <c r="H304" s="91">
        <f t="shared" si="23"/>
        <v>0</v>
      </c>
      <c r="I304" s="91">
        <f t="shared" si="23"/>
        <v>0</v>
      </c>
      <c r="J304" s="91">
        <f t="shared" si="23"/>
        <v>0</v>
      </c>
      <c r="K304" s="91">
        <f t="shared" si="23"/>
        <v>0</v>
      </c>
      <c r="L304" s="91">
        <f t="shared" si="23"/>
        <v>0</v>
      </c>
      <c r="M304" s="91">
        <f t="shared" si="23"/>
        <v>0</v>
      </c>
      <c r="N304" s="91">
        <f t="shared" si="23"/>
        <v>0</v>
      </c>
      <c r="O304" s="91">
        <f t="shared" si="23"/>
        <v>0</v>
      </c>
      <c r="P304" s="91">
        <f t="shared" si="23"/>
        <v>0</v>
      </c>
      <c r="Q304" s="91">
        <f t="shared" si="23"/>
        <v>0</v>
      </c>
      <c r="R304" s="91">
        <f t="shared" si="23"/>
        <v>0</v>
      </c>
      <c r="S304" s="91">
        <f t="shared" si="23"/>
        <v>0</v>
      </c>
      <c r="T304" s="91">
        <f t="shared" si="23"/>
        <v>0</v>
      </c>
      <c r="U304" s="91">
        <f t="shared" si="23"/>
        <v>0</v>
      </c>
      <c r="V304" s="91">
        <f t="shared" si="23"/>
        <v>0</v>
      </c>
      <c r="W304" s="91">
        <f t="shared" si="23"/>
        <v>0</v>
      </c>
      <c r="X304" s="91">
        <f t="shared" si="23"/>
        <v>0</v>
      </c>
      <c r="Y304" s="91">
        <f t="shared" si="23"/>
        <v>0</v>
      </c>
      <c r="Z304" s="91">
        <f t="shared" si="23"/>
        <v>0</v>
      </c>
      <c r="AA304" s="91">
        <f t="shared" si="23"/>
        <v>0</v>
      </c>
      <c r="AB304" s="91">
        <f t="shared" si="23"/>
        <v>0</v>
      </c>
      <c r="AC304" s="91">
        <f t="shared" si="23"/>
        <v>0</v>
      </c>
      <c r="AD304" s="91">
        <f t="shared" si="23"/>
        <v>0</v>
      </c>
      <c r="AE304" s="91">
        <f t="shared" si="23"/>
        <v>0</v>
      </c>
      <c r="AF304" s="91">
        <f t="shared" si="23"/>
        <v>0</v>
      </c>
      <c r="AG304" s="91">
        <f t="shared" si="23"/>
        <v>0</v>
      </c>
    </row>
    <row r="305" spans="1:33" x14ac:dyDescent="0.3">
      <c r="A305" s="32" t="str">
        <f t="shared" si="18"/>
        <v>cpetr_p</v>
      </c>
      <c r="B305" s="32" t="str">
        <f t="shared" si="15"/>
        <v>REF2019-UCE-L</v>
      </c>
      <c r="C305" s="91">
        <f t="shared" ref="C305:AG305" si="24">C35</f>
        <v>0</v>
      </c>
      <c r="D305" s="91">
        <f t="shared" si="24"/>
        <v>0</v>
      </c>
      <c r="E305" s="91">
        <f t="shared" si="24"/>
        <v>0</v>
      </c>
      <c r="F305" s="91">
        <f t="shared" si="24"/>
        <v>0</v>
      </c>
      <c r="G305" s="91">
        <f t="shared" si="24"/>
        <v>0</v>
      </c>
      <c r="H305" s="91">
        <f t="shared" si="24"/>
        <v>0</v>
      </c>
      <c r="I305" s="91">
        <f t="shared" si="24"/>
        <v>0</v>
      </c>
      <c r="J305" s="91">
        <f t="shared" si="24"/>
        <v>0</v>
      </c>
      <c r="K305" s="91">
        <f t="shared" si="24"/>
        <v>0</v>
      </c>
      <c r="L305" s="91">
        <f t="shared" si="24"/>
        <v>0</v>
      </c>
      <c r="M305" s="91">
        <f t="shared" si="24"/>
        <v>0</v>
      </c>
      <c r="N305" s="91">
        <f t="shared" si="24"/>
        <v>0</v>
      </c>
      <c r="O305" s="91">
        <f t="shared" si="24"/>
        <v>0</v>
      </c>
      <c r="P305" s="91">
        <f t="shared" si="24"/>
        <v>0</v>
      </c>
      <c r="Q305" s="91">
        <f t="shared" si="24"/>
        <v>0</v>
      </c>
      <c r="R305" s="91">
        <f t="shared" si="24"/>
        <v>0</v>
      </c>
      <c r="S305" s="91">
        <f t="shared" si="24"/>
        <v>0</v>
      </c>
      <c r="T305" s="91">
        <f t="shared" si="24"/>
        <v>0</v>
      </c>
      <c r="U305" s="91">
        <f t="shared" si="24"/>
        <v>0</v>
      </c>
      <c r="V305" s="91">
        <f t="shared" si="24"/>
        <v>0</v>
      </c>
      <c r="W305" s="91">
        <f t="shared" si="24"/>
        <v>0</v>
      </c>
      <c r="X305" s="91">
        <f t="shared" si="24"/>
        <v>0</v>
      </c>
      <c r="Y305" s="91">
        <f t="shared" si="24"/>
        <v>0</v>
      </c>
      <c r="Z305" s="91">
        <f t="shared" si="24"/>
        <v>0</v>
      </c>
      <c r="AA305" s="91">
        <f t="shared" si="24"/>
        <v>0</v>
      </c>
      <c r="AB305" s="91">
        <f t="shared" si="24"/>
        <v>0</v>
      </c>
      <c r="AC305" s="91">
        <f t="shared" si="24"/>
        <v>0</v>
      </c>
      <c r="AD305" s="91">
        <f t="shared" si="24"/>
        <v>0</v>
      </c>
      <c r="AE305" s="91">
        <f t="shared" si="24"/>
        <v>0</v>
      </c>
      <c r="AF305" s="91">
        <f t="shared" si="24"/>
        <v>0</v>
      </c>
      <c r="AG305" s="91">
        <f t="shared" si="24"/>
        <v>0</v>
      </c>
    </row>
    <row r="306" spans="1:33" x14ac:dyDescent="0.3">
      <c r="A306" s="32" t="str">
        <f t="shared" si="18"/>
        <v>cpetr_p</v>
      </c>
      <c r="B306" s="32" t="str">
        <f t="shared" si="15"/>
        <v>REF20195-L</v>
      </c>
      <c r="C306" s="91">
        <f t="shared" ref="C306:AG306" si="25">C36</f>
        <v>0</v>
      </c>
      <c r="D306" s="91">
        <f t="shared" si="25"/>
        <v>0</v>
      </c>
      <c r="E306" s="91">
        <f t="shared" si="25"/>
        <v>0</v>
      </c>
      <c r="F306" s="91">
        <f t="shared" si="25"/>
        <v>0</v>
      </c>
      <c r="G306" s="91">
        <f t="shared" si="25"/>
        <v>0</v>
      </c>
      <c r="H306" s="91">
        <f t="shared" si="25"/>
        <v>0</v>
      </c>
      <c r="I306" s="91">
        <f t="shared" si="25"/>
        <v>0</v>
      </c>
      <c r="J306" s="91">
        <f t="shared" si="25"/>
        <v>0</v>
      </c>
      <c r="K306" s="91">
        <f t="shared" si="25"/>
        <v>0</v>
      </c>
      <c r="L306" s="91">
        <f t="shared" si="25"/>
        <v>0</v>
      </c>
      <c r="M306" s="91">
        <f t="shared" si="25"/>
        <v>0</v>
      </c>
      <c r="N306" s="91">
        <f t="shared" si="25"/>
        <v>0</v>
      </c>
      <c r="O306" s="91">
        <f t="shared" si="25"/>
        <v>0</v>
      </c>
      <c r="P306" s="91">
        <f t="shared" si="25"/>
        <v>0</v>
      </c>
      <c r="Q306" s="91">
        <f t="shared" si="25"/>
        <v>0</v>
      </c>
      <c r="R306" s="91">
        <f t="shared" si="25"/>
        <v>0</v>
      </c>
      <c r="S306" s="91">
        <f t="shared" si="25"/>
        <v>0</v>
      </c>
      <c r="T306" s="91">
        <f t="shared" si="25"/>
        <v>0</v>
      </c>
      <c r="U306" s="91">
        <f t="shared" si="25"/>
        <v>0</v>
      </c>
      <c r="V306" s="91">
        <f t="shared" si="25"/>
        <v>0</v>
      </c>
      <c r="W306" s="91">
        <f t="shared" si="25"/>
        <v>0</v>
      </c>
      <c r="X306" s="91">
        <f t="shared" si="25"/>
        <v>0</v>
      </c>
      <c r="Y306" s="91">
        <f t="shared" si="25"/>
        <v>0</v>
      </c>
      <c r="Z306" s="91">
        <f t="shared" si="25"/>
        <v>0</v>
      </c>
      <c r="AA306" s="91">
        <f t="shared" si="25"/>
        <v>0</v>
      </c>
      <c r="AB306" s="91">
        <f t="shared" si="25"/>
        <v>0</v>
      </c>
      <c r="AC306" s="91">
        <f t="shared" si="25"/>
        <v>0</v>
      </c>
      <c r="AD306" s="91">
        <f t="shared" si="25"/>
        <v>0</v>
      </c>
      <c r="AE306" s="91">
        <f t="shared" si="25"/>
        <v>0</v>
      </c>
      <c r="AF306" s="91">
        <f t="shared" si="25"/>
        <v>0</v>
      </c>
      <c r="AG306" s="91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92">
        <f t="shared" ref="C307:AG307" si="26">C37</f>
        <v>0</v>
      </c>
      <c r="D307" s="92">
        <f t="shared" si="26"/>
        <v>0</v>
      </c>
      <c r="E307" s="92">
        <f t="shared" si="26"/>
        <v>0</v>
      </c>
      <c r="F307" s="92">
        <f t="shared" si="26"/>
        <v>0</v>
      </c>
      <c r="G307" s="92">
        <f t="shared" si="26"/>
        <v>0</v>
      </c>
      <c r="H307" s="92">
        <f t="shared" si="26"/>
        <v>0</v>
      </c>
      <c r="I307" s="92">
        <f t="shared" si="26"/>
        <v>0</v>
      </c>
      <c r="J307" s="92">
        <f t="shared" si="26"/>
        <v>0</v>
      </c>
      <c r="K307" s="92">
        <f t="shared" si="26"/>
        <v>0</v>
      </c>
      <c r="L307" s="92">
        <f t="shared" si="26"/>
        <v>0</v>
      </c>
      <c r="M307" s="92">
        <f t="shared" si="26"/>
        <v>0</v>
      </c>
      <c r="N307" s="92">
        <f t="shared" si="26"/>
        <v>0</v>
      </c>
      <c r="O307" s="92">
        <f t="shared" si="26"/>
        <v>0</v>
      </c>
      <c r="P307" s="92">
        <f t="shared" si="26"/>
        <v>0</v>
      </c>
      <c r="Q307" s="92">
        <f t="shared" si="26"/>
        <v>0</v>
      </c>
      <c r="R307" s="92">
        <f t="shared" si="26"/>
        <v>0</v>
      </c>
      <c r="S307" s="92">
        <f t="shared" si="26"/>
        <v>0</v>
      </c>
      <c r="T307" s="92">
        <f t="shared" si="26"/>
        <v>0</v>
      </c>
      <c r="U307" s="92">
        <f t="shared" si="26"/>
        <v>0</v>
      </c>
      <c r="V307" s="92">
        <f t="shared" si="26"/>
        <v>0</v>
      </c>
      <c r="W307" s="92">
        <f t="shared" si="26"/>
        <v>0</v>
      </c>
      <c r="X307" s="92">
        <f t="shared" si="26"/>
        <v>0</v>
      </c>
      <c r="Y307" s="92">
        <f t="shared" si="26"/>
        <v>0</v>
      </c>
      <c r="Z307" s="92">
        <f t="shared" si="26"/>
        <v>0</v>
      </c>
      <c r="AA307" s="92">
        <f t="shared" si="26"/>
        <v>0</v>
      </c>
      <c r="AB307" s="92">
        <f t="shared" si="26"/>
        <v>0</v>
      </c>
      <c r="AC307" s="92">
        <f t="shared" si="26"/>
        <v>0</v>
      </c>
      <c r="AD307" s="92">
        <f t="shared" si="26"/>
        <v>0</v>
      </c>
      <c r="AE307" s="92">
        <f t="shared" si="26"/>
        <v>0</v>
      </c>
      <c r="AF307" s="92">
        <f t="shared" si="26"/>
        <v>0</v>
      </c>
      <c r="AG307" s="92">
        <f t="shared" si="26"/>
        <v>0</v>
      </c>
    </row>
    <row r="308" spans="1:33" x14ac:dyDescent="0.3">
      <c r="A308" s="86" t="s">
        <v>320</v>
      </c>
      <c r="B308" s="86" t="str">
        <f t="shared" si="15"/>
        <v>Ucon7-75-L</v>
      </c>
      <c r="C308" s="90">
        <f t="shared" ref="C308:AG315" si="27">C298</f>
        <v>0</v>
      </c>
      <c r="D308" s="90">
        <f t="shared" si="27"/>
        <v>0</v>
      </c>
      <c r="E308" s="90">
        <f t="shared" si="27"/>
        <v>0</v>
      </c>
      <c r="F308" s="90">
        <f t="shared" si="27"/>
        <v>0</v>
      </c>
      <c r="G308" s="90">
        <f t="shared" si="27"/>
        <v>0</v>
      </c>
      <c r="H308" s="90">
        <f t="shared" si="27"/>
        <v>0</v>
      </c>
      <c r="I308" s="90">
        <f t="shared" si="27"/>
        <v>0</v>
      </c>
      <c r="J308" s="90">
        <f t="shared" si="27"/>
        <v>0</v>
      </c>
      <c r="K308" s="90">
        <f t="shared" si="27"/>
        <v>0</v>
      </c>
      <c r="L308" s="90">
        <f t="shared" si="27"/>
        <v>0</v>
      </c>
      <c r="M308" s="90">
        <f t="shared" si="27"/>
        <v>0</v>
      </c>
      <c r="N308" s="90">
        <f t="shared" si="27"/>
        <v>0</v>
      </c>
      <c r="O308" s="90">
        <f t="shared" si="27"/>
        <v>0</v>
      </c>
      <c r="P308" s="90">
        <f t="shared" si="27"/>
        <v>0</v>
      </c>
      <c r="Q308" s="90">
        <f t="shared" si="27"/>
        <v>0</v>
      </c>
      <c r="R308" s="90">
        <f t="shared" si="27"/>
        <v>0</v>
      </c>
      <c r="S308" s="90">
        <f t="shared" si="27"/>
        <v>0</v>
      </c>
      <c r="T308" s="90">
        <f t="shared" si="27"/>
        <v>0</v>
      </c>
      <c r="U308" s="90">
        <f t="shared" si="27"/>
        <v>0</v>
      </c>
      <c r="V308" s="90">
        <f t="shared" si="27"/>
        <v>0</v>
      </c>
      <c r="W308" s="90">
        <f t="shared" si="27"/>
        <v>0</v>
      </c>
      <c r="X308" s="90">
        <f t="shared" si="27"/>
        <v>0</v>
      </c>
      <c r="Y308" s="90">
        <f t="shared" si="27"/>
        <v>0</v>
      </c>
      <c r="Z308" s="90">
        <f t="shared" si="27"/>
        <v>0</v>
      </c>
      <c r="AA308" s="90">
        <f t="shared" si="27"/>
        <v>0</v>
      </c>
      <c r="AB308" s="90">
        <f t="shared" si="27"/>
        <v>0</v>
      </c>
      <c r="AC308" s="90">
        <f t="shared" si="27"/>
        <v>0</v>
      </c>
      <c r="AD308" s="90">
        <f t="shared" si="27"/>
        <v>0</v>
      </c>
      <c r="AE308" s="90">
        <f t="shared" si="27"/>
        <v>0</v>
      </c>
      <c r="AF308" s="90">
        <f t="shared" si="27"/>
        <v>0</v>
      </c>
      <c r="AG308" s="90">
        <f t="shared" si="27"/>
        <v>0</v>
      </c>
    </row>
    <row r="309" spans="1:33" x14ac:dyDescent="0.3">
      <c r="A309" s="32" t="str">
        <f>A308</f>
        <v>cpetr_o</v>
      </c>
      <c r="B309" s="32" t="str">
        <f t="shared" si="15"/>
        <v>Con7-75-L</v>
      </c>
      <c r="C309" s="91">
        <f t="shared" ref="C309:M309" si="28">C299</f>
        <v>0</v>
      </c>
      <c r="D309" s="91">
        <f t="shared" si="28"/>
        <v>0</v>
      </c>
      <c r="E309" s="91">
        <f t="shared" si="28"/>
        <v>0</v>
      </c>
      <c r="F309" s="91">
        <f t="shared" si="28"/>
        <v>0</v>
      </c>
      <c r="G309" s="91">
        <f t="shared" si="28"/>
        <v>0</v>
      </c>
      <c r="H309" s="91">
        <f t="shared" si="28"/>
        <v>0</v>
      </c>
      <c r="I309" s="91">
        <f t="shared" si="28"/>
        <v>0</v>
      </c>
      <c r="J309" s="91">
        <f t="shared" si="28"/>
        <v>0</v>
      </c>
      <c r="K309" s="91">
        <f t="shared" si="28"/>
        <v>0</v>
      </c>
      <c r="L309" s="91">
        <f t="shared" si="28"/>
        <v>0</v>
      </c>
      <c r="M309" s="91">
        <f t="shared" si="28"/>
        <v>0</v>
      </c>
      <c r="N309" s="91">
        <f t="shared" si="27"/>
        <v>0</v>
      </c>
      <c r="O309" s="91">
        <f t="shared" si="27"/>
        <v>0</v>
      </c>
      <c r="P309" s="91">
        <f t="shared" si="27"/>
        <v>0</v>
      </c>
      <c r="Q309" s="91">
        <f t="shared" si="27"/>
        <v>0</v>
      </c>
      <c r="R309" s="91">
        <f t="shared" si="27"/>
        <v>0</v>
      </c>
      <c r="S309" s="91">
        <f t="shared" si="27"/>
        <v>0</v>
      </c>
      <c r="T309" s="91">
        <f t="shared" si="27"/>
        <v>0</v>
      </c>
      <c r="U309" s="91">
        <f t="shared" si="27"/>
        <v>0</v>
      </c>
      <c r="V309" s="91">
        <f t="shared" si="27"/>
        <v>0</v>
      </c>
      <c r="W309" s="91">
        <f t="shared" si="27"/>
        <v>0</v>
      </c>
      <c r="X309" s="91">
        <f t="shared" si="27"/>
        <v>0</v>
      </c>
      <c r="Y309" s="91">
        <f t="shared" si="27"/>
        <v>0</v>
      </c>
      <c r="Z309" s="91">
        <f t="shared" si="27"/>
        <v>0</v>
      </c>
      <c r="AA309" s="91">
        <f t="shared" si="27"/>
        <v>0</v>
      </c>
      <c r="AB309" s="91">
        <f t="shared" si="27"/>
        <v>0</v>
      </c>
      <c r="AC309" s="91">
        <f t="shared" si="27"/>
        <v>0</v>
      </c>
      <c r="AD309" s="91">
        <f t="shared" si="27"/>
        <v>0</v>
      </c>
      <c r="AE309" s="91">
        <f t="shared" si="27"/>
        <v>0</v>
      </c>
      <c r="AF309" s="91">
        <f t="shared" si="27"/>
        <v>0</v>
      </c>
      <c r="AG309" s="91">
        <f t="shared" si="27"/>
        <v>0</v>
      </c>
    </row>
    <row r="310" spans="1:33" x14ac:dyDescent="0.3">
      <c r="A310" s="32" t="str">
        <f t="shared" ref="A310:A317" si="29">A309</f>
        <v>cpetr_o</v>
      </c>
      <c r="B310" s="32" t="str">
        <f t="shared" si="15"/>
        <v>Ucon_NB-UCE-L</v>
      </c>
      <c r="C310" s="91">
        <f t="shared" si="27"/>
        <v>0</v>
      </c>
      <c r="D310" s="91">
        <f t="shared" si="27"/>
        <v>0</v>
      </c>
      <c r="E310" s="91">
        <f t="shared" si="27"/>
        <v>0</v>
      </c>
      <c r="F310" s="91">
        <f t="shared" si="27"/>
        <v>0</v>
      </c>
      <c r="G310" s="91">
        <f t="shared" si="27"/>
        <v>0</v>
      </c>
      <c r="H310" s="91">
        <f t="shared" si="27"/>
        <v>0</v>
      </c>
      <c r="I310" s="91">
        <f t="shared" si="27"/>
        <v>0</v>
      </c>
      <c r="J310" s="91">
        <f t="shared" si="27"/>
        <v>0</v>
      </c>
      <c r="K310" s="91">
        <f t="shared" si="27"/>
        <v>0</v>
      </c>
      <c r="L310" s="91">
        <f t="shared" si="27"/>
        <v>0</v>
      </c>
      <c r="M310" s="91">
        <f t="shared" si="27"/>
        <v>0</v>
      </c>
      <c r="N310" s="91">
        <f t="shared" si="27"/>
        <v>0</v>
      </c>
      <c r="O310" s="91">
        <f t="shared" si="27"/>
        <v>0</v>
      </c>
      <c r="P310" s="91">
        <f t="shared" si="27"/>
        <v>0</v>
      </c>
      <c r="Q310" s="91">
        <f t="shared" si="27"/>
        <v>0</v>
      </c>
      <c r="R310" s="91">
        <f t="shared" si="27"/>
        <v>0</v>
      </c>
      <c r="S310" s="91">
        <f t="shared" si="27"/>
        <v>0</v>
      </c>
      <c r="T310" s="91">
        <f t="shared" si="27"/>
        <v>0</v>
      </c>
      <c r="U310" s="91">
        <f t="shared" si="27"/>
        <v>0</v>
      </c>
      <c r="V310" s="91">
        <f t="shared" si="27"/>
        <v>0</v>
      </c>
      <c r="W310" s="91">
        <f t="shared" si="27"/>
        <v>0</v>
      </c>
      <c r="X310" s="91">
        <f t="shared" si="27"/>
        <v>0</v>
      </c>
      <c r="Y310" s="91">
        <f t="shared" si="27"/>
        <v>0</v>
      </c>
      <c r="Z310" s="91">
        <f t="shared" si="27"/>
        <v>0</v>
      </c>
      <c r="AA310" s="91">
        <f t="shared" si="27"/>
        <v>0</v>
      </c>
      <c r="AB310" s="91">
        <f t="shared" si="27"/>
        <v>0</v>
      </c>
      <c r="AC310" s="91">
        <f t="shared" si="27"/>
        <v>0</v>
      </c>
      <c r="AD310" s="91">
        <f t="shared" si="27"/>
        <v>0</v>
      </c>
      <c r="AE310" s="91">
        <f t="shared" si="27"/>
        <v>0</v>
      </c>
      <c r="AF310" s="91">
        <f t="shared" si="27"/>
        <v>0</v>
      </c>
      <c r="AG310" s="91">
        <f t="shared" si="27"/>
        <v>0</v>
      </c>
    </row>
    <row r="311" spans="1:33" x14ac:dyDescent="0.3">
      <c r="A311" s="32" t="str">
        <f t="shared" si="29"/>
        <v>cpetr_o</v>
      </c>
      <c r="B311" s="32" t="str">
        <f t="shared" si="15"/>
        <v>Con_NB-UCE</v>
      </c>
      <c r="C311" s="91">
        <f t="shared" si="27"/>
        <v>0</v>
      </c>
      <c r="D311" s="91">
        <f t="shared" si="27"/>
        <v>0</v>
      </c>
      <c r="E311" s="91">
        <f t="shared" si="27"/>
        <v>0</v>
      </c>
      <c r="F311" s="91">
        <f t="shared" si="27"/>
        <v>0</v>
      </c>
      <c r="G311" s="91">
        <f t="shared" si="27"/>
        <v>0</v>
      </c>
      <c r="H311" s="91">
        <f t="shared" si="27"/>
        <v>0</v>
      </c>
      <c r="I311" s="91">
        <f t="shared" si="27"/>
        <v>0</v>
      </c>
      <c r="J311" s="91">
        <f t="shared" si="27"/>
        <v>0</v>
      </c>
      <c r="K311" s="91">
        <f t="shared" si="27"/>
        <v>0</v>
      </c>
      <c r="L311" s="91">
        <f t="shared" si="27"/>
        <v>0</v>
      </c>
      <c r="M311" s="91">
        <f t="shared" si="27"/>
        <v>0</v>
      </c>
      <c r="N311" s="91">
        <f t="shared" si="27"/>
        <v>0</v>
      </c>
      <c r="O311" s="91">
        <f t="shared" si="27"/>
        <v>0</v>
      </c>
      <c r="P311" s="91">
        <f t="shared" si="27"/>
        <v>0</v>
      </c>
      <c r="Q311" s="91">
        <f t="shared" si="27"/>
        <v>0</v>
      </c>
      <c r="R311" s="91">
        <f t="shared" si="27"/>
        <v>0</v>
      </c>
      <c r="S311" s="91">
        <f t="shared" si="27"/>
        <v>0</v>
      </c>
      <c r="T311" s="91">
        <f t="shared" si="27"/>
        <v>0</v>
      </c>
      <c r="U311" s="91">
        <f t="shared" si="27"/>
        <v>0</v>
      </c>
      <c r="V311" s="91">
        <f t="shared" si="27"/>
        <v>0</v>
      </c>
      <c r="W311" s="91">
        <f t="shared" si="27"/>
        <v>0</v>
      </c>
      <c r="X311" s="91">
        <f t="shared" si="27"/>
        <v>0</v>
      </c>
      <c r="Y311" s="91">
        <f t="shared" si="27"/>
        <v>0</v>
      </c>
      <c r="Z311" s="91">
        <f t="shared" si="27"/>
        <v>0</v>
      </c>
      <c r="AA311" s="91">
        <f t="shared" si="27"/>
        <v>0</v>
      </c>
      <c r="AB311" s="91">
        <f t="shared" si="27"/>
        <v>0</v>
      </c>
      <c r="AC311" s="91">
        <f t="shared" si="27"/>
        <v>0</v>
      </c>
      <c r="AD311" s="91">
        <f t="shared" si="27"/>
        <v>0</v>
      </c>
      <c r="AE311" s="91">
        <f t="shared" si="27"/>
        <v>0</v>
      </c>
      <c r="AF311" s="91">
        <f t="shared" si="27"/>
        <v>0</v>
      </c>
      <c r="AG311" s="91">
        <f t="shared" si="27"/>
        <v>0</v>
      </c>
    </row>
    <row r="312" spans="1:33" x14ac:dyDescent="0.3">
      <c r="A312" s="32" t="str">
        <f t="shared" si="29"/>
        <v>cpetr_o</v>
      </c>
      <c r="B312" s="32" t="str">
        <f t="shared" si="15"/>
        <v>Ucon_NB9-5</v>
      </c>
      <c r="C312" s="91">
        <f t="shared" si="27"/>
        <v>0</v>
      </c>
      <c r="D312" s="91">
        <f t="shared" si="27"/>
        <v>0</v>
      </c>
      <c r="E312" s="91">
        <f t="shared" si="27"/>
        <v>0</v>
      </c>
      <c r="F312" s="91">
        <f t="shared" si="27"/>
        <v>0</v>
      </c>
      <c r="G312" s="91">
        <f t="shared" si="27"/>
        <v>0</v>
      </c>
      <c r="H312" s="91">
        <f t="shared" si="27"/>
        <v>0</v>
      </c>
      <c r="I312" s="91">
        <f t="shared" si="27"/>
        <v>0</v>
      </c>
      <c r="J312" s="91">
        <f t="shared" si="27"/>
        <v>0</v>
      </c>
      <c r="K312" s="91">
        <f t="shared" si="27"/>
        <v>0</v>
      </c>
      <c r="L312" s="91">
        <f t="shared" si="27"/>
        <v>0</v>
      </c>
      <c r="M312" s="91">
        <f t="shared" si="27"/>
        <v>0</v>
      </c>
      <c r="N312" s="91">
        <f t="shared" si="27"/>
        <v>0</v>
      </c>
      <c r="O312" s="91">
        <f t="shared" si="27"/>
        <v>0</v>
      </c>
      <c r="P312" s="91">
        <f t="shared" si="27"/>
        <v>0</v>
      </c>
      <c r="Q312" s="91">
        <f t="shared" si="27"/>
        <v>0</v>
      </c>
      <c r="R312" s="91">
        <f t="shared" si="27"/>
        <v>0</v>
      </c>
      <c r="S312" s="91">
        <f t="shared" si="27"/>
        <v>0</v>
      </c>
      <c r="T312" s="91">
        <f t="shared" si="27"/>
        <v>0</v>
      </c>
      <c r="U312" s="91">
        <f t="shared" si="27"/>
        <v>0</v>
      </c>
      <c r="V312" s="91">
        <f t="shared" si="27"/>
        <v>0</v>
      </c>
      <c r="W312" s="91">
        <f t="shared" si="27"/>
        <v>0</v>
      </c>
      <c r="X312" s="91">
        <f t="shared" si="27"/>
        <v>0</v>
      </c>
      <c r="Y312" s="91">
        <f t="shared" si="27"/>
        <v>0</v>
      </c>
      <c r="Z312" s="91">
        <f t="shared" si="27"/>
        <v>0</v>
      </c>
      <c r="AA312" s="91">
        <f t="shared" si="27"/>
        <v>0</v>
      </c>
      <c r="AB312" s="91">
        <f t="shared" si="27"/>
        <v>0</v>
      </c>
      <c r="AC312" s="91">
        <f t="shared" si="27"/>
        <v>0</v>
      </c>
      <c r="AD312" s="91">
        <f t="shared" si="27"/>
        <v>0</v>
      </c>
      <c r="AE312" s="91">
        <f t="shared" si="27"/>
        <v>0</v>
      </c>
      <c r="AF312" s="91">
        <f t="shared" si="27"/>
        <v>0</v>
      </c>
      <c r="AG312" s="91">
        <f t="shared" si="27"/>
        <v>0</v>
      </c>
    </row>
    <row r="313" spans="1:33" x14ac:dyDescent="0.3">
      <c r="A313" s="32" t="str">
        <f t="shared" si="29"/>
        <v>cpetr_o</v>
      </c>
      <c r="B313" s="32" t="str">
        <f t="shared" si="15"/>
        <v>RE_CON-UCE-L</v>
      </c>
      <c r="C313" s="91">
        <f t="shared" si="27"/>
        <v>0</v>
      </c>
      <c r="D313" s="91">
        <f t="shared" si="27"/>
        <v>0</v>
      </c>
      <c r="E313" s="91">
        <f t="shared" si="27"/>
        <v>0</v>
      </c>
      <c r="F313" s="91">
        <f t="shared" si="27"/>
        <v>0</v>
      </c>
      <c r="G313" s="91">
        <f t="shared" si="27"/>
        <v>0</v>
      </c>
      <c r="H313" s="91">
        <f t="shared" si="27"/>
        <v>0</v>
      </c>
      <c r="I313" s="91">
        <f t="shared" si="27"/>
        <v>0</v>
      </c>
      <c r="J313" s="91">
        <f t="shared" si="27"/>
        <v>0</v>
      </c>
      <c r="K313" s="91">
        <f t="shared" si="27"/>
        <v>0</v>
      </c>
      <c r="L313" s="91">
        <f t="shared" si="27"/>
        <v>0</v>
      </c>
      <c r="M313" s="91">
        <f t="shared" si="27"/>
        <v>0</v>
      </c>
      <c r="N313" s="91">
        <f t="shared" si="27"/>
        <v>0</v>
      </c>
      <c r="O313" s="91">
        <f t="shared" si="27"/>
        <v>0</v>
      </c>
      <c r="P313" s="91">
        <f t="shared" si="27"/>
        <v>0</v>
      </c>
      <c r="Q313" s="91">
        <f t="shared" si="27"/>
        <v>0</v>
      </c>
      <c r="R313" s="91">
        <f t="shared" si="27"/>
        <v>0</v>
      </c>
      <c r="S313" s="91">
        <f t="shared" si="27"/>
        <v>0</v>
      </c>
      <c r="T313" s="91">
        <f t="shared" si="27"/>
        <v>0</v>
      </c>
      <c r="U313" s="91">
        <f t="shared" si="27"/>
        <v>0</v>
      </c>
      <c r="V313" s="91">
        <f t="shared" si="27"/>
        <v>0</v>
      </c>
      <c r="W313" s="91">
        <f t="shared" si="27"/>
        <v>0</v>
      </c>
      <c r="X313" s="91">
        <f t="shared" si="27"/>
        <v>0</v>
      </c>
      <c r="Y313" s="91">
        <f t="shared" si="27"/>
        <v>0</v>
      </c>
      <c r="Z313" s="91">
        <f t="shared" si="27"/>
        <v>0</v>
      </c>
      <c r="AA313" s="91">
        <f t="shared" si="27"/>
        <v>0</v>
      </c>
      <c r="AB313" s="91">
        <f t="shared" si="27"/>
        <v>0</v>
      </c>
      <c r="AC313" s="91">
        <f t="shared" si="27"/>
        <v>0</v>
      </c>
      <c r="AD313" s="91">
        <f t="shared" si="27"/>
        <v>0</v>
      </c>
      <c r="AE313" s="91">
        <f t="shared" si="27"/>
        <v>0</v>
      </c>
      <c r="AF313" s="91">
        <f t="shared" si="27"/>
        <v>0</v>
      </c>
      <c r="AG313" s="91">
        <f t="shared" si="27"/>
        <v>0</v>
      </c>
    </row>
    <row r="314" spans="1:33" x14ac:dyDescent="0.3">
      <c r="A314" s="32" t="str">
        <f t="shared" si="29"/>
        <v>cpetr_o</v>
      </c>
      <c r="B314" s="32" t="str">
        <f t="shared" si="15"/>
        <v>TRAPES-UCE-L</v>
      </c>
      <c r="C314" s="91">
        <f t="shared" si="27"/>
        <v>0</v>
      </c>
      <c r="D314" s="91">
        <f t="shared" si="27"/>
        <v>0</v>
      </c>
      <c r="E314" s="91">
        <f t="shared" si="27"/>
        <v>0</v>
      </c>
      <c r="F314" s="91">
        <f t="shared" si="27"/>
        <v>0</v>
      </c>
      <c r="G314" s="91">
        <f t="shared" si="27"/>
        <v>0</v>
      </c>
      <c r="H314" s="91">
        <f t="shared" si="27"/>
        <v>0</v>
      </c>
      <c r="I314" s="91">
        <f t="shared" si="27"/>
        <v>0</v>
      </c>
      <c r="J314" s="91">
        <f t="shared" si="27"/>
        <v>0</v>
      </c>
      <c r="K314" s="91">
        <f t="shared" si="27"/>
        <v>0</v>
      </c>
      <c r="L314" s="91">
        <f t="shared" si="27"/>
        <v>0</v>
      </c>
      <c r="M314" s="91">
        <f t="shared" si="27"/>
        <v>0</v>
      </c>
      <c r="N314" s="91">
        <f t="shared" si="27"/>
        <v>0</v>
      </c>
      <c r="O314" s="91">
        <f t="shared" si="27"/>
        <v>0</v>
      </c>
      <c r="P314" s="91">
        <f t="shared" si="27"/>
        <v>0</v>
      </c>
      <c r="Q314" s="91">
        <f t="shared" si="27"/>
        <v>0</v>
      </c>
      <c r="R314" s="91">
        <f t="shared" si="27"/>
        <v>0</v>
      </c>
      <c r="S314" s="91">
        <f t="shared" si="27"/>
        <v>0</v>
      </c>
      <c r="T314" s="91">
        <f t="shared" si="27"/>
        <v>0</v>
      </c>
      <c r="U314" s="91">
        <f t="shared" si="27"/>
        <v>0</v>
      </c>
      <c r="V314" s="91">
        <f t="shared" si="27"/>
        <v>0</v>
      </c>
      <c r="W314" s="91">
        <f t="shared" si="27"/>
        <v>0</v>
      </c>
      <c r="X314" s="91">
        <f t="shared" si="27"/>
        <v>0</v>
      </c>
      <c r="Y314" s="91">
        <f t="shared" si="27"/>
        <v>0</v>
      </c>
      <c r="Z314" s="91">
        <f t="shared" si="27"/>
        <v>0</v>
      </c>
      <c r="AA314" s="91">
        <f t="shared" si="27"/>
        <v>0</v>
      </c>
      <c r="AB314" s="91">
        <f t="shared" si="27"/>
        <v>0</v>
      </c>
      <c r="AC314" s="91">
        <f t="shared" si="27"/>
        <v>0</v>
      </c>
      <c r="AD314" s="91">
        <f t="shared" si="27"/>
        <v>0</v>
      </c>
      <c r="AE314" s="91">
        <f t="shared" si="27"/>
        <v>0</v>
      </c>
      <c r="AF314" s="91">
        <f t="shared" si="27"/>
        <v>0</v>
      </c>
      <c r="AG314" s="91">
        <f t="shared" si="27"/>
        <v>0</v>
      </c>
    </row>
    <row r="315" spans="1:33" x14ac:dyDescent="0.3">
      <c r="A315" s="32" t="str">
        <f t="shared" si="29"/>
        <v>cpetr_o</v>
      </c>
      <c r="B315" s="32" t="str">
        <f t="shared" si="15"/>
        <v>REF2019-UCE-L</v>
      </c>
      <c r="C315" s="91">
        <f t="shared" si="27"/>
        <v>0</v>
      </c>
      <c r="D315" s="91">
        <f t="shared" si="27"/>
        <v>0</v>
      </c>
      <c r="E315" s="91">
        <f t="shared" si="27"/>
        <v>0</v>
      </c>
      <c r="F315" s="91">
        <f t="shared" si="27"/>
        <v>0</v>
      </c>
      <c r="G315" s="91">
        <f t="shared" si="27"/>
        <v>0</v>
      </c>
      <c r="H315" s="91">
        <f t="shared" si="27"/>
        <v>0</v>
      </c>
      <c r="I315" s="91">
        <f t="shared" si="27"/>
        <v>0</v>
      </c>
      <c r="J315" s="91">
        <f t="shared" si="27"/>
        <v>0</v>
      </c>
      <c r="K315" s="91">
        <f t="shared" si="27"/>
        <v>0</v>
      </c>
      <c r="L315" s="91">
        <f t="shared" si="27"/>
        <v>0</v>
      </c>
      <c r="M315" s="91">
        <f t="shared" si="27"/>
        <v>0</v>
      </c>
      <c r="N315" s="91">
        <f t="shared" si="27"/>
        <v>0</v>
      </c>
      <c r="O315" s="91">
        <f t="shared" si="27"/>
        <v>0</v>
      </c>
      <c r="P315" s="91">
        <f t="shared" si="27"/>
        <v>0</v>
      </c>
      <c r="Q315" s="91">
        <f t="shared" si="27"/>
        <v>0</v>
      </c>
      <c r="R315" s="91">
        <f t="shared" si="27"/>
        <v>0</v>
      </c>
      <c r="S315" s="91">
        <f t="shared" si="27"/>
        <v>0</v>
      </c>
      <c r="T315" s="91">
        <f t="shared" si="27"/>
        <v>0</v>
      </c>
      <c r="U315" s="91">
        <f t="shared" si="27"/>
        <v>0</v>
      </c>
      <c r="V315" s="91">
        <f t="shared" si="27"/>
        <v>0</v>
      </c>
      <c r="W315" s="91">
        <f t="shared" si="27"/>
        <v>0</v>
      </c>
      <c r="X315" s="91">
        <f t="shared" ref="C315:AG322" si="30">X305</f>
        <v>0</v>
      </c>
      <c r="Y315" s="91">
        <f t="shared" si="30"/>
        <v>0</v>
      </c>
      <c r="Z315" s="91">
        <f t="shared" si="30"/>
        <v>0</v>
      </c>
      <c r="AA315" s="91">
        <f t="shared" si="30"/>
        <v>0</v>
      </c>
      <c r="AB315" s="91">
        <f t="shared" si="30"/>
        <v>0</v>
      </c>
      <c r="AC315" s="91">
        <f t="shared" si="30"/>
        <v>0</v>
      </c>
      <c r="AD315" s="91">
        <f t="shared" si="30"/>
        <v>0</v>
      </c>
      <c r="AE315" s="91">
        <f t="shared" si="30"/>
        <v>0</v>
      </c>
      <c r="AF315" s="91">
        <f t="shared" si="30"/>
        <v>0</v>
      </c>
      <c r="AG315" s="91">
        <f t="shared" si="30"/>
        <v>0</v>
      </c>
    </row>
    <row r="316" spans="1:33" x14ac:dyDescent="0.3">
      <c r="A316" s="32" t="str">
        <f t="shared" si="29"/>
        <v>cpetr_o</v>
      </c>
      <c r="B316" s="32" t="str">
        <f t="shared" si="15"/>
        <v>REF20195-L</v>
      </c>
      <c r="C316" s="91">
        <f t="shared" si="30"/>
        <v>0</v>
      </c>
      <c r="D316" s="91">
        <f t="shared" si="30"/>
        <v>0</v>
      </c>
      <c r="E316" s="91">
        <f t="shared" si="30"/>
        <v>0</v>
      </c>
      <c r="F316" s="91">
        <f t="shared" si="30"/>
        <v>0</v>
      </c>
      <c r="G316" s="91">
        <f t="shared" si="30"/>
        <v>0</v>
      </c>
      <c r="H316" s="91">
        <f t="shared" si="30"/>
        <v>0</v>
      </c>
      <c r="I316" s="91">
        <f t="shared" si="30"/>
        <v>0</v>
      </c>
      <c r="J316" s="91">
        <f t="shared" si="30"/>
        <v>0</v>
      </c>
      <c r="K316" s="91">
        <f t="shared" si="30"/>
        <v>0</v>
      </c>
      <c r="L316" s="91">
        <f t="shared" si="30"/>
        <v>0</v>
      </c>
      <c r="M316" s="91">
        <f t="shared" si="30"/>
        <v>0</v>
      </c>
      <c r="N316" s="91">
        <f t="shared" si="30"/>
        <v>0</v>
      </c>
      <c r="O316" s="91">
        <f t="shared" si="30"/>
        <v>0</v>
      </c>
      <c r="P316" s="91">
        <f t="shared" si="30"/>
        <v>0</v>
      </c>
      <c r="Q316" s="91">
        <f t="shared" si="30"/>
        <v>0</v>
      </c>
      <c r="R316" s="91">
        <f t="shared" si="30"/>
        <v>0</v>
      </c>
      <c r="S316" s="91">
        <f t="shared" si="30"/>
        <v>0</v>
      </c>
      <c r="T316" s="91">
        <f t="shared" si="30"/>
        <v>0</v>
      </c>
      <c r="U316" s="91">
        <f t="shared" si="30"/>
        <v>0</v>
      </c>
      <c r="V316" s="91">
        <f t="shared" si="30"/>
        <v>0</v>
      </c>
      <c r="W316" s="91">
        <f t="shared" si="30"/>
        <v>0</v>
      </c>
      <c r="X316" s="91">
        <f t="shared" si="30"/>
        <v>0</v>
      </c>
      <c r="Y316" s="91">
        <f t="shared" si="30"/>
        <v>0</v>
      </c>
      <c r="Z316" s="91">
        <f t="shared" si="30"/>
        <v>0</v>
      </c>
      <c r="AA316" s="91">
        <f t="shared" si="30"/>
        <v>0</v>
      </c>
      <c r="AB316" s="91">
        <f t="shared" si="30"/>
        <v>0</v>
      </c>
      <c r="AC316" s="91">
        <f t="shared" si="30"/>
        <v>0</v>
      </c>
      <c r="AD316" s="91">
        <f t="shared" si="30"/>
        <v>0</v>
      </c>
      <c r="AE316" s="91">
        <f t="shared" si="30"/>
        <v>0</v>
      </c>
      <c r="AF316" s="91">
        <f t="shared" si="30"/>
        <v>0</v>
      </c>
      <c r="AG316" s="91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92">
        <f t="shared" si="30"/>
        <v>0</v>
      </c>
      <c r="D317" s="92">
        <f t="shared" si="30"/>
        <v>0</v>
      </c>
      <c r="E317" s="92">
        <f t="shared" si="30"/>
        <v>0</v>
      </c>
      <c r="F317" s="92">
        <f t="shared" si="30"/>
        <v>0</v>
      </c>
      <c r="G317" s="92">
        <f t="shared" si="30"/>
        <v>0</v>
      </c>
      <c r="H317" s="92">
        <f t="shared" si="30"/>
        <v>0</v>
      </c>
      <c r="I317" s="92">
        <f t="shared" si="30"/>
        <v>0</v>
      </c>
      <c r="J317" s="92">
        <f t="shared" si="30"/>
        <v>0</v>
      </c>
      <c r="K317" s="92">
        <f t="shared" si="30"/>
        <v>0</v>
      </c>
      <c r="L317" s="92">
        <f t="shared" si="30"/>
        <v>0</v>
      </c>
      <c r="M317" s="92">
        <f t="shared" si="30"/>
        <v>0</v>
      </c>
      <c r="N317" s="92">
        <f t="shared" si="30"/>
        <v>0</v>
      </c>
      <c r="O317" s="92">
        <f t="shared" si="30"/>
        <v>0</v>
      </c>
      <c r="P317" s="92">
        <f t="shared" si="30"/>
        <v>0</v>
      </c>
      <c r="Q317" s="92">
        <f t="shared" si="30"/>
        <v>0</v>
      </c>
      <c r="R317" s="92">
        <f t="shared" si="30"/>
        <v>0</v>
      </c>
      <c r="S317" s="92">
        <f t="shared" si="30"/>
        <v>0</v>
      </c>
      <c r="T317" s="92">
        <f t="shared" si="30"/>
        <v>0</v>
      </c>
      <c r="U317" s="92">
        <f t="shared" si="30"/>
        <v>0</v>
      </c>
      <c r="V317" s="92">
        <f t="shared" si="30"/>
        <v>0</v>
      </c>
      <c r="W317" s="92">
        <f t="shared" si="30"/>
        <v>0</v>
      </c>
      <c r="X317" s="92">
        <f t="shared" si="30"/>
        <v>0</v>
      </c>
      <c r="Y317" s="92">
        <f t="shared" si="30"/>
        <v>0</v>
      </c>
      <c r="Z317" s="92">
        <f t="shared" si="30"/>
        <v>0</v>
      </c>
      <c r="AA317" s="92">
        <f t="shared" si="30"/>
        <v>0</v>
      </c>
      <c r="AB317" s="92">
        <f t="shared" si="30"/>
        <v>0</v>
      </c>
      <c r="AC317" s="92">
        <f t="shared" si="30"/>
        <v>0</v>
      </c>
      <c r="AD317" s="92">
        <f t="shared" si="30"/>
        <v>0</v>
      </c>
      <c r="AE317" s="92">
        <f t="shared" si="30"/>
        <v>0</v>
      </c>
      <c r="AF317" s="92">
        <f t="shared" si="30"/>
        <v>0</v>
      </c>
      <c r="AG317" s="92">
        <f t="shared" si="30"/>
        <v>0</v>
      </c>
    </row>
    <row r="318" spans="1:33" x14ac:dyDescent="0.3">
      <c r="A318" s="86" t="s">
        <v>324</v>
      </c>
      <c r="B318" s="86" t="str">
        <f t="shared" si="15"/>
        <v>Ucon7-75-L</v>
      </c>
      <c r="C318" s="90">
        <f t="shared" si="30"/>
        <v>0</v>
      </c>
      <c r="D318" s="90">
        <f t="shared" si="30"/>
        <v>0</v>
      </c>
      <c r="E318" s="90">
        <f t="shared" si="30"/>
        <v>0</v>
      </c>
      <c r="F318" s="90">
        <f t="shared" si="30"/>
        <v>0</v>
      </c>
      <c r="G318" s="90">
        <f t="shared" si="30"/>
        <v>0</v>
      </c>
      <c r="H318" s="90">
        <f t="shared" si="30"/>
        <v>0</v>
      </c>
      <c r="I318" s="90">
        <f t="shared" si="30"/>
        <v>0</v>
      </c>
      <c r="J318" s="90">
        <f t="shared" si="30"/>
        <v>0</v>
      </c>
      <c r="K318" s="90">
        <f t="shared" si="30"/>
        <v>0</v>
      </c>
      <c r="L318" s="90">
        <f t="shared" si="30"/>
        <v>0</v>
      </c>
      <c r="M318" s="90">
        <f t="shared" si="30"/>
        <v>0</v>
      </c>
      <c r="N318" s="90">
        <f t="shared" si="30"/>
        <v>0</v>
      </c>
      <c r="O318" s="90">
        <f t="shared" si="30"/>
        <v>0</v>
      </c>
      <c r="P318" s="90">
        <f t="shared" si="30"/>
        <v>0</v>
      </c>
      <c r="Q318" s="90">
        <f t="shared" si="30"/>
        <v>0</v>
      </c>
      <c r="R318" s="90">
        <f t="shared" si="30"/>
        <v>0</v>
      </c>
      <c r="S318" s="90">
        <f t="shared" si="30"/>
        <v>0</v>
      </c>
      <c r="T318" s="90">
        <f t="shared" si="30"/>
        <v>0</v>
      </c>
      <c r="U318" s="90">
        <f t="shared" si="30"/>
        <v>0</v>
      </c>
      <c r="V318" s="90">
        <f t="shared" si="30"/>
        <v>0</v>
      </c>
      <c r="W318" s="90">
        <f t="shared" si="30"/>
        <v>0</v>
      </c>
      <c r="X318" s="90">
        <f t="shared" si="30"/>
        <v>0</v>
      </c>
      <c r="Y318" s="90">
        <f t="shared" si="30"/>
        <v>0</v>
      </c>
      <c r="Z318" s="90">
        <f t="shared" si="30"/>
        <v>0</v>
      </c>
      <c r="AA318" s="90">
        <f t="shared" si="30"/>
        <v>0</v>
      </c>
      <c r="AB318" s="90">
        <f t="shared" si="30"/>
        <v>0</v>
      </c>
      <c r="AC318" s="90">
        <f t="shared" si="30"/>
        <v>0</v>
      </c>
      <c r="AD318" s="90">
        <f t="shared" si="30"/>
        <v>0</v>
      </c>
      <c r="AE318" s="90">
        <f t="shared" si="30"/>
        <v>0</v>
      </c>
      <c r="AF318" s="90">
        <f t="shared" si="30"/>
        <v>0</v>
      </c>
      <c r="AG318" s="90">
        <f t="shared" si="30"/>
        <v>0</v>
      </c>
    </row>
    <row r="319" spans="1:33" x14ac:dyDescent="0.3">
      <c r="A319" s="32" t="str">
        <f>A318</f>
        <v>cpetr_d</v>
      </c>
      <c r="B319" s="32" t="str">
        <f t="shared" si="15"/>
        <v>Con7-75-L</v>
      </c>
      <c r="C319" s="91">
        <f t="shared" si="30"/>
        <v>0</v>
      </c>
      <c r="D319" s="91">
        <f t="shared" si="30"/>
        <v>0</v>
      </c>
      <c r="E319" s="91">
        <f t="shared" si="30"/>
        <v>0</v>
      </c>
      <c r="F319" s="91">
        <f t="shared" si="30"/>
        <v>0</v>
      </c>
      <c r="G319" s="91">
        <f t="shared" si="30"/>
        <v>0</v>
      </c>
      <c r="H319" s="91">
        <f t="shared" si="30"/>
        <v>0</v>
      </c>
      <c r="I319" s="91">
        <f t="shared" si="30"/>
        <v>0</v>
      </c>
      <c r="J319" s="91">
        <f t="shared" si="30"/>
        <v>0</v>
      </c>
      <c r="K319" s="91">
        <f t="shared" si="30"/>
        <v>0</v>
      </c>
      <c r="L319" s="91">
        <f t="shared" si="30"/>
        <v>0</v>
      </c>
      <c r="M319" s="91">
        <f t="shared" si="30"/>
        <v>0</v>
      </c>
      <c r="N319" s="91">
        <f t="shared" si="30"/>
        <v>0</v>
      </c>
      <c r="O319" s="91">
        <f t="shared" si="30"/>
        <v>0</v>
      </c>
      <c r="P319" s="91">
        <f t="shared" si="30"/>
        <v>0</v>
      </c>
      <c r="Q319" s="91">
        <f t="shared" si="30"/>
        <v>0</v>
      </c>
      <c r="R319" s="91">
        <f t="shared" si="30"/>
        <v>0</v>
      </c>
      <c r="S319" s="91">
        <f t="shared" si="30"/>
        <v>0</v>
      </c>
      <c r="T319" s="91">
        <f t="shared" si="30"/>
        <v>0</v>
      </c>
      <c r="U319" s="91">
        <f t="shared" si="30"/>
        <v>0</v>
      </c>
      <c r="V319" s="91">
        <f t="shared" si="30"/>
        <v>0</v>
      </c>
      <c r="W319" s="91">
        <f t="shared" si="30"/>
        <v>0</v>
      </c>
      <c r="X319" s="91">
        <f t="shared" si="30"/>
        <v>0</v>
      </c>
      <c r="Y319" s="91">
        <f t="shared" si="30"/>
        <v>0</v>
      </c>
      <c r="Z319" s="91">
        <f t="shared" si="30"/>
        <v>0</v>
      </c>
      <c r="AA319" s="91">
        <f t="shared" si="30"/>
        <v>0</v>
      </c>
      <c r="AB319" s="91">
        <f t="shared" si="30"/>
        <v>0</v>
      </c>
      <c r="AC319" s="91">
        <f t="shared" si="30"/>
        <v>0</v>
      </c>
      <c r="AD319" s="91">
        <f t="shared" si="30"/>
        <v>0</v>
      </c>
      <c r="AE319" s="91">
        <f t="shared" si="30"/>
        <v>0</v>
      </c>
      <c r="AF319" s="91">
        <f t="shared" si="30"/>
        <v>0</v>
      </c>
      <c r="AG319" s="91">
        <f t="shared" si="30"/>
        <v>0</v>
      </c>
    </row>
    <row r="320" spans="1:33" x14ac:dyDescent="0.3">
      <c r="A320" s="32" t="str">
        <f t="shared" ref="A320:A327" si="31">A319</f>
        <v>cpetr_d</v>
      </c>
      <c r="B320" s="32" t="str">
        <f t="shared" si="15"/>
        <v>Ucon_NB-UCE-L</v>
      </c>
      <c r="C320" s="91">
        <f t="shared" si="30"/>
        <v>0</v>
      </c>
      <c r="D320" s="91">
        <f t="shared" si="30"/>
        <v>0</v>
      </c>
      <c r="E320" s="91">
        <f t="shared" si="30"/>
        <v>0</v>
      </c>
      <c r="F320" s="91">
        <f t="shared" si="30"/>
        <v>0</v>
      </c>
      <c r="G320" s="91">
        <f t="shared" si="30"/>
        <v>0</v>
      </c>
      <c r="H320" s="91">
        <f t="shared" si="30"/>
        <v>0</v>
      </c>
      <c r="I320" s="91">
        <f t="shared" si="30"/>
        <v>0</v>
      </c>
      <c r="J320" s="91">
        <f t="shared" si="30"/>
        <v>0</v>
      </c>
      <c r="K320" s="91">
        <f t="shared" si="30"/>
        <v>0</v>
      </c>
      <c r="L320" s="91">
        <f t="shared" si="30"/>
        <v>0</v>
      </c>
      <c r="M320" s="91">
        <f t="shared" si="30"/>
        <v>0</v>
      </c>
      <c r="N320" s="91">
        <f t="shared" si="30"/>
        <v>0</v>
      </c>
      <c r="O320" s="91">
        <f t="shared" si="30"/>
        <v>0</v>
      </c>
      <c r="P320" s="91">
        <f t="shared" si="30"/>
        <v>0</v>
      </c>
      <c r="Q320" s="91">
        <f t="shared" si="30"/>
        <v>0</v>
      </c>
      <c r="R320" s="91">
        <f t="shared" si="30"/>
        <v>0</v>
      </c>
      <c r="S320" s="91">
        <f t="shared" si="30"/>
        <v>0</v>
      </c>
      <c r="T320" s="91">
        <f t="shared" si="30"/>
        <v>0</v>
      </c>
      <c r="U320" s="91">
        <f t="shared" si="30"/>
        <v>0</v>
      </c>
      <c r="V320" s="91">
        <f t="shared" si="30"/>
        <v>0</v>
      </c>
      <c r="W320" s="91">
        <f t="shared" si="30"/>
        <v>0</v>
      </c>
      <c r="X320" s="91">
        <f t="shared" si="30"/>
        <v>0</v>
      </c>
      <c r="Y320" s="91">
        <f t="shared" si="30"/>
        <v>0</v>
      </c>
      <c r="Z320" s="91">
        <f t="shared" si="30"/>
        <v>0</v>
      </c>
      <c r="AA320" s="91">
        <f t="shared" si="30"/>
        <v>0</v>
      </c>
      <c r="AB320" s="91">
        <f t="shared" si="30"/>
        <v>0</v>
      </c>
      <c r="AC320" s="91">
        <f t="shared" si="30"/>
        <v>0</v>
      </c>
      <c r="AD320" s="91">
        <f t="shared" si="30"/>
        <v>0</v>
      </c>
      <c r="AE320" s="91">
        <f t="shared" si="30"/>
        <v>0</v>
      </c>
      <c r="AF320" s="91">
        <f t="shared" si="30"/>
        <v>0</v>
      </c>
      <c r="AG320" s="91">
        <f t="shared" si="30"/>
        <v>0</v>
      </c>
    </row>
    <row r="321" spans="1:33" x14ac:dyDescent="0.3">
      <c r="A321" s="32" t="str">
        <f t="shared" si="31"/>
        <v>cpetr_d</v>
      </c>
      <c r="B321" s="32" t="str">
        <f t="shared" si="15"/>
        <v>Con_NB-UCE</v>
      </c>
      <c r="C321" s="91">
        <f t="shared" si="30"/>
        <v>0</v>
      </c>
      <c r="D321" s="91">
        <f t="shared" si="30"/>
        <v>0</v>
      </c>
      <c r="E321" s="91">
        <f t="shared" si="30"/>
        <v>0</v>
      </c>
      <c r="F321" s="91">
        <f t="shared" si="30"/>
        <v>0</v>
      </c>
      <c r="G321" s="91">
        <f t="shared" si="30"/>
        <v>0</v>
      </c>
      <c r="H321" s="91">
        <f t="shared" si="30"/>
        <v>0</v>
      </c>
      <c r="I321" s="91">
        <f t="shared" si="30"/>
        <v>0</v>
      </c>
      <c r="J321" s="91">
        <f t="shared" si="30"/>
        <v>0</v>
      </c>
      <c r="K321" s="91">
        <f t="shared" si="30"/>
        <v>0</v>
      </c>
      <c r="L321" s="91">
        <f t="shared" si="30"/>
        <v>0</v>
      </c>
      <c r="M321" s="91">
        <f t="shared" si="30"/>
        <v>0</v>
      </c>
      <c r="N321" s="91">
        <f t="shared" si="30"/>
        <v>0</v>
      </c>
      <c r="O321" s="91">
        <f t="shared" si="30"/>
        <v>0</v>
      </c>
      <c r="P321" s="91">
        <f t="shared" si="30"/>
        <v>0</v>
      </c>
      <c r="Q321" s="91">
        <f t="shared" si="30"/>
        <v>0</v>
      </c>
      <c r="R321" s="91">
        <f t="shared" si="30"/>
        <v>0</v>
      </c>
      <c r="S321" s="91">
        <f t="shared" si="30"/>
        <v>0</v>
      </c>
      <c r="T321" s="91">
        <f t="shared" si="30"/>
        <v>0</v>
      </c>
      <c r="U321" s="91">
        <f t="shared" si="30"/>
        <v>0</v>
      </c>
      <c r="V321" s="91">
        <f t="shared" si="30"/>
        <v>0</v>
      </c>
      <c r="W321" s="91">
        <f t="shared" si="30"/>
        <v>0</v>
      </c>
      <c r="X321" s="91">
        <f t="shared" si="30"/>
        <v>0</v>
      </c>
      <c r="Y321" s="91">
        <f t="shared" si="30"/>
        <v>0</v>
      </c>
      <c r="Z321" s="91">
        <f t="shared" si="30"/>
        <v>0</v>
      </c>
      <c r="AA321" s="91">
        <f t="shared" si="30"/>
        <v>0</v>
      </c>
      <c r="AB321" s="91">
        <f t="shared" si="30"/>
        <v>0</v>
      </c>
      <c r="AC321" s="91">
        <f t="shared" si="30"/>
        <v>0</v>
      </c>
      <c r="AD321" s="91">
        <f t="shared" si="30"/>
        <v>0</v>
      </c>
      <c r="AE321" s="91">
        <f t="shared" si="30"/>
        <v>0</v>
      </c>
      <c r="AF321" s="91">
        <f t="shared" si="30"/>
        <v>0</v>
      </c>
      <c r="AG321" s="91">
        <f t="shared" si="30"/>
        <v>0</v>
      </c>
    </row>
    <row r="322" spans="1:33" x14ac:dyDescent="0.3">
      <c r="A322" s="32" t="str">
        <f t="shared" si="31"/>
        <v>cpetr_d</v>
      </c>
      <c r="B322" s="32" t="str">
        <f t="shared" si="15"/>
        <v>Ucon_NB9-5</v>
      </c>
      <c r="C322" s="91">
        <f t="shared" si="30"/>
        <v>0</v>
      </c>
      <c r="D322" s="91">
        <f t="shared" si="30"/>
        <v>0</v>
      </c>
      <c r="E322" s="91">
        <f t="shared" si="30"/>
        <v>0</v>
      </c>
      <c r="F322" s="91">
        <f t="shared" si="30"/>
        <v>0</v>
      </c>
      <c r="G322" s="91">
        <f t="shared" si="30"/>
        <v>0</v>
      </c>
      <c r="H322" s="91">
        <f t="shared" si="30"/>
        <v>0</v>
      </c>
      <c r="I322" s="91">
        <f t="shared" si="30"/>
        <v>0</v>
      </c>
      <c r="J322" s="91">
        <f t="shared" si="30"/>
        <v>0</v>
      </c>
      <c r="K322" s="91">
        <f t="shared" si="30"/>
        <v>0</v>
      </c>
      <c r="L322" s="91">
        <f t="shared" si="30"/>
        <v>0</v>
      </c>
      <c r="M322" s="91">
        <f t="shared" si="30"/>
        <v>0</v>
      </c>
      <c r="N322" s="91">
        <f t="shared" si="30"/>
        <v>0</v>
      </c>
      <c r="O322" s="91">
        <f t="shared" si="30"/>
        <v>0</v>
      </c>
      <c r="P322" s="91">
        <f t="shared" si="30"/>
        <v>0</v>
      </c>
      <c r="Q322" s="91">
        <f t="shared" si="30"/>
        <v>0</v>
      </c>
      <c r="R322" s="91">
        <f t="shared" si="30"/>
        <v>0</v>
      </c>
      <c r="S322" s="91">
        <f t="shared" si="30"/>
        <v>0</v>
      </c>
      <c r="T322" s="91">
        <f t="shared" si="30"/>
        <v>0</v>
      </c>
      <c r="U322" s="91">
        <f t="shared" si="30"/>
        <v>0</v>
      </c>
      <c r="V322" s="91">
        <f t="shared" si="30"/>
        <v>0</v>
      </c>
      <c r="W322" s="91">
        <f t="shared" si="30"/>
        <v>0</v>
      </c>
      <c r="X322" s="91">
        <f t="shared" si="30"/>
        <v>0</v>
      </c>
      <c r="Y322" s="91">
        <f t="shared" si="30"/>
        <v>0</v>
      </c>
      <c r="Z322" s="91">
        <f t="shared" si="30"/>
        <v>0</v>
      </c>
      <c r="AA322" s="91">
        <f t="shared" si="30"/>
        <v>0</v>
      </c>
      <c r="AB322" s="91">
        <f t="shared" si="30"/>
        <v>0</v>
      </c>
      <c r="AC322" s="91">
        <f t="shared" si="30"/>
        <v>0</v>
      </c>
      <c r="AD322" s="91">
        <f t="shared" si="30"/>
        <v>0</v>
      </c>
      <c r="AE322" s="91">
        <f t="shared" si="30"/>
        <v>0</v>
      </c>
      <c r="AF322" s="91">
        <f t="shared" si="30"/>
        <v>0</v>
      </c>
      <c r="AG322" s="91">
        <f t="shared" si="30"/>
        <v>0</v>
      </c>
    </row>
    <row r="323" spans="1:33" x14ac:dyDescent="0.3">
      <c r="A323" s="32" t="str">
        <f t="shared" si="31"/>
        <v>cpetr_d</v>
      </c>
      <c r="B323" s="32" t="str">
        <f t="shared" si="15"/>
        <v>RE_CON-UCE-L</v>
      </c>
      <c r="C323" s="91">
        <f t="shared" ref="C323:AG327" si="32">C313</f>
        <v>0</v>
      </c>
      <c r="D323" s="91">
        <f t="shared" si="32"/>
        <v>0</v>
      </c>
      <c r="E323" s="91">
        <f t="shared" si="32"/>
        <v>0</v>
      </c>
      <c r="F323" s="91">
        <f t="shared" si="32"/>
        <v>0</v>
      </c>
      <c r="G323" s="91">
        <f t="shared" si="32"/>
        <v>0</v>
      </c>
      <c r="H323" s="91">
        <f t="shared" si="32"/>
        <v>0</v>
      </c>
      <c r="I323" s="91">
        <f t="shared" si="32"/>
        <v>0</v>
      </c>
      <c r="J323" s="91">
        <f t="shared" si="32"/>
        <v>0</v>
      </c>
      <c r="K323" s="91">
        <f t="shared" si="32"/>
        <v>0</v>
      </c>
      <c r="L323" s="91">
        <f t="shared" si="32"/>
        <v>0</v>
      </c>
      <c r="M323" s="91">
        <f t="shared" si="32"/>
        <v>0</v>
      </c>
      <c r="N323" s="91">
        <f t="shared" si="32"/>
        <v>0</v>
      </c>
      <c r="O323" s="91">
        <f t="shared" si="32"/>
        <v>0</v>
      </c>
      <c r="P323" s="91">
        <f t="shared" si="32"/>
        <v>0</v>
      </c>
      <c r="Q323" s="91">
        <f t="shared" si="32"/>
        <v>0</v>
      </c>
      <c r="R323" s="91">
        <f t="shared" si="32"/>
        <v>0</v>
      </c>
      <c r="S323" s="91">
        <f t="shared" si="32"/>
        <v>0</v>
      </c>
      <c r="T323" s="91">
        <f t="shared" si="32"/>
        <v>0</v>
      </c>
      <c r="U323" s="91">
        <f t="shared" si="32"/>
        <v>0</v>
      </c>
      <c r="V323" s="91">
        <f t="shared" si="32"/>
        <v>0</v>
      </c>
      <c r="W323" s="91">
        <f t="shared" si="32"/>
        <v>0</v>
      </c>
      <c r="X323" s="91">
        <f t="shared" si="32"/>
        <v>0</v>
      </c>
      <c r="Y323" s="91">
        <f t="shared" si="32"/>
        <v>0</v>
      </c>
      <c r="Z323" s="91">
        <f t="shared" si="32"/>
        <v>0</v>
      </c>
      <c r="AA323" s="91">
        <f t="shared" si="32"/>
        <v>0</v>
      </c>
      <c r="AB323" s="91">
        <f t="shared" si="32"/>
        <v>0</v>
      </c>
      <c r="AC323" s="91">
        <f t="shared" si="32"/>
        <v>0</v>
      </c>
      <c r="AD323" s="91">
        <f t="shared" si="32"/>
        <v>0</v>
      </c>
      <c r="AE323" s="91">
        <f t="shared" si="32"/>
        <v>0</v>
      </c>
      <c r="AF323" s="91">
        <f t="shared" si="32"/>
        <v>0</v>
      </c>
      <c r="AG323" s="91">
        <f t="shared" si="32"/>
        <v>0</v>
      </c>
    </row>
    <row r="324" spans="1:33" x14ac:dyDescent="0.3">
      <c r="A324" s="32" t="str">
        <f t="shared" si="31"/>
        <v>cpetr_d</v>
      </c>
      <c r="B324" s="32" t="str">
        <f t="shared" si="15"/>
        <v>TRAPES-UCE-L</v>
      </c>
      <c r="C324" s="91">
        <f t="shared" si="32"/>
        <v>0</v>
      </c>
      <c r="D324" s="91">
        <f t="shared" si="32"/>
        <v>0</v>
      </c>
      <c r="E324" s="91">
        <f t="shared" si="32"/>
        <v>0</v>
      </c>
      <c r="F324" s="91">
        <f t="shared" si="32"/>
        <v>0</v>
      </c>
      <c r="G324" s="91">
        <f t="shared" si="32"/>
        <v>0</v>
      </c>
      <c r="H324" s="91">
        <f t="shared" si="32"/>
        <v>0</v>
      </c>
      <c r="I324" s="91">
        <f t="shared" si="32"/>
        <v>0</v>
      </c>
      <c r="J324" s="91">
        <f t="shared" si="32"/>
        <v>0</v>
      </c>
      <c r="K324" s="91">
        <f t="shared" si="32"/>
        <v>0</v>
      </c>
      <c r="L324" s="91">
        <f t="shared" si="32"/>
        <v>0</v>
      </c>
      <c r="M324" s="91">
        <f t="shared" si="32"/>
        <v>0</v>
      </c>
      <c r="N324" s="91">
        <f t="shared" si="32"/>
        <v>0</v>
      </c>
      <c r="O324" s="91">
        <f t="shared" si="32"/>
        <v>0</v>
      </c>
      <c r="P324" s="91">
        <f t="shared" si="32"/>
        <v>0</v>
      </c>
      <c r="Q324" s="91">
        <f t="shared" si="32"/>
        <v>0</v>
      </c>
      <c r="R324" s="91">
        <f t="shared" si="32"/>
        <v>0</v>
      </c>
      <c r="S324" s="91">
        <f t="shared" si="32"/>
        <v>0</v>
      </c>
      <c r="T324" s="91">
        <f t="shared" si="32"/>
        <v>0</v>
      </c>
      <c r="U324" s="91">
        <f t="shared" si="32"/>
        <v>0</v>
      </c>
      <c r="V324" s="91">
        <f t="shared" si="32"/>
        <v>0</v>
      </c>
      <c r="W324" s="91">
        <f t="shared" si="32"/>
        <v>0</v>
      </c>
      <c r="X324" s="91">
        <f t="shared" si="32"/>
        <v>0</v>
      </c>
      <c r="Y324" s="91">
        <f t="shared" si="32"/>
        <v>0</v>
      </c>
      <c r="Z324" s="91">
        <f t="shared" si="32"/>
        <v>0</v>
      </c>
      <c r="AA324" s="91">
        <f t="shared" si="32"/>
        <v>0</v>
      </c>
      <c r="AB324" s="91">
        <f t="shared" si="32"/>
        <v>0</v>
      </c>
      <c r="AC324" s="91">
        <f t="shared" si="32"/>
        <v>0</v>
      </c>
      <c r="AD324" s="91">
        <f t="shared" si="32"/>
        <v>0</v>
      </c>
      <c r="AE324" s="91">
        <f t="shared" si="32"/>
        <v>0</v>
      </c>
      <c r="AF324" s="91">
        <f t="shared" si="32"/>
        <v>0</v>
      </c>
      <c r="AG324" s="91">
        <f t="shared" si="32"/>
        <v>0</v>
      </c>
    </row>
    <row r="325" spans="1:33" x14ac:dyDescent="0.3">
      <c r="A325" s="32" t="str">
        <f t="shared" si="31"/>
        <v>cpetr_d</v>
      </c>
      <c r="B325" s="32" t="str">
        <f t="shared" si="15"/>
        <v>REF2019-UCE-L</v>
      </c>
      <c r="C325" s="91">
        <f t="shared" si="32"/>
        <v>0</v>
      </c>
      <c r="D325" s="91">
        <f t="shared" si="32"/>
        <v>0</v>
      </c>
      <c r="E325" s="91">
        <f t="shared" si="32"/>
        <v>0</v>
      </c>
      <c r="F325" s="91">
        <f t="shared" si="32"/>
        <v>0</v>
      </c>
      <c r="G325" s="91">
        <f t="shared" si="32"/>
        <v>0</v>
      </c>
      <c r="H325" s="91">
        <f t="shared" si="32"/>
        <v>0</v>
      </c>
      <c r="I325" s="91">
        <f t="shared" si="32"/>
        <v>0</v>
      </c>
      <c r="J325" s="91">
        <f t="shared" si="32"/>
        <v>0</v>
      </c>
      <c r="K325" s="91">
        <f t="shared" si="32"/>
        <v>0</v>
      </c>
      <c r="L325" s="91">
        <f t="shared" si="32"/>
        <v>0</v>
      </c>
      <c r="M325" s="91">
        <f t="shared" si="32"/>
        <v>0</v>
      </c>
      <c r="N325" s="91">
        <f t="shared" si="32"/>
        <v>0</v>
      </c>
      <c r="O325" s="91">
        <f t="shared" si="32"/>
        <v>0</v>
      </c>
      <c r="P325" s="91">
        <f t="shared" si="32"/>
        <v>0</v>
      </c>
      <c r="Q325" s="91">
        <f t="shared" si="32"/>
        <v>0</v>
      </c>
      <c r="R325" s="91">
        <f t="shared" si="32"/>
        <v>0</v>
      </c>
      <c r="S325" s="91">
        <f t="shared" si="32"/>
        <v>0</v>
      </c>
      <c r="T325" s="91">
        <f t="shared" si="32"/>
        <v>0</v>
      </c>
      <c r="U325" s="91">
        <f t="shared" si="32"/>
        <v>0</v>
      </c>
      <c r="V325" s="91">
        <f t="shared" si="32"/>
        <v>0</v>
      </c>
      <c r="W325" s="91">
        <f t="shared" si="32"/>
        <v>0</v>
      </c>
      <c r="X325" s="91">
        <f t="shared" si="32"/>
        <v>0</v>
      </c>
      <c r="Y325" s="91">
        <f t="shared" si="32"/>
        <v>0</v>
      </c>
      <c r="Z325" s="91">
        <f t="shared" si="32"/>
        <v>0</v>
      </c>
      <c r="AA325" s="91">
        <f t="shared" si="32"/>
        <v>0</v>
      </c>
      <c r="AB325" s="91">
        <f t="shared" si="32"/>
        <v>0</v>
      </c>
      <c r="AC325" s="91">
        <f t="shared" si="32"/>
        <v>0</v>
      </c>
      <c r="AD325" s="91">
        <f t="shared" si="32"/>
        <v>0</v>
      </c>
      <c r="AE325" s="91">
        <f t="shared" si="32"/>
        <v>0</v>
      </c>
      <c r="AF325" s="91">
        <f t="shared" si="32"/>
        <v>0</v>
      </c>
      <c r="AG325" s="91">
        <f t="shared" si="32"/>
        <v>0</v>
      </c>
    </row>
    <row r="326" spans="1:33" x14ac:dyDescent="0.3">
      <c r="A326" s="32" t="str">
        <f t="shared" si="31"/>
        <v>cpetr_d</v>
      </c>
      <c r="B326" s="32" t="str">
        <f t="shared" si="15"/>
        <v>REF20195-L</v>
      </c>
      <c r="C326" s="91">
        <f t="shared" si="32"/>
        <v>0</v>
      </c>
      <c r="D326" s="91">
        <f t="shared" si="32"/>
        <v>0</v>
      </c>
      <c r="E326" s="91">
        <f t="shared" si="32"/>
        <v>0</v>
      </c>
      <c r="F326" s="91">
        <f t="shared" si="32"/>
        <v>0</v>
      </c>
      <c r="G326" s="91">
        <f t="shared" si="32"/>
        <v>0</v>
      </c>
      <c r="H326" s="91">
        <f t="shared" si="32"/>
        <v>0</v>
      </c>
      <c r="I326" s="91">
        <f t="shared" si="32"/>
        <v>0</v>
      </c>
      <c r="J326" s="91">
        <f t="shared" si="32"/>
        <v>0</v>
      </c>
      <c r="K326" s="91">
        <f t="shared" si="32"/>
        <v>0</v>
      </c>
      <c r="L326" s="91">
        <f t="shared" si="32"/>
        <v>0</v>
      </c>
      <c r="M326" s="91">
        <f t="shared" si="32"/>
        <v>0</v>
      </c>
      <c r="N326" s="91">
        <f t="shared" si="32"/>
        <v>0</v>
      </c>
      <c r="O326" s="91">
        <f t="shared" si="32"/>
        <v>0</v>
      </c>
      <c r="P326" s="91">
        <f t="shared" si="32"/>
        <v>0</v>
      </c>
      <c r="Q326" s="91">
        <f t="shared" si="32"/>
        <v>0</v>
      </c>
      <c r="R326" s="91">
        <f t="shared" si="32"/>
        <v>0</v>
      </c>
      <c r="S326" s="91">
        <f t="shared" si="32"/>
        <v>0</v>
      </c>
      <c r="T326" s="91">
        <f t="shared" si="32"/>
        <v>0</v>
      </c>
      <c r="U326" s="91">
        <f t="shared" si="32"/>
        <v>0</v>
      </c>
      <c r="V326" s="91">
        <f t="shared" si="32"/>
        <v>0</v>
      </c>
      <c r="W326" s="91">
        <f t="shared" si="32"/>
        <v>0</v>
      </c>
      <c r="X326" s="91">
        <f t="shared" si="32"/>
        <v>0</v>
      </c>
      <c r="Y326" s="91">
        <f t="shared" si="32"/>
        <v>0</v>
      </c>
      <c r="Z326" s="91">
        <f t="shared" si="32"/>
        <v>0</v>
      </c>
      <c r="AA326" s="91">
        <f t="shared" si="32"/>
        <v>0</v>
      </c>
      <c r="AB326" s="91">
        <f t="shared" si="32"/>
        <v>0</v>
      </c>
      <c r="AC326" s="91">
        <f t="shared" si="32"/>
        <v>0</v>
      </c>
      <c r="AD326" s="91">
        <f t="shared" si="32"/>
        <v>0</v>
      </c>
      <c r="AE326" s="91">
        <f t="shared" si="32"/>
        <v>0</v>
      </c>
      <c r="AF326" s="91">
        <f t="shared" si="32"/>
        <v>0</v>
      </c>
      <c r="AG326" s="91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92">
        <f t="shared" si="32"/>
        <v>0</v>
      </c>
      <c r="D327" s="92">
        <f t="shared" si="32"/>
        <v>0</v>
      </c>
      <c r="E327" s="92">
        <f t="shared" si="32"/>
        <v>0</v>
      </c>
      <c r="F327" s="92">
        <f t="shared" si="32"/>
        <v>0</v>
      </c>
      <c r="G327" s="92">
        <f t="shared" si="32"/>
        <v>0</v>
      </c>
      <c r="H327" s="92">
        <f t="shared" si="32"/>
        <v>0</v>
      </c>
      <c r="I327" s="92">
        <f t="shared" si="32"/>
        <v>0</v>
      </c>
      <c r="J327" s="92">
        <f t="shared" si="32"/>
        <v>0</v>
      </c>
      <c r="K327" s="92">
        <f t="shared" si="32"/>
        <v>0</v>
      </c>
      <c r="L327" s="92">
        <f t="shared" si="32"/>
        <v>0</v>
      </c>
      <c r="M327" s="92">
        <f t="shared" si="32"/>
        <v>0</v>
      </c>
      <c r="N327" s="92">
        <f t="shared" si="32"/>
        <v>0</v>
      </c>
      <c r="O327" s="92">
        <f t="shared" si="32"/>
        <v>0</v>
      </c>
      <c r="P327" s="92">
        <f t="shared" si="32"/>
        <v>0</v>
      </c>
      <c r="Q327" s="92">
        <f t="shared" si="32"/>
        <v>0</v>
      </c>
      <c r="R327" s="92">
        <f t="shared" si="32"/>
        <v>0</v>
      </c>
      <c r="S327" s="92">
        <f t="shared" si="32"/>
        <v>0</v>
      </c>
      <c r="T327" s="92">
        <f t="shared" si="32"/>
        <v>0</v>
      </c>
      <c r="U327" s="92">
        <f t="shared" si="32"/>
        <v>0</v>
      </c>
      <c r="V327" s="92">
        <f t="shared" si="32"/>
        <v>0</v>
      </c>
      <c r="W327" s="92">
        <f t="shared" si="32"/>
        <v>0</v>
      </c>
      <c r="X327" s="92">
        <f t="shared" si="32"/>
        <v>0</v>
      </c>
      <c r="Y327" s="92">
        <f t="shared" si="32"/>
        <v>0</v>
      </c>
      <c r="Z327" s="92">
        <f t="shared" si="32"/>
        <v>0</v>
      </c>
      <c r="AA327" s="92">
        <f t="shared" si="32"/>
        <v>0</v>
      </c>
      <c r="AB327" s="92">
        <f t="shared" si="32"/>
        <v>0</v>
      </c>
      <c r="AC327" s="92">
        <f t="shared" si="32"/>
        <v>0</v>
      </c>
      <c r="AD327" s="92">
        <f t="shared" si="32"/>
        <v>0</v>
      </c>
      <c r="AE327" s="92">
        <f t="shared" si="32"/>
        <v>0</v>
      </c>
      <c r="AF327" s="92">
        <f t="shared" si="32"/>
        <v>0</v>
      </c>
      <c r="AG327" s="92">
        <f t="shared" si="32"/>
        <v>0</v>
      </c>
    </row>
    <row r="328" spans="1:33" x14ac:dyDescent="0.3">
      <c r="A328" s="86" t="s">
        <v>314</v>
      </c>
      <c r="B328" s="86" t="str">
        <f t="shared" si="15"/>
        <v>Ucon7-75-L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</row>
    <row r="329" spans="1:33" x14ac:dyDescent="0.3">
      <c r="A329" s="32" t="str">
        <f>A328</f>
        <v>cvehi</v>
      </c>
      <c r="B329" s="32" t="str">
        <f t="shared" ref="B329:B337" si="33">B319</f>
        <v>Con7-75-L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  <c r="Q329" s="91">
        <v>0</v>
      </c>
      <c r="R329" s="91">
        <v>0</v>
      </c>
      <c r="S329" s="91">
        <v>0</v>
      </c>
      <c r="T329" s="91">
        <v>0</v>
      </c>
      <c r="U329" s="91">
        <v>0</v>
      </c>
      <c r="V329" s="91">
        <v>0</v>
      </c>
      <c r="W329" s="91">
        <v>0</v>
      </c>
      <c r="X329" s="91">
        <v>0</v>
      </c>
      <c r="Y329" s="91">
        <v>0</v>
      </c>
      <c r="Z329" s="91">
        <v>0</v>
      </c>
      <c r="AA329" s="91">
        <v>0</v>
      </c>
      <c r="AB329" s="91">
        <v>0</v>
      </c>
      <c r="AC329" s="91">
        <v>0</v>
      </c>
      <c r="AD329" s="91">
        <v>0</v>
      </c>
      <c r="AE329" s="91">
        <v>0</v>
      </c>
      <c r="AF329" s="91">
        <v>0</v>
      </c>
      <c r="AG329" s="91">
        <v>0</v>
      </c>
    </row>
    <row r="330" spans="1:33" x14ac:dyDescent="0.3">
      <c r="A330" s="32" t="str">
        <f t="shared" ref="A330:A337" si="34">A329</f>
        <v>cvehi</v>
      </c>
      <c r="B330" s="32" t="str">
        <f t="shared" si="33"/>
        <v>Ucon_NB-UCE-L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  <c r="Q330" s="91">
        <v>0</v>
      </c>
      <c r="R330" s="91">
        <v>0</v>
      </c>
      <c r="S330" s="91">
        <v>0</v>
      </c>
      <c r="T330" s="91">
        <v>0</v>
      </c>
      <c r="U330" s="91">
        <v>0</v>
      </c>
      <c r="V330" s="91">
        <v>0</v>
      </c>
      <c r="W330" s="91">
        <v>0</v>
      </c>
      <c r="X330" s="91">
        <v>0</v>
      </c>
      <c r="Y330" s="91">
        <v>0</v>
      </c>
      <c r="Z330" s="91">
        <v>0</v>
      </c>
      <c r="AA330" s="91">
        <v>0</v>
      </c>
      <c r="AB330" s="91">
        <v>0</v>
      </c>
      <c r="AC330" s="91">
        <v>0</v>
      </c>
      <c r="AD330" s="91">
        <v>0</v>
      </c>
      <c r="AE330" s="91">
        <v>0</v>
      </c>
      <c r="AF330" s="91">
        <v>0</v>
      </c>
      <c r="AG330" s="91">
        <v>0</v>
      </c>
    </row>
    <row r="331" spans="1:33" x14ac:dyDescent="0.3">
      <c r="A331" s="32" t="str">
        <f t="shared" si="34"/>
        <v>cvehi</v>
      </c>
      <c r="B331" s="32" t="str">
        <f t="shared" si="33"/>
        <v>Con_NB-UCE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  <c r="Q331" s="91">
        <v>0</v>
      </c>
      <c r="R331" s="91">
        <v>0</v>
      </c>
      <c r="S331" s="91">
        <v>0</v>
      </c>
      <c r="T331" s="91">
        <v>0</v>
      </c>
      <c r="U331" s="91">
        <v>0</v>
      </c>
      <c r="V331" s="91">
        <v>0</v>
      </c>
      <c r="W331" s="91">
        <v>0</v>
      </c>
      <c r="X331" s="91">
        <v>0</v>
      </c>
      <c r="Y331" s="91">
        <v>0</v>
      </c>
      <c r="Z331" s="91">
        <v>0</v>
      </c>
      <c r="AA331" s="91">
        <v>0</v>
      </c>
      <c r="AB331" s="91">
        <v>0</v>
      </c>
      <c r="AC331" s="91">
        <v>0</v>
      </c>
      <c r="AD331" s="91">
        <v>0</v>
      </c>
      <c r="AE331" s="91">
        <v>0</v>
      </c>
      <c r="AF331" s="91">
        <v>0</v>
      </c>
      <c r="AG331" s="91">
        <v>0</v>
      </c>
    </row>
    <row r="332" spans="1:33" x14ac:dyDescent="0.3">
      <c r="A332" s="32" t="str">
        <f t="shared" si="34"/>
        <v>cvehi</v>
      </c>
      <c r="B332" s="32" t="str">
        <f t="shared" si="33"/>
        <v>Ucon_NB9-5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>
        <v>0</v>
      </c>
      <c r="O332" s="91">
        <v>0</v>
      </c>
      <c r="P332" s="91">
        <v>0</v>
      </c>
      <c r="Q332" s="91">
        <v>0</v>
      </c>
      <c r="R332" s="91">
        <v>0</v>
      </c>
      <c r="S332" s="91">
        <v>0</v>
      </c>
      <c r="T332" s="91">
        <v>0</v>
      </c>
      <c r="U332" s="91">
        <v>0</v>
      </c>
      <c r="V332" s="91">
        <v>0</v>
      </c>
      <c r="W332" s="91">
        <v>0</v>
      </c>
      <c r="X332" s="91">
        <v>0</v>
      </c>
      <c r="Y332" s="91">
        <v>0</v>
      </c>
      <c r="Z332" s="91">
        <v>0</v>
      </c>
      <c r="AA332" s="91">
        <v>0</v>
      </c>
      <c r="AB332" s="91">
        <v>0</v>
      </c>
      <c r="AC332" s="91">
        <v>0</v>
      </c>
      <c r="AD332" s="91">
        <v>0</v>
      </c>
      <c r="AE332" s="91">
        <v>0</v>
      </c>
      <c r="AF332" s="91">
        <v>0</v>
      </c>
      <c r="AG332" s="91">
        <v>0</v>
      </c>
    </row>
    <row r="333" spans="1:33" x14ac:dyDescent="0.3">
      <c r="A333" s="32" t="str">
        <f t="shared" si="34"/>
        <v>cvehi</v>
      </c>
      <c r="B333" s="32" t="str">
        <f t="shared" si="33"/>
        <v>RE_CON-UCE-L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>
        <v>0</v>
      </c>
      <c r="O333" s="91">
        <v>0</v>
      </c>
      <c r="P333" s="91">
        <v>0</v>
      </c>
      <c r="Q333" s="91">
        <v>0</v>
      </c>
      <c r="R333" s="91">
        <v>0</v>
      </c>
      <c r="S333" s="91">
        <v>0</v>
      </c>
      <c r="T333" s="91">
        <v>0</v>
      </c>
      <c r="U333" s="91">
        <v>0</v>
      </c>
      <c r="V333" s="91">
        <v>0</v>
      </c>
      <c r="W333" s="91">
        <v>0</v>
      </c>
      <c r="X333" s="91">
        <v>0</v>
      </c>
      <c r="Y333" s="91">
        <v>0</v>
      </c>
      <c r="Z333" s="91">
        <v>0</v>
      </c>
      <c r="AA333" s="91">
        <v>0</v>
      </c>
      <c r="AB333" s="91">
        <v>0</v>
      </c>
      <c r="AC333" s="91">
        <v>0</v>
      </c>
      <c r="AD333" s="91">
        <v>0</v>
      </c>
      <c r="AE333" s="91">
        <v>0</v>
      </c>
      <c r="AF333" s="91">
        <v>0</v>
      </c>
      <c r="AG333" s="91">
        <v>0</v>
      </c>
    </row>
    <row r="334" spans="1:33" x14ac:dyDescent="0.3">
      <c r="A334" s="32" t="str">
        <f t="shared" si="34"/>
        <v>cvehi</v>
      </c>
      <c r="B334" s="32" t="str">
        <f t="shared" si="33"/>
        <v>TRAPES-UCE-L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  <c r="Q334" s="91">
        <v>0</v>
      </c>
      <c r="R334" s="91">
        <v>0</v>
      </c>
      <c r="S334" s="91">
        <v>0</v>
      </c>
      <c r="T334" s="91">
        <v>0</v>
      </c>
      <c r="U334" s="91">
        <v>0</v>
      </c>
      <c r="V334" s="91">
        <v>0</v>
      </c>
      <c r="W334" s="91">
        <v>0</v>
      </c>
      <c r="X334" s="91">
        <v>0</v>
      </c>
      <c r="Y334" s="91">
        <v>0</v>
      </c>
      <c r="Z334" s="91">
        <v>0</v>
      </c>
      <c r="AA334" s="91">
        <v>0</v>
      </c>
      <c r="AB334" s="91">
        <v>0</v>
      </c>
      <c r="AC334" s="91">
        <v>0</v>
      </c>
      <c r="AD334" s="91">
        <v>0</v>
      </c>
      <c r="AE334" s="91">
        <v>0</v>
      </c>
      <c r="AF334" s="91">
        <v>0</v>
      </c>
      <c r="AG334" s="91">
        <v>0</v>
      </c>
    </row>
    <row r="335" spans="1:33" x14ac:dyDescent="0.3">
      <c r="A335" s="32" t="str">
        <f t="shared" si="34"/>
        <v>cvehi</v>
      </c>
      <c r="B335" s="32" t="str">
        <f t="shared" si="33"/>
        <v>REF2019-UCE-L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  <c r="Q335" s="91">
        <v>0</v>
      </c>
      <c r="R335" s="91">
        <v>0</v>
      </c>
      <c r="S335" s="91">
        <v>0</v>
      </c>
      <c r="T335" s="91">
        <v>0</v>
      </c>
      <c r="U335" s="91">
        <v>0</v>
      </c>
      <c r="V335" s="91">
        <v>0</v>
      </c>
      <c r="W335" s="91">
        <v>0</v>
      </c>
      <c r="X335" s="91">
        <v>0</v>
      </c>
      <c r="Y335" s="91">
        <v>0</v>
      </c>
      <c r="Z335" s="91">
        <v>0</v>
      </c>
      <c r="AA335" s="91">
        <v>0</v>
      </c>
      <c r="AB335" s="91">
        <v>0</v>
      </c>
      <c r="AC335" s="91">
        <v>0</v>
      </c>
      <c r="AD335" s="91">
        <v>0</v>
      </c>
      <c r="AE335" s="91">
        <v>0</v>
      </c>
      <c r="AF335" s="91">
        <v>0</v>
      </c>
      <c r="AG335" s="91">
        <v>0</v>
      </c>
    </row>
    <row r="336" spans="1:33" x14ac:dyDescent="0.3">
      <c r="A336" s="32" t="str">
        <f t="shared" si="34"/>
        <v>cvehi</v>
      </c>
      <c r="B336" s="32" t="str">
        <f t="shared" si="33"/>
        <v>REF20195-L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  <c r="Q336" s="91">
        <v>0</v>
      </c>
      <c r="R336" s="91">
        <v>0</v>
      </c>
      <c r="S336" s="91">
        <v>0</v>
      </c>
      <c r="T336" s="91">
        <v>0</v>
      </c>
      <c r="U336" s="91">
        <v>0</v>
      </c>
      <c r="V336" s="91">
        <v>0</v>
      </c>
      <c r="W336" s="91">
        <v>0</v>
      </c>
      <c r="X336" s="91">
        <v>0</v>
      </c>
      <c r="Y336" s="91">
        <v>0</v>
      </c>
      <c r="Z336" s="91">
        <v>0</v>
      </c>
      <c r="AA336" s="91">
        <v>0</v>
      </c>
      <c r="AB336" s="91">
        <v>0</v>
      </c>
      <c r="AC336" s="91">
        <v>0</v>
      </c>
      <c r="AD336" s="91">
        <v>0</v>
      </c>
      <c r="AE336" s="91">
        <v>0</v>
      </c>
      <c r="AF336" s="91">
        <v>0</v>
      </c>
      <c r="AG336" s="91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  <c r="U337" s="92">
        <v>0</v>
      </c>
      <c r="V337" s="92">
        <v>0</v>
      </c>
      <c r="W337" s="92">
        <v>0</v>
      </c>
      <c r="X337" s="92">
        <v>0</v>
      </c>
      <c r="Y337" s="92">
        <v>0</v>
      </c>
      <c r="Z337" s="92">
        <v>0</v>
      </c>
      <c r="AA337" s="92">
        <v>0</v>
      </c>
      <c r="AB337" s="92">
        <v>0</v>
      </c>
      <c r="AC337" s="92">
        <v>0</v>
      </c>
      <c r="AD337" s="92">
        <v>0</v>
      </c>
      <c r="AE337" s="92">
        <v>0</v>
      </c>
      <c r="AF337" s="92">
        <v>0</v>
      </c>
      <c r="AG337" s="92">
        <v>0</v>
      </c>
    </row>
    <row r="338" spans="1:33" x14ac:dyDescent="0.3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33" x14ac:dyDescent="0.3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33" x14ac:dyDescent="0.3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33" x14ac:dyDescent="0.3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33" x14ac:dyDescent="0.3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33" x14ac:dyDescent="0.3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33" x14ac:dyDescent="0.3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33" x14ac:dyDescent="0.3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33" x14ac:dyDescent="0.3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33" x14ac:dyDescent="0.3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33" x14ac:dyDescent="0.3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33" x14ac:dyDescent="0.3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33" x14ac:dyDescent="0.3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33" x14ac:dyDescent="0.3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33" x14ac:dyDescent="0.3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3:28" x14ac:dyDescent="0.3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3:28" x14ac:dyDescent="0.3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3:28" x14ac:dyDescent="0.3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3:28" x14ac:dyDescent="0.3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3:28" x14ac:dyDescent="0.3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3:28" x14ac:dyDescent="0.3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3:28" x14ac:dyDescent="0.3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3:28" x14ac:dyDescent="0.3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3:28" x14ac:dyDescent="0.3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3:28" x14ac:dyDescent="0.3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3:28" x14ac:dyDescent="0.3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3:28" x14ac:dyDescent="0.3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3:28" x14ac:dyDescent="0.3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3:28" x14ac:dyDescent="0.3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3:28" x14ac:dyDescent="0.3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3:28" x14ac:dyDescent="0.3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3:28" x14ac:dyDescent="0.3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3:28" x14ac:dyDescent="0.3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3:28" x14ac:dyDescent="0.3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3:28" x14ac:dyDescent="0.3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3:28" x14ac:dyDescent="0.3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3:28" x14ac:dyDescent="0.3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3:28" x14ac:dyDescent="0.3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3:28" x14ac:dyDescent="0.3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1" max="2" width="9.109375" style="57"/>
    <col min="3" max="3" width="22.44140625" style="57" bestFit="1" customWidth="1"/>
    <col min="4" max="16384" width="9.109375" style="57"/>
  </cols>
  <sheetData>
    <row r="1" spans="1:35" x14ac:dyDescent="0.3">
      <c r="A1" s="57" t="s">
        <v>313</v>
      </c>
    </row>
    <row r="7" spans="1:35" x14ac:dyDescent="0.3">
      <c r="D7" s="57">
        <v>2019</v>
      </c>
      <c r="E7" s="57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35" x14ac:dyDescent="0.3">
      <c r="A8" s="57" t="s">
        <v>314</v>
      </c>
      <c r="B8" s="57" t="s">
        <v>315</v>
      </c>
      <c r="C8" s="57" t="str">
        <f>[4]Scenarios!$B8</f>
        <v>Ucon7-75-L</v>
      </c>
      <c r="D8" s="82">
        <v>1</v>
      </c>
      <c r="E8" s="82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</row>
    <row r="9" spans="1:35" x14ac:dyDescent="0.3">
      <c r="A9" s="57" t="s">
        <v>314</v>
      </c>
      <c r="B9" s="57" t="s">
        <v>315</v>
      </c>
      <c r="C9" s="57" t="str">
        <f>[4]Scenarios!$B9</f>
        <v>Con7-75-L</v>
      </c>
      <c r="D9" s="82">
        <v>1</v>
      </c>
      <c r="E9" s="82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</row>
    <row r="10" spans="1:35" x14ac:dyDescent="0.3">
      <c r="A10" s="57" t="s">
        <v>314</v>
      </c>
      <c r="B10" s="57" t="s">
        <v>315</v>
      </c>
      <c r="C10" s="57" t="str">
        <f>[4]Scenarios!$B10</f>
        <v>Ucon_NB-UCE-L</v>
      </c>
      <c r="D10" s="82">
        <v>1</v>
      </c>
      <c r="E10" s="82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</row>
    <row r="11" spans="1:35" x14ac:dyDescent="0.3">
      <c r="A11" s="57" t="s">
        <v>314</v>
      </c>
      <c r="B11" s="57" t="s">
        <v>315</v>
      </c>
      <c r="C11" s="57" t="str">
        <f>[4]Scenarios!$B11</f>
        <v>Con_NB-UCE</v>
      </c>
      <c r="D11" s="82">
        <v>1</v>
      </c>
      <c r="E11" s="82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</row>
    <row r="12" spans="1:35" x14ac:dyDescent="0.3">
      <c r="A12" s="57" t="s">
        <v>314</v>
      </c>
      <c r="B12" s="57" t="s">
        <v>315</v>
      </c>
      <c r="C12" s="57" t="str">
        <f>[4]Scenarios!$B12</f>
        <v>Ucon_NB9-5</v>
      </c>
      <c r="D12" s="82">
        <v>1</v>
      </c>
      <c r="E12" s="82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</row>
    <row r="13" spans="1:35" x14ac:dyDescent="0.3">
      <c r="A13" s="57" t="s">
        <v>314</v>
      </c>
      <c r="B13" s="57" t="s">
        <v>315</v>
      </c>
      <c r="C13" s="57" t="str">
        <f>[4]Scenarios!$B13</f>
        <v>RE_CON-UCE-L</v>
      </c>
      <c r="D13" s="82">
        <v>1</v>
      </c>
      <c r="E13" s="82">
        <v>1</v>
      </c>
      <c r="F13" s="82">
        <v>1</v>
      </c>
      <c r="G13" s="82">
        <v>1</v>
      </c>
      <c r="H13" s="82">
        <v>1</v>
      </c>
      <c r="I13" s="82">
        <v>1</v>
      </c>
      <c r="J13" s="82">
        <v>1</v>
      </c>
      <c r="K13" s="82">
        <v>1</v>
      </c>
      <c r="L13" s="82">
        <v>1</v>
      </c>
      <c r="M13" s="82">
        <v>1</v>
      </c>
      <c r="N13" s="82">
        <v>1</v>
      </c>
      <c r="O13" s="82">
        <v>1</v>
      </c>
      <c r="P13" s="82">
        <v>1</v>
      </c>
      <c r="Q13" s="82">
        <v>1</v>
      </c>
      <c r="R13" s="82">
        <v>1</v>
      </c>
      <c r="S13" s="82">
        <v>1</v>
      </c>
      <c r="T13" s="82">
        <v>1</v>
      </c>
      <c r="U13" s="82">
        <v>1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82">
        <v>1</v>
      </c>
      <c r="AB13" s="82">
        <v>1</v>
      </c>
      <c r="AC13" s="82">
        <v>1</v>
      </c>
      <c r="AD13" s="82">
        <v>1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</row>
    <row r="14" spans="1:35" x14ac:dyDescent="0.3">
      <c r="A14" s="57" t="s">
        <v>314</v>
      </c>
      <c r="B14" s="57" t="s">
        <v>315</v>
      </c>
      <c r="C14" s="57" t="str">
        <f>[4]Scenarios!$B14</f>
        <v>TRAPES-UCE-L</v>
      </c>
      <c r="D14" s="82">
        <v>1</v>
      </c>
      <c r="E14" s="82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</row>
    <row r="15" spans="1:35" x14ac:dyDescent="0.3">
      <c r="A15" s="57" t="s">
        <v>314</v>
      </c>
      <c r="B15" s="57" t="s">
        <v>315</v>
      </c>
      <c r="C15" s="57" t="str">
        <f>[4]Scenarios!$B15</f>
        <v>REF2019-UCE-L</v>
      </c>
      <c r="D15" s="82">
        <v>1</v>
      </c>
      <c r="E15" s="82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</row>
    <row r="16" spans="1:35" x14ac:dyDescent="0.3">
      <c r="A16" s="57" t="s">
        <v>314</v>
      </c>
      <c r="B16" s="57" t="s">
        <v>315</v>
      </c>
      <c r="C16" s="57" t="str">
        <f>[4]Scenarios!$B16</f>
        <v>REF20195-L</v>
      </c>
      <c r="D16" s="82">
        <v>1</v>
      </c>
      <c r="E16" s="82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</row>
    <row r="17" spans="1:35" x14ac:dyDescent="0.3">
      <c r="A17" s="57" t="s">
        <v>314</v>
      </c>
      <c r="B17" s="57" t="s">
        <v>315</v>
      </c>
      <c r="C17" s="57" t="str">
        <f>[4]Scenarios!$B17</f>
        <v>T3P2S8RL-UCE</v>
      </c>
      <c r="D17" s="82">
        <v>1</v>
      </c>
      <c r="E17" s="82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</row>
    <row r="19" spans="1:35" x14ac:dyDescent="0.3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</row>
    <row r="20" spans="1:35" x14ac:dyDescent="0.3">
      <c r="C20" s="40"/>
    </row>
    <row r="21" spans="1:35" x14ac:dyDescent="0.3">
      <c r="C21" s="40"/>
    </row>
    <row r="22" spans="1:35" x14ac:dyDescent="0.3">
      <c r="C22" s="40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</row>
    <row r="23" spans="1:35" x14ac:dyDescent="0.3">
      <c r="C23" s="40"/>
    </row>
    <row r="24" spans="1:35" x14ac:dyDescent="0.3">
      <c r="C24" s="40"/>
    </row>
    <row r="25" spans="1:35" x14ac:dyDescent="0.3">
      <c r="C25" s="40"/>
    </row>
    <row r="26" spans="1:35" x14ac:dyDescent="0.3">
      <c r="C26" s="97"/>
    </row>
    <row r="27" spans="1:35" x14ac:dyDescent="0.3">
      <c r="C27" s="97"/>
    </row>
    <row r="28" spans="1:35" x14ac:dyDescent="0.3">
      <c r="C28" s="97"/>
    </row>
    <row r="29" spans="1:35" x14ac:dyDescent="0.3">
      <c r="C29" s="97"/>
    </row>
    <row r="30" spans="1:35" x14ac:dyDescent="0.3">
      <c r="C30" s="97"/>
    </row>
    <row r="31" spans="1:35" x14ac:dyDescent="0.3">
      <c r="C31" s="97"/>
    </row>
    <row r="32" spans="1:35" x14ac:dyDescent="0.3">
      <c r="C32" s="97"/>
    </row>
    <row r="33" spans="3:45" x14ac:dyDescent="0.3">
      <c r="C33" s="97"/>
    </row>
    <row r="34" spans="3:45" x14ac:dyDescent="0.3">
      <c r="C34" s="97"/>
      <c r="AS34" s="83"/>
    </row>
    <row r="35" spans="3:45" x14ac:dyDescent="0.3">
      <c r="C35" s="97"/>
      <c r="AS35" s="83"/>
    </row>
    <row r="36" spans="3:45" x14ac:dyDescent="0.3">
      <c r="C36" s="97"/>
      <c r="AS36" s="83"/>
    </row>
    <row r="37" spans="3:45" x14ac:dyDescent="0.3">
      <c r="C37" s="97"/>
      <c r="AS37" s="83"/>
    </row>
    <row r="38" spans="3:45" x14ac:dyDescent="0.3">
      <c r="C38" s="97"/>
      <c r="AS38" s="83"/>
    </row>
    <row r="39" spans="3:45" x14ac:dyDescent="0.3">
      <c r="C39" s="97"/>
    </row>
    <row r="40" spans="3:45" x14ac:dyDescent="0.3">
      <c r="C40" s="97"/>
    </row>
    <row r="41" spans="3:45" x14ac:dyDescent="0.3">
      <c r="C41" s="97"/>
    </row>
    <row r="42" spans="3:45" x14ac:dyDescent="0.3">
      <c r="C42" s="97"/>
    </row>
    <row r="43" spans="3:45" x14ac:dyDescent="0.3">
      <c r="C43" s="97"/>
    </row>
    <row r="44" spans="3:45" x14ac:dyDescent="0.3">
      <c r="C44" s="97"/>
    </row>
    <row r="45" spans="3:45" x14ac:dyDescent="0.3">
      <c r="C45" s="97"/>
    </row>
    <row r="46" spans="3:45" x14ac:dyDescent="0.3">
      <c r="C46" s="97"/>
    </row>
    <row r="47" spans="3:45" x14ac:dyDescent="0.3">
      <c r="C47" s="97"/>
    </row>
    <row r="48" spans="3:45" x14ac:dyDescent="0.3">
      <c r="C48" s="97"/>
    </row>
    <row r="49" spans="3:3" x14ac:dyDescent="0.3">
      <c r="C49" s="97"/>
    </row>
    <row r="50" spans="3:3" x14ac:dyDescent="0.3">
      <c r="C50" s="97"/>
    </row>
    <row r="51" spans="3:3" x14ac:dyDescent="0.3">
      <c r="C51" s="97"/>
    </row>
    <row r="52" spans="3:3" x14ac:dyDescent="0.3">
      <c r="C52" s="97"/>
    </row>
    <row r="53" spans="3:3" x14ac:dyDescent="0.3">
      <c r="C53" s="97"/>
    </row>
    <row r="54" spans="3:3" x14ac:dyDescent="0.3">
      <c r="C54" s="97"/>
    </row>
    <row r="55" spans="3:3" x14ac:dyDescent="0.3">
      <c r="C55" s="97"/>
    </row>
    <row r="56" spans="3:3" x14ac:dyDescent="0.3">
      <c r="C56" s="97"/>
    </row>
    <row r="57" spans="3:3" x14ac:dyDescent="0.3">
      <c r="C57" s="97"/>
    </row>
    <row r="58" spans="3:3" x14ac:dyDescent="0.3">
      <c r="C58" s="97"/>
    </row>
    <row r="59" spans="3:3" x14ac:dyDescent="0.3">
      <c r="C59" s="97"/>
    </row>
    <row r="60" spans="3:3" x14ac:dyDescent="0.3">
      <c r="C60" s="97"/>
    </row>
    <row r="61" spans="3:3" x14ac:dyDescent="0.3">
      <c r="C61" s="97"/>
    </row>
    <row r="62" spans="3:3" x14ac:dyDescent="0.3">
      <c r="C62" s="97"/>
    </row>
    <row r="63" spans="3:3" x14ac:dyDescent="0.3">
      <c r="C63" s="97"/>
    </row>
    <row r="64" spans="3:3" x14ac:dyDescent="0.3">
      <c r="C64" s="97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1" max="2" width="9.109375" style="57"/>
    <col min="3" max="3" width="25.33203125" style="57" customWidth="1"/>
    <col min="4" max="5" width="9.109375" style="33"/>
    <col min="6" max="16384" width="9.109375" style="57"/>
  </cols>
  <sheetData>
    <row r="1" spans="1:44" x14ac:dyDescent="0.3">
      <c r="A1" s="57" t="s">
        <v>313</v>
      </c>
    </row>
    <row r="7" spans="1:44" x14ac:dyDescent="0.3">
      <c r="D7" s="33">
        <v>2019</v>
      </c>
      <c r="E7" s="33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44" x14ac:dyDescent="0.3">
      <c r="A8" s="57" t="s">
        <v>314</v>
      </c>
      <c r="B8" s="57" t="s">
        <v>315</v>
      </c>
      <c r="C8" s="57" t="str">
        <f>[4]Scenarios!$B8</f>
        <v>Ucon7-75-L</v>
      </c>
      <c r="D8" s="96">
        <v>1</v>
      </c>
      <c r="E8" s="96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  <c r="AQ8" s="84"/>
      <c r="AR8" s="49"/>
    </row>
    <row r="9" spans="1:44" x14ac:dyDescent="0.3">
      <c r="A9" s="57" t="s">
        <v>314</v>
      </c>
      <c r="B9" s="57" t="s">
        <v>315</v>
      </c>
      <c r="C9" s="57" t="str">
        <f>[4]Scenarios!$B9</f>
        <v>Con7-75-L</v>
      </c>
      <c r="D9" s="96">
        <v>1</v>
      </c>
      <c r="E9" s="96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  <c r="AQ9" s="84"/>
      <c r="AR9" s="49"/>
    </row>
    <row r="10" spans="1:44" x14ac:dyDescent="0.3">
      <c r="A10" s="57" t="s">
        <v>314</v>
      </c>
      <c r="B10" s="57" t="s">
        <v>315</v>
      </c>
      <c r="C10" s="57" t="str">
        <f>[4]Scenarios!$B10</f>
        <v>Ucon_NB-UCE-L</v>
      </c>
      <c r="D10" s="96">
        <v>1</v>
      </c>
      <c r="E10" s="96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  <c r="AQ10" s="84"/>
      <c r="AR10" s="49"/>
    </row>
    <row r="11" spans="1:44" x14ac:dyDescent="0.3">
      <c r="A11" s="57" t="s">
        <v>314</v>
      </c>
      <c r="B11" s="57" t="s">
        <v>315</v>
      </c>
      <c r="C11" s="57" t="str">
        <f>[4]Scenarios!$B11</f>
        <v>Con_NB-UCE</v>
      </c>
      <c r="D11" s="96">
        <v>1</v>
      </c>
      <c r="E11" s="96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Q11" s="84"/>
      <c r="AR11" s="49"/>
    </row>
    <row r="12" spans="1:44" x14ac:dyDescent="0.3">
      <c r="A12" s="57" t="s">
        <v>314</v>
      </c>
      <c r="B12" s="57" t="s">
        <v>315</v>
      </c>
      <c r="C12" s="57" t="str">
        <f>[4]Scenarios!$B12</f>
        <v>Ucon_NB9-5</v>
      </c>
      <c r="D12" s="96">
        <v>1</v>
      </c>
      <c r="E12" s="96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  <c r="AQ12" s="84"/>
      <c r="AR12" s="49"/>
    </row>
    <row r="13" spans="1:44" x14ac:dyDescent="0.3">
      <c r="A13" s="57" t="s">
        <v>314</v>
      </c>
      <c r="B13" s="57" t="s">
        <v>315</v>
      </c>
      <c r="C13" s="57" t="str">
        <f>[4]Scenarios!$B13</f>
        <v>RE_CON-UCE-L</v>
      </c>
      <c r="D13" s="94">
        <v>1</v>
      </c>
      <c r="E13" s="94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  <c r="P13" s="85">
        <v>1</v>
      </c>
      <c r="Q13" s="85">
        <v>1</v>
      </c>
      <c r="R13" s="85">
        <v>1</v>
      </c>
      <c r="S13" s="85">
        <v>1</v>
      </c>
      <c r="T13" s="85">
        <v>1</v>
      </c>
      <c r="U13" s="85">
        <v>1</v>
      </c>
      <c r="V13" s="85">
        <v>1</v>
      </c>
      <c r="W13" s="85">
        <v>1</v>
      </c>
      <c r="X13" s="85">
        <v>1</v>
      </c>
      <c r="Y13" s="85">
        <v>1</v>
      </c>
      <c r="Z13" s="85">
        <v>1</v>
      </c>
      <c r="AA13" s="85">
        <v>1</v>
      </c>
      <c r="AB13" s="85">
        <v>1</v>
      </c>
      <c r="AC13" s="85">
        <v>1</v>
      </c>
      <c r="AD13" s="85">
        <v>1</v>
      </c>
      <c r="AE13" s="85">
        <v>1</v>
      </c>
      <c r="AF13" s="85">
        <v>1</v>
      </c>
      <c r="AG13" s="85">
        <v>1</v>
      </c>
      <c r="AH13" s="85">
        <v>1</v>
      </c>
      <c r="AI13" s="85">
        <v>1</v>
      </c>
      <c r="AQ13" s="84"/>
      <c r="AR13" s="49"/>
    </row>
    <row r="14" spans="1:44" x14ac:dyDescent="0.3">
      <c r="A14" s="57" t="s">
        <v>314</v>
      </c>
      <c r="B14" s="57" t="s">
        <v>315</v>
      </c>
      <c r="C14" s="57" t="str">
        <f>[4]Scenarios!$B14</f>
        <v>TRAPES-UCE-L</v>
      </c>
      <c r="D14" s="96">
        <v>1</v>
      </c>
      <c r="E14" s="96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Q14" s="84"/>
      <c r="AR14" s="49"/>
    </row>
    <row r="15" spans="1:44" x14ac:dyDescent="0.3">
      <c r="A15" s="57" t="s">
        <v>314</v>
      </c>
      <c r="B15" s="57" t="s">
        <v>315</v>
      </c>
      <c r="C15" s="57" t="str">
        <f>[4]Scenarios!$B15</f>
        <v>REF2019-UCE-L</v>
      </c>
      <c r="D15" s="96">
        <v>1</v>
      </c>
      <c r="E15" s="96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  <c r="AQ15" s="84"/>
      <c r="AR15" s="49"/>
    </row>
    <row r="16" spans="1:44" x14ac:dyDescent="0.3">
      <c r="A16" s="57" t="s">
        <v>314</v>
      </c>
      <c r="B16" s="57" t="s">
        <v>315</v>
      </c>
      <c r="C16" s="57" t="str">
        <f>[4]Scenarios!$B16</f>
        <v>REF20195-L</v>
      </c>
      <c r="D16" s="96">
        <v>1</v>
      </c>
      <c r="E16" s="96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  <c r="AQ16" s="84"/>
      <c r="AR16" s="49"/>
    </row>
    <row r="17" spans="1:44" x14ac:dyDescent="0.3">
      <c r="A17" s="57" t="s">
        <v>314</v>
      </c>
      <c r="B17" s="57" t="s">
        <v>315</v>
      </c>
      <c r="C17" s="57" t="str">
        <f>[4]Scenarios!$B17</f>
        <v>T3P2S8RL-UCE</v>
      </c>
      <c r="D17" s="96">
        <v>1</v>
      </c>
      <c r="E17" s="96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Q17" s="84"/>
      <c r="AR17" s="49"/>
    </row>
    <row r="18" spans="1:44" x14ac:dyDescent="0.3">
      <c r="AQ18" s="84"/>
      <c r="AR18" s="49"/>
    </row>
    <row r="19" spans="1:44" x14ac:dyDescent="0.3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Q19" s="84"/>
      <c r="AR19" s="49"/>
    </row>
    <row r="20" spans="1:44" x14ac:dyDescent="0.3">
      <c r="AQ20" s="84"/>
      <c r="AR20" s="49"/>
    </row>
    <row r="21" spans="1:44" x14ac:dyDescent="0.3">
      <c r="L21" s="99"/>
      <c r="AQ21" s="84"/>
      <c r="AR21" s="49"/>
    </row>
    <row r="22" spans="1:44" x14ac:dyDescent="0.3">
      <c r="F22" s="83"/>
      <c r="G22" s="83"/>
      <c r="H22" s="83"/>
      <c r="I22" s="83"/>
      <c r="J22" s="83"/>
      <c r="K22" s="83"/>
      <c r="L22" s="9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Q22" s="84"/>
      <c r="AR22" s="49"/>
    </row>
    <row r="23" spans="1:44" x14ac:dyDescent="0.3">
      <c r="L23" s="99"/>
      <c r="AQ23" s="84"/>
      <c r="AR23" s="49"/>
    </row>
    <row r="24" spans="1:44" x14ac:dyDescent="0.3">
      <c r="C24" s="95"/>
      <c r="L24" s="99"/>
      <c r="AQ24" s="84"/>
      <c r="AR24" s="49"/>
    </row>
    <row r="25" spans="1:44" x14ac:dyDescent="0.3">
      <c r="C25" s="95"/>
      <c r="L25" s="99"/>
      <c r="AQ25" s="84"/>
      <c r="AR25" s="49"/>
    </row>
    <row r="26" spans="1:44" x14ac:dyDescent="0.3">
      <c r="C26" s="95"/>
      <c r="L26" s="99"/>
      <c r="AQ26" s="84"/>
      <c r="AR26" s="49"/>
    </row>
    <row r="27" spans="1:44" x14ac:dyDescent="0.3">
      <c r="C27" s="95"/>
      <c r="L27" s="99"/>
      <c r="M27" s="98"/>
      <c r="AQ27" s="84"/>
      <c r="AR27" s="49"/>
    </row>
    <row r="28" spans="1:44" x14ac:dyDescent="0.3">
      <c r="C28" s="95"/>
      <c r="L28" s="99"/>
      <c r="M28" s="98"/>
      <c r="AQ28" s="84"/>
      <c r="AR28" s="49"/>
    </row>
    <row r="29" spans="1:44" x14ac:dyDescent="0.3">
      <c r="C29" s="95"/>
      <c r="L29" s="99"/>
      <c r="M29" s="98"/>
      <c r="AQ29" s="84"/>
      <c r="AR29" s="49"/>
    </row>
    <row r="30" spans="1:44" x14ac:dyDescent="0.3">
      <c r="C30" s="95"/>
      <c r="L30" s="99"/>
      <c r="M30" s="98"/>
      <c r="AQ30" s="84"/>
      <c r="AR30" s="49"/>
    </row>
    <row r="31" spans="1:44" x14ac:dyDescent="0.3">
      <c r="C31" s="95"/>
      <c r="L31" s="99"/>
      <c r="M31" s="98"/>
      <c r="AQ31" s="84"/>
      <c r="AR31" s="49"/>
    </row>
    <row r="32" spans="1:44" x14ac:dyDescent="0.3">
      <c r="C32" s="95"/>
      <c r="L32" s="99"/>
      <c r="M32" s="98"/>
      <c r="AQ32" s="84"/>
      <c r="AR32" s="49"/>
    </row>
    <row r="33" spans="3:44" x14ac:dyDescent="0.3">
      <c r="C33" s="95"/>
      <c r="L33" s="99"/>
      <c r="M33" s="98"/>
      <c r="AQ33" s="84"/>
      <c r="AR33" s="49"/>
    </row>
    <row r="34" spans="3:44" x14ac:dyDescent="0.3">
      <c r="C34" s="95"/>
      <c r="L34" s="99"/>
      <c r="M34" s="98"/>
      <c r="AQ34" s="84"/>
      <c r="AR34" s="49"/>
    </row>
    <row r="35" spans="3:44" x14ac:dyDescent="0.3">
      <c r="C35" s="95"/>
      <c r="L35" s="99"/>
      <c r="M35" s="98"/>
      <c r="AQ35" s="84"/>
      <c r="AR35" s="49"/>
    </row>
    <row r="36" spans="3:44" x14ac:dyDescent="0.3">
      <c r="C36" s="95"/>
      <c r="L36" s="99"/>
      <c r="M36" s="98"/>
      <c r="AQ36" s="84"/>
      <c r="AR36" s="49"/>
    </row>
    <row r="37" spans="3:44" x14ac:dyDescent="0.3">
      <c r="C37" s="95"/>
      <c r="L37" s="99"/>
      <c r="M37" s="98"/>
      <c r="AQ37" s="84"/>
      <c r="AR37" s="49"/>
    </row>
    <row r="38" spans="3:44" x14ac:dyDescent="0.3">
      <c r="C38" s="95"/>
      <c r="L38" s="99"/>
      <c r="M38" s="98"/>
      <c r="AQ38" s="84"/>
      <c r="AR38" s="49"/>
    </row>
    <row r="39" spans="3:44" x14ac:dyDescent="0.3">
      <c r="C39" s="95"/>
      <c r="L39" s="99"/>
      <c r="M39" s="98"/>
      <c r="AQ39" s="84"/>
      <c r="AR39" s="49"/>
    </row>
    <row r="40" spans="3:44" x14ac:dyDescent="0.3">
      <c r="C40" s="95"/>
      <c r="L40" s="99"/>
      <c r="M40" s="98"/>
      <c r="AQ40" s="84"/>
      <c r="AR40" s="49"/>
    </row>
    <row r="41" spans="3:44" x14ac:dyDescent="0.3">
      <c r="C41" s="95"/>
      <c r="L41" s="99"/>
      <c r="M41" s="98"/>
      <c r="AQ41" s="84"/>
      <c r="AR41" s="49"/>
    </row>
    <row r="42" spans="3:44" x14ac:dyDescent="0.3">
      <c r="C42" s="95"/>
      <c r="L42" s="99"/>
      <c r="M42" s="98"/>
      <c r="AQ42" s="84"/>
      <c r="AR42" s="49"/>
    </row>
    <row r="43" spans="3:44" x14ac:dyDescent="0.3">
      <c r="C43" s="95"/>
      <c r="L43" s="99"/>
      <c r="M43" s="98"/>
      <c r="AQ43" s="84"/>
      <c r="AR43" s="49"/>
    </row>
    <row r="44" spans="3:44" x14ac:dyDescent="0.3">
      <c r="C44" s="95"/>
      <c r="L44" s="99"/>
      <c r="M44" s="98"/>
      <c r="AQ44" s="84"/>
      <c r="AR44" s="49"/>
    </row>
    <row r="45" spans="3:44" x14ac:dyDescent="0.3">
      <c r="C45" s="95"/>
      <c r="L45" s="99"/>
      <c r="M45" s="98"/>
      <c r="AQ45" s="84"/>
      <c r="AR45" s="49"/>
    </row>
    <row r="46" spans="3:44" x14ac:dyDescent="0.3">
      <c r="C46" s="95"/>
      <c r="L46" s="99"/>
      <c r="M46" s="98"/>
      <c r="AQ46" s="84"/>
      <c r="AR46" s="49"/>
    </row>
    <row r="47" spans="3:44" x14ac:dyDescent="0.3">
      <c r="C47" s="95"/>
      <c r="L47" s="99"/>
      <c r="M47" s="98"/>
    </row>
    <row r="48" spans="3:44" x14ac:dyDescent="0.3">
      <c r="C48" s="95"/>
      <c r="L48" s="99"/>
      <c r="M48" s="98"/>
    </row>
    <row r="49" spans="3:13" x14ac:dyDescent="0.3">
      <c r="C49" s="95"/>
      <c r="L49" s="99"/>
      <c r="M49" s="98"/>
    </row>
    <row r="50" spans="3:13" x14ac:dyDescent="0.3">
      <c r="C50" s="95"/>
      <c r="L50" s="99"/>
      <c r="M50" s="98"/>
    </row>
    <row r="51" spans="3:13" x14ac:dyDescent="0.3">
      <c r="C51" s="95"/>
      <c r="L51" s="99"/>
      <c r="M51" s="98"/>
    </row>
    <row r="52" spans="3:13" x14ac:dyDescent="0.3">
      <c r="C52" s="95"/>
      <c r="L52" s="99"/>
      <c r="M52" s="98"/>
    </row>
    <row r="53" spans="3:13" x14ac:dyDescent="0.3">
      <c r="C53" s="95"/>
      <c r="L53" s="99"/>
      <c r="M53" s="98"/>
    </row>
    <row r="54" spans="3:13" x14ac:dyDescent="0.3">
      <c r="C54" s="95"/>
      <c r="L54" s="99"/>
      <c r="M54" s="98"/>
    </row>
    <row r="55" spans="3:13" x14ac:dyDescent="0.3">
      <c r="C55" s="95"/>
      <c r="L55" s="99"/>
      <c r="M55" s="98"/>
    </row>
    <row r="56" spans="3:13" x14ac:dyDescent="0.3">
      <c r="C56" s="95"/>
      <c r="L56" s="99"/>
      <c r="M56" s="98"/>
    </row>
    <row r="57" spans="3:13" x14ac:dyDescent="0.3">
      <c r="C57" s="95"/>
      <c r="L57" s="99"/>
      <c r="M57" s="98"/>
    </row>
    <row r="58" spans="3:13" x14ac:dyDescent="0.3">
      <c r="C58" s="95"/>
      <c r="L58" s="99"/>
      <c r="M58" s="98"/>
    </row>
    <row r="59" spans="3:13" x14ac:dyDescent="0.3">
      <c r="C59" s="95"/>
      <c r="M59" s="98"/>
    </row>
    <row r="60" spans="3:13" x14ac:dyDescent="0.3">
      <c r="C60" s="95"/>
      <c r="M60" s="98"/>
    </row>
    <row r="61" spans="3:13" x14ac:dyDescent="0.3">
      <c r="C61" s="95"/>
      <c r="M61" s="98"/>
    </row>
    <row r="62" spans="3:13" x14ac:dyDescent="0.3">
      <c r="C62" s="95"/>
      <c r="M62" s="98"/>
    </row>
    <row r="63" spans="3:13" x14ac:dyDescent="0.3">
      <c r="M63" s="98"/>
    </row>
    <row r="64" spans="3:13" x14ac:dyDescent="0.3">
      <c r="M64" s="9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cols>
    <col min="1" max="16384" width="9.6640625" style="15"/>
  </cols>
  <sheetData>
    <row r="1" spans="1:38" ht="18" x14ac:dyDescent="0.35">
      <c r="A1" s="1" t="s">
        <v>289</v>
      </c>
      <c r="D1" s="15" t="s">
        <v>290</v>
      </c>
      <c r="E1" s="15">
        <f>COLUMN(WPDATA!X195)</f>
        <v>24</v>
      </c>
    </row>
    <row r="2" spans="1:38" x14ac:dyDescent="0.3">
      <c r="A2" s="4" t="s">
        <v>291</v>
      </c>
      <c r="D2" s="15">
        <v>30</v>
      </c>
    </row>
    <row r="3" spans="1:38" x14ac:dyDescent="0.3">
      <c r="D3" s="15">
        <f>D2*7</f>
        <v>210</v>
      </c>
      <c r="E3" s="15">
        <f>D3/10</f>
        <v>21</v>
      </c>
    </row>
    <row r="5" spans="1:38" x14ac:dyDescent="0.3">
      <c r="B5" s="15">
        <v>1</v>
      </c>
      <c r="C5" s="15">
        <f t="shared" ref="C5:AG5" si="0">B5+1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</row>
    <row r="6" spans="1:38" x14ac:dyDescent="0.3">
      <c r="A6" s="2" t="s">
        <v>292</v>
      </c>
    </row>
    <row r="7" spans="1:38" x14ac:dyDescent="0.3">
      <c r="B7" s="15">
        <v>2019</v>
      </c>
      <c r="C7" s="15">
        <f t="shared" ref="C7:AG7" si="1">B7+1</f>
        <v>2020</v>
      </c>
      <c r="D7" s="15">
        <f t="shared" si="1"/>
        <v>2021</v>
      </c>
      <c r="E7" s="15">
        <f t="shared" si="1"/>
        <v>2022</v>
      </c>
      <c r="F7" s="15">
        <f t="shared" si="1"/>
        <v>2023</v>
      </c>
      <c r="G7" s="15">
        <f t="shared" si="1"/>
        <v>2024</v>
      </c>
      <c r="H7" s="15">
        <f t="shared" si="1"/>
        <v>2025</v>
      </c>
      <c r="I7" s="15">
        <f t="shared" si="1"/>
        <v>2026</v>
      </c>
      <c r="J7" s="15">
        <f t="shared" si="1"/>
        <v>2027</v>
      </c>
      <c r="K7" s="15">
        <f t="shared" si="1"/>
        <v>2028</v>
      </c>
      <c r="L7" s="15">
        <f t="shared" si="1"/>
        <v>2029</v>
      </c>
      <c r="M7" s="15">
        <f t="shared" si="1"/>
        <v>2030</v>
      </c>
      <c r="N7" s="15">
        <f t="shared" si="1"/>
        <v>2031</v>
      </c>
      <c r="O7" s="15">
        <f t="shared" si="1"/>
        <v>2032</v>
      </c>
      <c r="P7" s="15">
        <f t="shared" si="1"/>
        <v>2033</v>
      </c>
      <c r="Q7" s="15">
        <f t="shared" si="1"/>
        <v>2034</v>
      </c>
      <c r="R7" s="15">
        <f t="shared" si="1"/>
        <v>2035</v>
      </c>
      <c r="S7" s="15">
        <f t="shared" si="1"/>
        <v>2036</v>
      </c>
      <c r="T7" s="15">
        <f t="shared" si="1"/>
        <v>2037</v>
      </c>
      <c r="U7" s="15">
        <f t="shared" si="1"/>
        <v>2038</v>
      </c>
      <c r="V7" s="15">
        <f t="shared" si="1"/>
        <v>2039</v>
      </c>
      <c r="W7" s="15">
        <f t="shared" si="1"/>
        <v>2040</v>
      </c>
      <c r="X7" s="15">
        <f t="shared" si="1"/>
        <v>2041</v>
      </c>
      <c r="Y7" s="15">
        <f t="shared" si="1"/>
        <v>2042</v>
      </c>
      <c r="Z7" s="15">
        <f t="shared" si="1"/>
        <v>2043</v>
      </c>
      <c r="AA7" s="15">
        <f t="shared" si="1"/>
        <v>2044</v>
      </c>
      <c r="AB7" s="15">
        <f t="shared" si="1"/>
        <v>2045</v>
      </c>
      <c r="AC7" s="15">
        <f t="shared" si="1"/>
        <v>2046</v>
      </c>
      <c r="AD7" s="15">
        <f t="shared" si="1"/>
        <v>2047</v>
      </c>
      <c r="AE7" s="15">
        <f t="shared" si="1"/>
        <v>2048</v>
      </c>
      <c r="AF7" s="15">
        <f t="shared" si="1"/>
        <v>2049</v>
      </c>
      <c r="AG7" s="15">
        <f t="shared" si="1"/>
        <v>2050</v>
      </c>
    </row>
    <row r="8" spans="1:38" x14ac:dyDescent="0.3">
      <c r="A8" s="15" t="str">
        <f>Sets!F8</f>
        <v>base</v>
      </c>
      <c r="B8" s="52">
        <f ca="1">OFFSET(WPDATA!$A$196,B$5,$E$1+SUMIF(Sets!$W$7:$W$16,$A8,Sets!$Y$7:$Y$16)-1)</f>
        <v>0</v>
      </c>
      <c r="C8" s="52">
        <f ca="1">OFFSET(WPDATA!$A$196,C$5,$E$1+SUMIF(Sets!$W$7:$W$16,$A8,Sets!$Y$7:$Y$16)-1)</f>
        <v>0</v>
      </c>
      <c r="D8" s="52">
        <f ca="1">OFFSET(WPDATA!$A$196,D$5,$E$1+SUMIF(Sets!$W$7:$W$16,$A8,Sets!$Y$7:$Y$16)-1)</f>
        <v>0</v>
      </c>
      <c r="E8" s="52">
        <f ca="1">OFFSET(WPDATA!$A$196,E$5,$E$1+SUMIF(Sets!$W$7:$W$16,$A8,Sets!$Y$7:$Y$16)-1)</f>
        <v>0</v>
      </c>
      <c r="F8" s="52">
        <f ca="1">OFFSET(WPDATA!$A$196,F$5,$E$1+SUMIF(Sets!$W$7:$W$16,$A8,Sets!$Y$7:$Y$16)-1)</f>
        <v>0</v>
      </c>
      <c r="G8" s="52">
        <f ca="1">OFFSET(WPDATA!$A$196,G$5,$E$1+SUMIF(Sets!$W$7:$W$16,$A8,Sets!$Y$7:$Y$16)-1)</f>
        <v>0</v>
      </c>
      <c r="H8" s="52">
        <f ca="1">OFFSET(WPDATA!$A$196,H$5,$E$1+SUMIF(Sets!$W$7:$W$16,$A8,Sets!$Y$7:$Y$16)-1)</f>
        <v>0</v>
      </c>
      <c r="I8" s="52">
        <f ca="1">OFFSET(WPDATA!$A$196,I$5,$E$1+SUMIF(Sets!$W$7:$W$16,$A8,Sets!$Y$7:$Y$16)-1)</f>
        <v>0</v>
      </c>
      <c r="J8" s="52">
        <f ca="1">OFFSET(WPDATA!$A$196,J$5,$E$1+SUMIF(Sets!$W$7:$W$16,$A8,Sets!$Y$7:$Y$16)-1)</f>
        <v>0</v>
      </c>
      <c r="K8" s="52">
        <f ca="1">OFFSET(WPDATA!$A$196,K$5,$E$1+SUMIF(Sets!$W$7:$W$16,$A8,Sets!$Y$7:$Y$16)-1)</f>
        <v>0</v>
      </c>
      <c r="L8" s="52">
        <f ca="1">OFFSET(WPDATA!$A$196,L$5,$E$1+SUMIF(Sets!$W$7:$W$16,$A8,Sets!$Y$7:$Y$16)-1)</f>
        <v>0</v>
      </c>
      <c r="M8" s="52">
        <f ca="1">OFFSET(WPDATA!$A$196,M$5,$E$1+SUMIF(Sets!$W$7:$W$16,$A8,Sets!$Y$7:$Y$16)-1)</f>
        <v>0</v>
      </c>
      <c r="N8" s="52">
        <f ca="1">OFFSET(WPDATA!$A$196,N$5,$E$1+SUMIF(Sets!$W$7:$W$16,$A8,Sets!$Y$7:$Y$16)-1)</f>
        <v>0</v>
      </c>
      <c r="O8" s="52">
        <f ca="1">OFFSET(WPDATA!$A$196,O$5,$E$1+SUMIF(Sets!$W$7:$W$16,$A8,Sets!$Y$7:$Y$16)-1)</f>
        <v>0</v>
      </c>
      <c r="P8" s="52">
        <f ca="1">OFFSET(WPDATA!$A$196,P$5,$E$1+SUMIF(Sets!$W$7:$W$16,$A8,Sets!$Y$7:$Y$16)-1)</f>
        <v>0</v>
      </c>
      <c r="Q8" s="52">
        <f ca="1">OFFSET(WPDATA!$A$196,Q$5,$E$1+SUMIF(Sets!$W$7:$W$16,$A8,Sets!$Y$7:$Y$16)-1)</f>
        <v>0</v>
      </c>
      <c r="R8" s="52">
        <f ca="1">OFFSET(WPDATA!$A$196,R$5,$E$1+SUMIF(Sets!$W$7:$W$16,$A8,Sets!$Y$7:$Y$16)-1)</f>
        <v>0</v>
      </c>
      <c r="S8" s="52">
        <f ca="1">OFFSET(WPDATA!$A$196,S$5,$E$1+SUMIF(Sets!$W$7:$W$16,$A8,Sets!$Y$7:$Y$16)-1)</f>
        <v>0</v>
      </c>
      <c r="T8" s="52">
        <f ca="1">OFFSET(WPDATA!$A$196,T$5,$E$1+SUMIF(Sets!$W$7:$W$16,$A8,Sets!$Y$7:$Y$16)-1)</f>
        <v>0</v>
      </c>
      <c r="U8" s="52">
        <f ca="1">OFFSET(WPDATA!$A$196,U$5,$E$1+SUMIF(Sets!$W$7:$W$16,$A8,Sets!$Y$7:$Y$16)-1)</f>
        <v>0</v>
      </c>
      <c r="V8" s="52">
        <f ca="1">OFFSET(WPDATA!$A$196,V$5,$E$1+SUMIF(Sets!$W$7:$W$16,$A8,Sets!$Y$7:$Y$16)-1)</f>
        <v>0</v>
      </c>
      <c r="W8" s="52">
        <f ca="1">OFFSET(WPDATA!$A$196,W$5,$E$1+SUMIF(Sets!$W$7:$W$16,$A8,Sets!$Y$7:$Y$16)-1)</f>
        <v>0</v>
      </c>
      <c r="X8" s="52">
        <f ca="1">OFFSET(WPDATA!$A$196,X$5,$E$1+SUMIF(Sets!$W$7:$W$16,$A8,Sets!$Y$7:$Y$16)-1)</f>
        <v>0</v>
      </c>
      <c r="Y8" s="52">
        <f ca="1">OFFSET(WPDATA!$A$196,Y$5,$E$1+SUMIF(Sets!$W$7:$W$16,$A8,Sets!$Y$7:$Y$16)-1)</f>
        <v>0</v>
      </c>
      <c r="Z8" s="52">
        <f ca="1">OFFSET(WPDATA!$A$196,Z$5,$E$1+SUMIF(Sets!$W$7:$W$16,$A8,Sets!$Y$7:$Y$16)-1)</f>
        <v>0</v>
      </c>
      <c r="AA8" s="52">
        <f ca="1">OFFSET(WPDATA!$A$196,AA$5,$E$1+SUMIF(Sets!$W$7:$W$16,$A8,Sets!$Y$7:$Y$16)-1)</f>
        <v>0</v>
      </c>
      <c r="AB8" s="52">
        <f ca="1">OFFSET(WPDATA!$A$196,AB$5,$E$1+SUMIF(Sets!$W$7:$W$16,$A8,Sets!$Y$7:$Y$16)-1)</f>
        <v>0</v>
      </c>
      <c r="AC8" s="52">
        <f ca="1">OFFSET(WPDATA!$A$196,AC$5,$E$1+SUMIF(Sets!$W$7:$W$16,$A8,Sets!$Y$7:$Y$16)-1)</f>
        <v>0</v>
      </c>
      <c r="AD8" s="52">
        <f ca="1">OFFSET(WPDATA!$A$196,AD$5,$E$1+SUMIF(Sets!$W$7:$W$16,$A8,Sets!$Y$7:$Y$16)-1)</f>
        <v>0</v>
      </c>
      <c r="AE8" s="52">
        <f ca="1">OFFSET(WPDATA!$A$196,AE$5,$E$1+SUMIF(Sets!$W$7:$W$16,$A8,Sets!$Y$7:$Y$16)-1)</f>
        <v>0</v>
      </c>
      <c r="AF8" s="52">
        <f ca="1">OFFSET(WPDATA!$A$196,AF$5,$E$1+SUMIF(Sets!$W$7:$W$16,$A8,Sets!$Y$7:$Y$16)-1)</f>
        <v>0</v>
      </c>
      <c r="AG8" s="52">
        <f ca="1">OFFSET(WPDATA!$A$196,AG$5,$E$1+SUMIF(Sets!$W$7:$W$16,$A8,Sets!$Y$7:$Y$16)-1)</f>
        <v>0</v>
      </c>
      <c r="AH8" s="52"/>
      <c r="AI8" s="52"/>
      <c r="AJ8" s="52"/>
      <c r="AK8" s="52"/>
      <c r="AL8" s="52"/>
    </row>
    <row r="9" spans="1:38" x14ac:dyDescent="0.3">
      <c r="A9" s="15" t="str">
        <f>Sets!F9</f>
        <v>sim1</v>
      </c>
      <c r="B9" s="52">
        <f ca="1">OFFSET(WPDATA!$A$196,B$5,$E$1+SUMIF(Sets!$W$7:$W$16,$A9,Sets!$Y$7:$Y$16)-1)</f>
        <v>0</v>
      </c>
      <c r="C9" s="52">
        <f ca="1">OFFSET(WPDATA!$A$196,C$5,$E$1+SUMIF(Sets!$W$7:$W$16,$A9,Sets!$Y$7:$Y$16)-1)</f>
        <v>0</v>
      </c>
      <c r="D9" s="52">
        <f ca="1">OFFSET(WPDATA!$A$196,D$5,$E$1+SUMIF(Sets!$W$7:$W$16,$A9,Sets!$Y$7:$Y$16)-1)</f>
        <v>0</v>
      </c>
      <c r="E9" s="52">
        <f ca="1">OFFSET(WPDATA!$A$196,E$5,$E$1+SUMIF(Sets!$W$7:$W$16,$A9,Sets!$Y$7:$Y$16)-1)</f>
        <v>0</v>
      </c>
      <c r="F9" s="52">
        <f ca="1">OFFSET(WPDATA!$A$196,F$5,$E$1+SUMIF(Sets!$W$7:$W$16,$A9,Sets!$Y$7:$Y$16)-1)</f>
        <v>0</v>
      </c>
      <c r="G9" s="52">
        <f ca="1">OFFSET(WPDATA!$A$196,G$5,$E$1+SUMIF(Sets!$W$7:$W$16,$A9,Sets!$Y$7:$Y$16)-1)</f>
        <v>0</v>
      </c>
      <c r="H9" s="52">
        <f ca="1">OFFSET(WPDATA!$A$196,H$5,$E$1+SUMIF(Sets!$W$7:$W$16,$A9,Sets!$Y$7:$Y$16)-1)</f>
        <v>0</v>
      </c>
      <c r="I9" s="52">
        <f ca="1">OFFSET(WPDATA!$A$196,I$5,$E$1+SUMIF(Sets!$W$7:$W$16,$A9,Sets!$Y$7:$Y$16)-1)</f>
        <v>0</v>
      </c>
      <c r="J9" s="52">
        <f ca="1">OFFSET(WPDATA!$A$196,J$5,$E$1+SUMIF(Sets!$W$7:$W$16,$A9,Sets!$Y$7:$Y$16)-1)</f>
        <v>0</v>
      </c>
      <c r="K9" s="52">
        <f ca="1">OFFSET(WPDATA!$A$196,K$5,$E$1+SUMIF(Sets!$W$7:$W$16,$A9,Sets!$Y$7:$Y$16)-1)</f>
        <v>0</v>
      </c>
      <c r="L9" s="52">
        <f ca="1">OFFSET(WPDATA!$A$196,L$5,$E$1+SUMIF(Sets!$W$7:$W$16,$A9,Sets!$Y$7:$Y$16)-1)</f>
        <v>0</v>
      </c>
      <c r="M9" s="52">
        <f ca="1">OFFSET(WPDATA!$A$196,M$5,$E$1+SUMIF(Sets!$W$7:$W$16,$A9,Sets!$Y$7:$Y$16)-1)</f>
        <v>0</v>
      </c>
      <c r="N9" s="52">
        <f ca="1">OFFSET(WPDATA!$A$196,N$5,$E$1+SUMIF(Sets!$W$7:$W$16,$A9,Sets!$Y$7:$Y$16)-1)</f>
        <v>0</v>
      </c>
      <c r="O9" s="52">
        <f ca="1">OFFSET(WPDATA!$A$196,O$5,$E$1+SUMIF(Sets!$W$7:$W$16,$A9,Sets!$Y$7:$Y$16)-1)</f>
        <v>0</v>
      </c>
      <c r="P9" s="52">
        <f ca="1">OFFSET(WPDATA!$A$196,P$5,$E$1+SUMIF(Sets!$W$7:$W$16,$A9,Sets!$Y$7:$Y$16)-1)</f>
        <v>0</v>
      </c>
      <c r="Q9" s="52">
        <f ca="1">OFFSET(WPDATA!$A$196,Q$5,$E$1+SUMIF(Sets!$W$7:$W$16,$A9,Sets!$Y$7:$Y$16)-1)</f>
        <v>0</v>
      </c>
      <c r="R9" s="52">
        <f ca="1">OFFSET(WPDATA!$A$196,R$5,$E$1+SUMIF(Sets!$W$7:$W$16,$A9,Sets!$Y$7:$Y$16)-1)</f>
        <v>0</v>
      </c>
      <c r="S9" s="52">
        <f ca="1">OFFSET(WPDATA!$A$196,S$5,$E$1+SUMIF(Sets!$W$7:$W$16,$A9,Sets!$Y$7:$Y$16)-1)</f>
        <v>0</v>
      </c>
      <c r="T9" s="52">
        <f ca="1">OFFSET(WPDATA!$A$196,T$5,$E$1+SUMIF(Sets!$W$7:$W$16,$A9,Sets!$Y$7:$Y$16)-1)</f>
        <v>0</v>
      </c>
      <c r="U9" s="52">
        <f ca="1">OFFSET(WPDATA!$A$196,U$5,$E$1+SUMIF(Sets!$W$7:$W$16,$A9,Sets!$Y$7:$Y$16)-1)</f>
        <v>0</v>
      </c>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 <v>0</v>
      </c>
      <c r="X9" s="52">
        <f ca="1">OFFSET(WPDATA!$A$196,X$5,$E$1+SUMIF(Sets!$W$7:$W$16,$A9,Sets!$Y$7:$Y$16)-1)</f>
        <v>0</v>
      </c>
      <c r="Y9" s="52">
        <f ca="1">OFFSET(WPDATA!$A$196,Y$5,$E$1+SUMIF(Sets!$W$7:$W$16,$A9,Sets!$Y$7:$Y$16)-1)</f>
        <v>0</v>
      </c>
      <c r="Z9" s="52">
        <f ca="1">OFFSET(WPDATA!$A$196,Z$5,$E$1+SUMIF(Sets!$W$7:$W$16,$A9,Sets!$Y$7:$Y$16)-1)</f>
        <v>0</v>
      </c>
      <c r="AA9" s="52">
        <f ca="1">OFFSET(WPDATA!$A$196,AA$5,$E$1+SUMIF(Sets!$W$7:$W$16,$A9,Sets!$Y$7:$Y$16)-1)</f>
        <v>0</v>
      </c>
      <c r="AB9" s="52">
        <f ca="1">OFFSET(WPDATA!$A$196,AB$5,$E$1+SUMIF(Sets!$W$7:$W$16,$A9,Sets!$Y$7:$Y$16)-1)</f>
        <v>0</v>
      </c>
      <c r="AC9" s="52">
        <f ca="1">OFFSET(WPDATA!$A$196,AC$5,$E$1+SUMIF(Sets!$W$7:$W$16,$A9,Sets!$Y$7:$Y$16)-1)</f>
        <v>0</v>
      </c>
      <c r="AD9" s="52">
        <f ca="1">OFFSET(WPDATA!$A$196,AD$5,$E$1+SUMIF(Sets!$W$7:$W$16,$A9,Sets!$Y$7:$Y$16)-1)</f>
        <v>0</v>
      </c>
      <c r="AE9" s="52">
        <f ca="1">OFFSET(WPDATA!$A$196,AE$5,$E$1+SUMIF(Sets!$W$7:$W$16,$A9,Sets!$Y$7:$Y$16)-1)</f>
        <v>0</v>
      </c>
      <c r="AF9" s="52">
        <f ca="1">OFFSET(WPDATA!$A$196,AF$5,$E$1+SUMIF(Sets!$W$7:$W$16,$A9,Sets!$Y$7:$Y$16)-1)</f>
        <v>0</v>
      </c>
      <c r="AG9" s="52">
        <f ca="1">OFFSET(WPDATA!$A$196,AG$5,$E$1+SUMIF(Sets!$W$7:$W$16,$A9,Sets!$Y$7:$Y$16)-1)</f>
        <v>0</v>
      </c>
      <c r="AH9" s="52"/>
      <c r="AI9" s="52"/>
      <c r="AJ9" s="52"/>
      <c r="AK9" s="52"/>
      <c r="AL9" s="52"/>
    </row>
    <row r="10" spans="1:38" x14ac:dyDescent="0.3">
      <c r="A10" s="15" t="str">
        <f>Sets!F10</f>
        <v>sim2</v>
      </c>
      <c r="B10" s="52">
        <f ca="1">OFFSET(WPDATA!$A$196,B$5,$E$1+SUMIF(Sets!$W$7:$W$16,$A10,Sets!$Y$7:$Y$16)-1)</f>
        <v>0</v>
      </c>
      <c r="C10" s="52">
        <f ca="1">OFFSET(WPDATA!$A$196,C$5,$E$1+SUMIF(Sets!$W$7:$W$16,$A10,Sets!$Y$7:$Y$16)-1)</f>
        <v>0</v>
      </c>
      <c r="D10" s="52">
        <f ca="1">OFFSET(WPDATA!$A$196,D$5,$E$1+SUMIF(Sets!$W$7:$W$16,$A10,Sets!$Y$7:$Y$16)-1)</f>
        <v>0</v>
      </c>
      <c r="E10" s="52">
        <f ca="1">OFFSET(WPDATA!$A$196,E$5,$E$1+SUMIF(Sets!$W$7:$W$16,$A10,Sets!$Y$7:$Y$16)-1)</f>
        <v>0</v>
      </c>
      <c r="F10" s="52">
        <f ca="1">OFFSET(WPDATA!$A$196,F$5,$E$1+SUMIF(Sets!$W$7:$W$16,$A10,Sets!$Y$7:$Y$16)-1)</f>
        <v>0</v>
      </c>
      <c r="G10" s="52">
        <f ca="1">OFFSET(WPDATA!$A$196,G$5,$E$1+SUMIF(Sets!$W$7:$W$16,$A10,Sets!$Y$7:$Y$16)-1)</f>
        <v>0</v>
      </c>
      <c r="H10" s="52">
        <f ca="1">OFFSET(WPDATA!$A$196,H$5,$E$1+SUMIF(Sets!$W$7:$W$16,$A10,Sets!$Y$7:$Y$16)-1)</f>
        <v>0</v>
      </c>
      <c r="I10" s="52">
        <f ca="1">OFFSET(WPDATA!$A$196,I$5,$E$1+SUMIF(Sets!$W$7:$W$16,$A10,Sets!$Y$7:$Y$16)-1)</f>
        <v>0</v>
      </c>
      <c r="J10" s="52">
        <f ca="1">OFFSET(WPDATA!$A$196,J$5,$E$1+SUMIF(Sets!$W$7:$W$16,$A10,Sets!$Y$7:$Y$16)-1)</f>
        <v>0</v>
      </c>
      <c r="K10" s="52">
        <f ca="1">OFFSET(WPDATA!$A$196,K$5,$E$1+SUMIF(Sets!$W$7:$W$16,$A10,Sets!$Y$7:$Y$16)-1)</f>
        <v>0</v>
      </c>
      <c r="L10" s="52">
        <f ca="1">OFFSET(WPDATA!$A$196,L$5,$E$1+SUMIF(Sets!$W$7:$W$16,$A10,Sets!$Y$7:$Y$16)-1)</f>
        <v>0</v>
      </c>
      <c r="M10" s="52">
        <f ca="1">OFFSET(WPDATA!$A$196,M$5,$E$1+SUMIF(Sets!$W$7:$W$16,$A10,Sets!$Y$7:$Y$16)-1)</f>
        <v>0</v>
      </c>
      <c r="N10" s="52">
        <f ca="1">OFFSET(WPDATA!$A$196,N$5,$E$1+SUMIF(Sets!$W$7:$W$16,$A10,Sets!$Y$7:$Y$16)-1)</f>
        <v>0</v>
      </c>
      <c r="O10" s="52">
        <f ca="1">OFFSET(WPDATA!$A$196,O$5,$E$1+SUMIF(Sets!$W$7:$W$16,$A10,Sets!$Y$7:$Y$16)-1)</f>
        <v>0</v>
      </c>
      <c r="P10" s="52">
        <f ca="1">OFFSET(WPDATA!$A$196,P$5,$E$1+SUMIF(Sets!$W$7:$W$16,$A10,Sets!$Y$7:$Y$16)-1)</f>
        <v>0</v>
      </c>
      <c r="Q10" s="52">
        <f ca="1">OFFSET(WPDATA!$A$196,Q$5,$E$1+SUMIF(Sets!$W$7:$W$16,$A10,Sets!$Y$7:$Y$16)-1)</f>
        <v>0</v>
      </c>
      <c r="R10" s="52">
        <f ca="1">OFFSET(WPDATA!$A$196,R$5,$E$1+SUMIF(Sets!$W$7:$W$16,$A10,Sets!$Y$7:$Y$16)-1)</f>
        <v>0</v>
      </c>
      <c r="S10" s="52">
        <f ca="1">OFFSET(WPDATA!$A$196,S$5,$E$1+SUMIF(Sets!$W$7:$W$16,$A10,Sets!$Y$7:$Y$16)-1)</f>
        <v>0</v>
      </c>
      <c r="T10" s="52">
        <f ca="1">OFFSET(WPDATA!$A$196,T$5,$E$1+SUMIF(Sets!$W$7:$W$16,$A10,Sets!$Y$7:$Y$16)-1)</f>
        <v>0</v>
      </c>
      <c r="U10" s="52">
        <f ca="1">OFFSET(WPDATA!$A$196,U$5,$E$1+SUMIF(Sets!$W$7:$W$16,$A10,Sets!$Y$7:$Y$16)-1)</f>
        <v>0</v>
      </c>
      <c r="V10" s="52">
        <f ca="1">OFFSET(WPDATA!$A$196,V$5,$E$1+SUMIF(Sets!$W$7:$W$16,$A10,Sets!$Y$7:$Y$16)-1)</f>
        <v>0</v>
      </c>
      <c r="W10" s="52">
        <f ca="1">OFFSET(WPDATA!$A$196,W$5,$E$1+SUMIF(Sets!$W$7:$W$16,$A10,Sets!$Y$7:$Y$16)-1)</f>
        <v>0</v>
      </c>
      <c r="X10" s="52">
        <f ca="1">OFFSET(WPDATA!$A$196,X$5,$E$1+SUMIF(Sets!$W$7:$W$16,$A10,Sets!$Y$7:$Y$16)-1)</f>
        <v>0</v>
      </c>
      <c r="Y10" s="52">
        <f ca="1">OFFSET(WPDATA!$A$196,Y$5,$E$1+SUMIF(Sets!$W$7:$W$16,$A10,Sets!$Y$7:$Y$16)-1)</f>
        <v>0</v>
      </c>
      <c r="Z10" s="52">
        <f ca="1">OFFSET(WPDATA!$A$196,Z$5,$E$1+SUMIF(Sets!$W$7:$W$16,$A10,Sets!$Y$7:$Y$16)-1)</f>
        <v>0</v>
      </c>
      <c r="AA10" s="52">
        <f ca="1">OFFSET(WPDATA!$A$196,AA$5,$E$1+SUMIF(Sets!$W$7:$W$16,$A10,Sets!$Y$7:$Y$16)-1)</f>
        <v>0</v>
      </c>
      <c r="AB10" s="52">
        <f ca="1">OFFSET(WPDATA!$A$196,AB$5,$E$1+SUMIF(Sets!$W$7:$W$16,$A10,Sets!$Y$7:$Y$16)-1)</f>
        <v>0</v>
      </c>
      <c r="AC10" s="52">
        <f ca="1">OFFSET(WPDATA!$A$196,AC$5,$E$1+SUMIF(Sets!$W$7:$W$16,$A10,Sets!$Y$7:$Y$16)-1)</f>
        <v>0</v>
      </c>
      <c r="AD10" s="52">
        <f ca="1">OFFSET(WPDATA!$A$196,AD$5,$E$1+SUMIF(Sets!$W$7:$W$16,$A10,Sets!$Y$7:$Y$16)-1)</f>
        <v>0</v>
      </c>
      <c r="AE10" s="52">
        <f ca="1">OFFSET(WPDATA!$A$196,AE$5,$E$1+SUMIF(Sets!$W$7:$W$16,$A10,Sets!$Y$7:$Y$16)-1)</f>
        <v>0</v>
      </c>
      <c r="AF10" s="52">
        <f ca="1">OFFSET(WPDATA!$A$196,AF$5,$E$1+SUMIF(Sets!$W$7:$W$16,$A10,Sets!$Y$7:$Y$16)-1)</f>
        <v>0</v>
      </c>
      <c r="AG10" s="52">
        <f ca="1">OFFSET(WPDATA!$A$196,AG$5,$E$1+SUMIF(Sets!$W$7:$W$16,$A10,Sets!$Y$7:$Y$16)-1)</f>
        <v>0</v>
      </c>
      <c r="AH10" s="52"/>
      <c r="AI10" s="52"/>
      <c r="AJ10" s="52"/>
      <c r="AK10" s="52"/>
      <c r="AL10" s="52"/>
    </row>
    <row r="11" spans="1:38" x14ac:dyDescent="0.3">
      <c r="A11" s="15" t="str">
        <f>Sets!F11</f>
        <v>sim3</v>
      </c>
      <c r="B11" s="52">
        <f ca="1">OFFSET(WPDATA!$A$196,B$5,$E$1+SUMIF(Sets!$W$7:$W$16,$A11,Sets!$Y$7:$Y$16)-1)</f>
        <v>0</v>
      </c>
      <c r="C11" s="52">
        <f ca="1">OFFSET(WPDATA!$A$196,C$5,$E$1+SUMIF(Sets!$W$7:$W$16,$A11,Sets!$Y$7:$Y$16)-1)</f>
        <v>0</v>
      </c>
      <c r="D11" s="52">
        <f ca="1">OFFSET(WPDATA!$A$196,D$5,$E$1+SUMIF(Sets!$W$7:$W$16,$A11,Sets!$Y$7:$Y$16)-1)</f>
        <v>0</v>
      </c>
      <c r="E11" s="52">
        <f ca="1">OFFSET(WPDATA!$A$196,E$5,$E$1+SUMIF(Sets!$W$7:$W$16,$A11,Sets!$Y$7:$Y$16)-1)</f>
        <v>0</v>
      </c>
      <c r="F11" s="52">
        <f ca="1">OFFSET(WPDATA!$A$196,F$5,$E$1+SUMIF(Sets!$W$7:$W$16,$A11,Sets!$Y$7:$Y$16)-1)</f>
        <v>0</v>
      </c>
      <c r="G11" s="52">
        <f ca="1">OFFSET(WPDATA!$A$196,G$5,$E$1+SUMIF(Sets!$W$7:$W$16,$A11,Sets!$Y$7:$Y$16)-1)</f>
        <v>0</v>
      </c>
      <c r="H11" s="52">
        <f ca="1">OFFSET(WPDATA!$A$196,H$5,$E$1+SUMIF(Sets!$W$7:$W$16,$A11,Sets!$Y$7:$Y$16)-1)</f>
        <v>0</v>
      </c>
      <c r="I11" s="52">
        <f ca="1">OFFSET(WPDATA!$A$196,I$5,$E$1+SUMIF(Sets!$W$7:$W$16,$A11,Sets!$Y$7:$Y$16)-1)</f>
        <v>0</v>
      </c>
      <c r="J11" s="52">
        <f ca="1">OFFSET(WPDATA!$A$196,J$5,$E$1+SUMIF(Sets!$W$7:$W$16,$A11,Sets!$Y$7:$Y$16)-1)</f>
        <v>0</v>
      </c>
      <c r="K11" s="52">
        <f ca="1">OFFSET(WPDATA!$A$196,K$5,$E$1+SUMIF(Sets!$W$7:$W$16,$A11,Sets!$Y$7:$Y$16)-1)</f>
        <v>0</v>
      </c>
      <c r="L11" s="52">
        <f ca="1">OFFSET(WPDATA!$A$196,L$5,$E$1+SUMIF(Sets!$W$7:$W$16,$A11,Sets!$Y$7:$Y$16)-1)</f>
        <v>0</v>
      </c>
      <c r="M11" s="52">
        <f ca="1">OFFSET(WPDATA!$A$196,M$5,$E$1+SUMIF(Sets!$W$7:$W$16,$A11,Sets!$Y$7:$Y$16)-1)</f>
        <v>0</v>
      </c>
      <c r="N11" s="52">
        <f ca="1">OFFSET(WPDATA!$A$196,N$5,$E$1+SUMIF(Sets!$W$7:$W$16,$A11,Sets!$Y$7:$Y$16)-1)</f>
        <v>0</v>
      </c>
      <c r="O11" s="52">
        <f ca="1">OFFSET(WPDATA!$A$196,O$5,$E$1+SUMIF(Sets!$W$7:$W$16,$A11,Sets!$Y$7:$Y$16)-1)</f>
        <v>0</v>
      </c>
      <c r="P11" s="52">
        <f ca="1">OFFSET(WPDATA!$A$196,P$5,$E$1+SUMIF(Sets!$W$7:$W$16,$A11,Sets!$Y$7:$Y$16)-1)</f>
        <v>0</v>
      </c>
      <c r="Q11" s="52">
        <f ca="1">OFFSET(WPDATA!$A$196,Q$5,$E$1+SUMIF(Sets!$W$7:$W$16,$A11,Sets!$Y$7:$Y$16)-1)</f>
        <v>0</v>
      </c>
      <c r="R11" s="52">
        <f ca="1">OFFSET(WPDATA!$A$196,R$5,$E$1+SUMIF(Sets!$W$7:$W$16,$A11,Sets!$Y$7:$Y$16)-1)</f>
        <v>0</v>
      </c>
      <c r="S11" s="52">
        <f ca="1">OFFSET(WPDATA!$A$196,S$5,$E$1+SUMIF(Sets!$W$7:$W$16,$A11,Sets!$Y$7:$Y$16)-1)</f>
        <v>0</v>
      </c>
      <c r="T11" s="52">
        <f ca="1">OFFSET(WPDATA!$A$196,T$5,$E$1+SUMIF(Sets!$W$7:$W$16,$A11,Sets!$Y$7:$Y$16)-1)</f>
        <v>0</v>
      </c>
      <c r="U11" s="52">
        <f ca="1">OFFSET(WPDATA!$A$196,U$5,$E$1+SUMIF(Sets!$W$7:$W$16,$A11,Sets!$Y$7:$Y$16)-1)</f>
        <v>0</v>
      </c>
      <c r="V11" s="52">
        <f ca="1">OFFSET(WPDATA!$A$196,V$5,$E$1+SUMIF(Sets!$W$7:$W$16,$A11,Sets!$Y$7:$Y$16)-1)</f>
        <v>0</v>
      </c>
      <c r="W11" s="52">
        <f ca="1">OFFSET(WPDATA!$A$196,W$5,$E$1+SUMIF(Sets!$W$7:$W$16,$A11,Sets!$Y$7:$Y$16)-1)</f>
        <v>0</v>
      </c>
      <c r="X11" s="52">
        <f ca="1">OFFSET(WPDATA!$A$196,X$5,$E$1+SUMIF(Sets!$W$7:$W$16,$A11,Sets!$Y$7:$Y$16)-1)</f>
        <v>0</v>
      </c>
      <c r="Y11" s="52">
        <f ca="1">OFFSET(WPDATA!$A$196,Y$5,$E$1+SUMIF(Sets!$W$7:$W$16,$A11,Sets!$Y$7:$Y$16)-1)</f>
        <v>0</v>
      </c>
      <c r="Z11" s="52">
        <f ca="1">OFFSET(WPDATA!$A$196,Z$5,$E$1+SUMIF(Sets!$W$7:$W$16,$A11,Sets!$Y$7:$Y$16)-1)</f>
        <v>0</v>
      </c>
      <c r="AA11" s="52">
        <f ca="1">OFFSET(WPDATA!$A$196,AA$5,$E$1+SUMIF(Sets!$W$7:$W$16,$A11,Sets!$Y$7:$Y$16)-1)</f>
        <v>0</v>
      </c>
      <c r="AB11" s="52">
        <f ca="1">OFFSET(WPDATA!$A$196,AB$5,$E$1+SUMIF(Sets!$W$7:$W$16,$A11,Sets!$Y$7:$Y$16)-1)</f>
        <v>0</v>
      </c>
      <c r="AC11" s="52">
        <f ca="1">OFFSET(WPDATA!$A$196,AC$5,$E$1+SUMIF(Sets!$W$7:$W$16,$A11,Sets!$Y$7:$Y$16)-1)</f>
        <v>0</v>
      </c>
      <c r="AD11" s="52">
        <f ca="1">OFFSET(WPDATA!$A$196,AD$5,$E$1+SUMIF(Sets!$W$7:$W$16,$A11,Sets!$Y$7:$Y$16)-1)</f>
        <v>0</v>
      </c>
      <c r="AE11" s="52">
        <f ca="1">OFFSET(WPDATA!$A$196,AE$5,$E$1+SUMIF(Sets!$W$7:$W$16,$A11,Sets!$Y$7:$Y$16)-1)</f>
        <v>0</v>
      </c>
      <c r="AF11" s="52">
        <f ca="1">OFFSET(WPDATA!$A$196,AF$5,$E$1+SUMIF(Sets!$W$7:$W$16,$A11,Sets!$Y$7:$Y$16)-1)</f>
        <v>0</v>
      </c>
      <c r="AG11" s="52">
        <f ca="1">OFFSET(WPDATA!$A$196,AG$5,$E$1+SUMIF(Sets!$W$7:$W$16,$A11,Sets!$Y$7:$Y$16)-1)</f>
        <v>0</v>
      </c>
      <c r="AH11" s="52"/>
      <c r="AI11" s="52"/>
      <c r="AJ11" s="52"/>
      <c r="AK11" s="52"/>
      <c r="AL11" s="52"/>
    </row>
    <row r="12" spans="1:38" x14ac:dyDescent="0.3">
      <c r="A12" s="15" t="str">
        <f>Sets!F12</f>
        <v>sim4</v>
      </c>
      <c r="B12" s="52">
        <f ca="1">OFFSET(WPDATA!$A$196,B$5,$E$1+SUMIF(Sets!$W$7:$W$16,$A12,Sets!$Y$7:$Y$16)-1)</f>
        <v>0</v>
      </c>
      <c r="C12" s="52">
        <f ca="1">OFFSET(WPDATA!$A$196,C$5,$E$1+SUMIF(Sets!$W$7:$W$16,$A12,Sets!$Y$7:$Y$16)-1)</f>
        <v>0</v>
      </c>
      <c r="D12" s="52">
        <f ca="1">OFFSET(WPDATA!$A$196,D$5,$E$1+SUMIF(Sets!$W$7:$W$16,$A12,Sets!$Y$7:$Y$16)-1)</f>
        <v>0</v>
      </c>
      <c r="E12" s="52">
        <f ca="1">OFFSET(WPDATA!$A$196,E$5,$E$1+SUMIF(Sets!$W$7:$W$16,$A12,Sets!$Y$7:$Y$16)-1)</f>
        <v>0</v>
      </c>
      <c r="F12" s="52">
        <f ca="1">OFFSET(WPDATA!$A$196,F$5,$E$1+SUMIF(Sets!$W$7:$W$16,$A12,Sets!$Y$7:$Y$16)-1)</f>
        <v>0</v>
      </c>
      <c r="G12" s="52">
        <f ca="1">OFFSET(WPDATA!$A$196,G$5,$E$1+SUMIF(Sets!$W$7:$W$16,$A12,Sets!$Y$7:$Y$16)-1)</f>
        <v>0</v>
      </c>
      <c r="H12" s="52">
        <f ca="1">OFFSET(WPDATA!$A$196,H$5,$E$1+SUMIF(Sets!$W$7:$W$16,$A12,Sets!$Y$7:$Y$16)-1)</f>
        <v>0</v>
      </c>
      <c r="I12" s="52">
        <f ca="1">OFFSET(WPDATA!$A$196,I$5,$E$1+SUMIF(Sets!$W$7:$W$16,$A12,Sets!$Y$7:$Y$16)-1)</f>
        <v>0</v>
      </c>
      <c r="J12" s="52">
        <f ca="1">OFFSET(WPDATA!$A$196,J$5,$E$1+SUMIF(Sets!$W$7:$W$16,$A12,Sets!$Y$7:$Y$16)-1)</f>
        <v>0</v>
      </c>
      <c r="K12" s="52">
        <f ca="1">OFFSET(WPDATA!$A$196,K$5,$E$1+SUMIF(Sets!$W$7:$W$16,$A12,Sets!$Y$7:$Y$16)-1)</f>
        <v>0</v>
      </c>
      <c r="L12" s="52">
        <f ca="1">OFFSET(WPDATA!$A$196,L$5,$E$1+SUMIF(Sets!$W$7:$W$16,$A12,Sets!$Y$7:$Y$16)-1)</f>
        <v>0</v>
      </c>
      <c r="M12" s="52">
        <f ca="1">OFFSET(WPDATA!$A$196,M$5,$E$1+SUMIF(Sets!$W$7:$W$16,$A12,Sets!$Y$7:$Y$16)-1)</f>
        <v>0</v>
      </c>
      <c r="N12" s="52">
        <f ca="1">OFFSET(WPDATA!$A$196,N$5,$E$1+SUMIF(Sets!$W$7:$W$16,$A12,Sets!$Y$7:$Y$16)-1)</f>
        <v>0</v>
      </c>
      <c r="O12" s="52">
        <f ca="1">OFFSET(WPDATA!$A$196,O$5,$E$1+SUMIF(Sets!$W$7:$W$16,$A12,Sets!$Y$7:$Y$16)-1)</f>
        <v>0</v>
      </c>
      <c r="P12" s="52">
        <f ca="1">OFFSET(WPDATA!$A$196,P$5,$E$1+SUMIF(Sets!$W$7:$W$16,$A12,Sets!$Y$7:$Y$16)-1)</f>
        <v>0</v>
      </c>
      <c r="Q12" s="52">
        <f ca="1">OFFSET(WPDATA!$A$196,Q$5,$E$1+SUMIF(Sets!$W$7:$W$16,$A12,Sets!$Y$7:$Y$16)-1)</f>
        <v>0</v>
      </c>
      <c r="R12" s="52">
        <f ca="1">OFFSET(WPDATA!$A$196,R$5,$E$1+SUMIF(Sets!$W$7:$W$16,$A12,Sets!$Y$7:$Y$16)-1)</f>
        <v>0</v>
      </c>
      <c r="S12" s="52">
        <f ca="1">OFFSET(WPDATA!$A$196,S$5,$E$1+SUMIF(Sets!$W$7:$W$16,$A12,Sets!$Y$7:$Y$16)-1)</f>
        <v>0</v>
      </c>
      <c r="T12" s="52">
        <f ca="1">OFFSET(WPDATA!$A$196,T$5,$E$1+SUMIF(Sets!$W$7:$W$16,$A12,Sets!$Y$7:$Y$16)-1)</f>
        <v>0</v>
      </c>
      <c r="U12" s="52">
        <f ca="1">OFFSET(WPDATA!$A$196,U$5,$E$1+SUMIF(Sets!$W$7:$W$16,$A12,Sets!$Y$7:$Y$16)-1)</f>
        <v>0</v>
      </c>
      <c r="V12" s="52">
        <f ca="1">OFFSET(WPDATA!$A$196,V$5,$E$1+SUMIF(Sets!$W$7:$W$16,$A12,Sets!$Y$7:$Y$16)-1)</f>
        <v>0</v>
      </c>
      <c r="W12" s="52">
        <f ca="1">OFFSET(WPDATA!$A$196,W$5,$E$1+SUMIF(Sets!$W$7:$W$16,$A12,Sets!$Y$7:$Y$16)-1)</f>
        <v>0</v>
      </c>
      <c r="X12" s="52">
        <f ca="1">OFFSET(WPDATA!$A$196,X$5,$E$1+SUMIF(Sets!$W$7:$W$16,$A12,Sets!$Y$7:$Y$16)-1)</f>
        <v>0</v>
      </c>
      <c r="Y12" s="52">
        <f ca="1">OFFSET(WPDATA!$A$196,Y$5,$E$1+SUMIF(Sets!$W$7:$W$16,$A12,Sets!$Y$7:$Y$16)-1)</f>
        <v>0</v>
      </c>
      <c r="Z12" s="52">
        <f ca="1">OFFSET(WPDATA!$A$196,Z$5,$E$1+SUMIF(Sets!$W$7:$W$16,$A12,Sets!$Y$7:$Y$16)-1)</f>
        <v>0</v>
      </c>
      <c r="AA12" s="52">
        <f ca="1">OFFSET(WPDATA!$A$196,AA$5,$E$1+SUMIF(Sets!$W$7:$W$16,$A12,Sets!$Y$7:$Y$16)-1)</f>
        <v>0</v>
      </c>
      <c r="AB12" s="52">
        <f ca="1">OFFSET(WPDATA!$A$196,AB$5,$E$1+SUMIF(Sets!$W$7:$W$16,$A12,Sets!$Y$7:$Y$16)-1)</f>
        <v>0</v>
      </c>
      <c r="AC12" s="52">
        <f ca="1">OFFSET(WPDATA!$A$196,AC$5,$E$1+SUMIF(Sets!$W$7:$W$16,$A12,Sets!$Y$7:$Y$16)-1)</f>
        <v>0</v>
      </c>
      <c r="AD12" s="52">
        <f ca="1">OFFSET(WPDATA!$A$196,AD$5,$E$1+SUMIF(Sets!$W$7:$W$16,$A12,Sets!$Y$7:$Y$16)-1)</f>
        <v>0</v>
      </c>
      <c r="AE12" s="52">
        <f ca="1">OFFSET(WPDATA!$A$196,AE$5,$E$1+SUMIF(Sets!$W$7:$W$16,$A12,Sets!$Y$7:$Y$16)-1)</f>
        <v>0</v>
      </c>
      <c r="AF12" s="52">
        <f ca="1">OFFSET(WPDATA!$A$196,AF$5,$E$1+SUMIF(Sets!$W$7:$W$16,$A12,Sets!$Y$7:$Y$16)-1)</f>
        <v>0</v>
      </c>
      <c r="AG12" s="52">
        <f ca="1">OFFSET(WPDATA!$A$196,AG$5,$E$1+SUMIF(Sets!$W$7:$W$16,$A12,Sets!$Y$7:$Y$16)-1)</f>
        <v>0</v>
      </c>
      <c r="AH12" s="52"/>
      <c r="AI12" s="52"/>
      <c r="AJ12" s="52"/>
      <c r="AK12" s="52"/>
      <c r="AL12" s="52"/>
    </row>
    <row r="13" spans="1:38" x14ac:dyDescent="0.3">
      <c r="A13" s="15" t="str">
        <f>Sets!F13</f>
        <v>sim5</v>
      </c>
      <c r="B13" s="52">
        <f ca="1">OFFSET(WPDATA!$A$196,B$5,$E$1+SUMIF(Sets!$W$7:$W$16,$A13,Sets!$Y$7:$Y$16)-1)</f>
        <v>0</v>
      </c>
      <c r="C13" s="52">
        <f ca="1">OFFSET(WPDATA!$A$196,C$5,$E$1+SUMIF(Sets!$W$7:$W$16,$A13,Sets!$Y$7:$Y$16)-1)</f>
        <v>0</v>
      </c>
      <c r="D13" s="52">
        <f ca="1">OFFSET(WPDATA!$A$196,D$5,$E$1+SUMIF(Sets!$W$7:$W$16,$A13,Sets!$Y$7:$Y$16)-1)</f>
        <v>0</v>
      </c>
      <c r="E13" s="52">
        <f ca="1">OFFSET(WPDATA!$A$196,E$5,$E$1+SUMIF(Sets!$W$7:$W$16,$A13,Sets!$Y$7:$Y$16)-1)</f>
        <v>0</v>
      </c>
      <c r="F13" s="52">
        <f ca="1">OFFSET(WPDATA!$A$196,F$5,$E$1+SUMIF(Sets!$W$7:$W$16,$A13,Sets!$Y$7:$Y$16)-1)</f>
        <v>0</v>
      </c>
      <c r="G13" s="52">
        <f ca="1">OFFSET(WPDATA!$A$196,G$5,$E$1+SUMIF(Sets!$W$7:$W$16,$A13,Sets!$Y$7:$Y$16)-1)</f>
        <v>0</v>
      </c>
      <c r="H13" s="52">
        <f ca="1">OFFSET(WPDATA!$A$196,H$5,$E$1+SUMIF(Sets!$W$7:$W$16,$A13,Sets!$Y$7:$Y$16)-1)</f>
        <v>0</v>
      </c>
      <c r="I13" s="52">
        <f ca="1">OFFSET(WPDATA!$A$196,I$5,$E$1+SUMIF(Sets!$W$7:$W$16,$A13,Sets!$Y$7:$Y$16)-1)</f>
        <v>0</v>
      </c>
      <c r="J13" s="52">
        <f ca="1">OFFSET(WPDATA!$A$196,J$5,$E$1+SUMIF(Sets!$W$7:$W$16,$A13,Sets!$Y$7:$Y$16)-1)</f>
        <v>0</v>
      </c>
      <c r="K13" s="52">
        <f ca="1">OFFSET(WPDATA!$A$196,K$5,$E$1+SUMIF(Sets!$W$7:$W$16,$A13,Sets!$Y$7:$Y$16)-1)</f>
        <v>0</v>
      </c>
      <c r="L13" s="52">
        <f ca="1">OFFSET(WPDATA!$A$196,L$5,$E$1+SUMIF(Sets!$W$7:$W$16,$A13,Sets!$Y$7:$Y$16)-1)</f>
        <v>0</v>
      </c>
      <c r="M13" s="52">
        <f ca="1">OFFSET(WPDATA!$A$196,M$5,$E$1+SUMIF(Sets!$W$7:$W$16,$A13,Sets!$Y$7:$Y$16)-1)</f>
        <v>0</v>
      </c>
      <c r="N13" s="52">
        <f ca="1">OFFSET(WPDATA!$A$196,N$5,$E$1+SUMIF(Sets!$W$7:$W$16,$A13,Sets!$Y$7:$Y$16)-1)</f>
        <v>0</v>
      </c>
      <c r="O13" s="52">
        <f ca="1">OFFSET(WPDATA!$A$196,O$5,$E$1+SUMIF(Sets!$W$7:$W$16,$A13,Sets!$Y$7:$Y$16)-1)</f>
        <v>0</v>
      </c>
      <c r="P13" s="52">
        <f ca="1">OFFSET(WPDATA!$A$196,P$5,$E$1+SUMIF(Sets!$W$7:$W$16,$A13,Sets!$Y$7:$Y$16)-1)</f>
        <v>0</v>
      </c>
      <c r="Q13" s="52">
        <f ca="1">OFFSET(WPDATA!$A$196,Q$5,$E$1+SUMIF(Sets!$W$7:$W$16,$A13,Sets!$Y$7:$Y$16)-1)</f>
        <v>0</v>
      </c>
      <c r="R13" s="52">
        <f ca="1">OFFSET(WPDATA!$A$196,R$5,$E$1+SUMIF(Sets!$W$7:$W$16,$A13,Sets!$Y$7:$Y$16)-1)</f>
        <v>0</v>
      </c>
      <c r="S13" s="52">
        <f ca="1">OFFSET(WPDATA!$A$196,S$5,$E$1+SUMIF(Sets!$W$7:$W$16,$A13,Sets!$Y$7:$Y$16)-1)</f>
        <v>0</v>
      </c>
      <c r="T13" s="52">
        <f ca="1">OFFSET(WPDATA!$A$196,T$5,$E$1+SUMIF(Sets!$W$7:$W$16,$A13,Sets!$Y$7:$Y$16)-1)</f>
        <v>0</v>
      </c>
      <c r="U13" s="52">
        <f ca="1">OFFSET(WPDATA!$A$196,U$5,$E$1+SUMIF(Sets!$W$7:$W$16,$A13,Sets!$Y$7:$Y$16)-1)</f>
        <v>0</v>
      </c>
      <c r="V13" s="52">
        <f ca="1">OFFSET(WPDATA!$A$196,V$5,$E$1+SUMIF(Sets!$W$7:$W$16,$A13,Sets!$Y$7:$Y$16)-1)</f>
        <v>0</v>
      </c>
      <c r="W13" s="52">
        <f ca="1">OFFSET(WPDATA!$A$196,W$5,$E$1+SUMIF(Sets!$W$7:$W$16,$A13,Sets!$Y$7:$Y$16)-1)</f>
        <v>0</v>
      </c>
      <c r="X13" s="52">
        <f ca="1">OFFSET(WPDATA!$A$196,X$5,$E$1+SUMIF(Sets!$W$7:$W$16,$A13,Sets!$Y$7:$Y$16)-1)</f>
        <v>0</v>
      </c>
      <c r="Y13" s="52">
        <f ca="1">OFFSET(WPDATA!$A$196,Y$5,$E$1+SUMIF(Sets!$W$7:$W$16,$A13,Sets!$Y$7:$Y$16)-1)</f>
        <v>0</v>
      </c>
      <c r="Z13" s="52">
        <f ca="1">OFFSET(WPDATA!$A$196,Z$5,$E$1+SUMIF(Sets!$W$7:$W$16,$A13,Sets!$Y$7:$Y$16)-1)</f>
        <v>0</v>
      </c>
      <c r="AA13" s="52">
        <f ca="1">OFFSET(WPDATA!$A$196,AA$5,$E$1+SUMIF(Sets!$W$7:$W$16,$A13,Sets!$Y$7:$Y$16)-1)</f>
        <v>0</v>
      </c>
      <c r="AB13" s="52">
        <f ca="1">OFFSET(WPDATA!$A$196,AB$5,$E$1+SUMIF(Sets!$W$7:$W$16,$A13,Sets!$Y$7:$Y$16)-1)</f>
        <v>0</v>
      </c>
      <c r="AC13" s="52">
        <f ca="1">OFFSET(WPDATA!$A$196,AC$5,$E$1+SUMIF(Sets!$W$7:$W$16,$A13,Sets!$Y$7:$Y$16)-1)</f>
        <v>0</v>
      </c>
      <c r="AD13" s="52">
        <f ca="1">OFFSET(WPDATA!$A$196,AD$5,$E$1+SUMIF(Sets!$W$7:$W$16,$A13,Sets!$Y$7:$Y$16)-1)</f>
        <v>0</v>
      </c>
      <c r="AE13" s="52">
        <f ca="1">OFFSET(WPDATA!$A$196,AE$5,$E$1+SUMIF(Sets!$W$7:$W$16,$A13,Sets!$Y$7:$Y$16)-1)</f>
        <v>0</v>
      </c>
      <c r="AF13" s="52">
        <f ca="1">OFFSET(WPDATA!$A$196,AF$5,$E$1+SUMIF(Sets!$W$7:$W$16,$A13,Sets!$Y$7:$Y$16)-1)</f>
        <v>0</v>
      </c>
      <c r="AG13" s="52">
        <f ca="1">OFFSET(WPDATA!$A$196,AG$5,$E$1+SUMIF(Sets!$W$7:$W$16,$A13,Sets!$Y$7:$Y$16)-1)</f>
        <v>0</v>
      </c>
      <c r="AH13" s="52"/>
      <c r="AI13" s="52"/>
      <c r="AJ13" s="52"/>
      <c r="AK13" s="52"/>
      <c r="AL13" s="52"/>
    </row>
    <row r="14" spans="1:38" x14ac:dyDescent="0.3">
      <c r="A14" s="15" t="str">
        <f>Sets!F14</f>
        <v>sim6</v>
      </c>
      <c r="B14" s="52">
        <f ca="1">OFFSET(WPDATA!$A$196,B$5,$E$1+SUMIF(Sets!$W$7:$W$16,$A14,Sets!$Y$7:$Y$16)-1)</f>
        <v>0</v>
      </c>
      <c r="C14" s="52">
        <f ca="1">OFFSET(WPDATA!$A$196,C$5,$E$1+SUMIF(Sets!$W$7:$W$16,$A14,Sets!$Y$7:$Y$16)-1)</f>
        <v>0</v>
      </c>
      <c r="D14" s="52">
        <f ca="1">OFFSET(WPDATA!$A$196,D$5,$E$1+SUMIF(Sets!$W$7:$W$16,$A14,Sets!$Y$7:$Y$16)-1)</f>
        <v>0</v>
      </c>
      <c r="E14" s="52">
        <f ca="1">OFFSET(WPDATA!$A$196,E$5,$E$1+SUMIF(Sets!$W$7:$W$16,$A14,Sets!$Y$7:$Y$16)-1)</f>
        <v>0</v>
      </c>
      <c r="F14" s="52">
        <f ca="1">OFFSET(WPDATA!$A$196,F$5,$E$1+SUMIF(Sets!$W$7:$W$16,$A14,Sets!$Y$7:$Y$16)-1)</f>
        <v>0</v>
      </c>
      <c r="G14" s="52">
        <f ca="1">OFFSET(WPDATA!$A$196,G$5,$E$1+SUMIF(Sets!$W$7:$W$16,$A14,Sets!$Y$7:$Y$16)-1)</f>
        <v>0</v>
      </c>
      <c r="H14" s="52">
        <f ca="1">OFFSET(WPDATA!$A$196,H$5,$E$1+SUMIF(Sets!$W$7:$W$16,$A14,Sets!$Y$7:$Y$16)-1)</f>
        <v>0</v>
      </c>
      <c r="I14" s="52">
        <f ca="1">OFFSET(WPDATA!$A$196,I$5,$E$1+SUMIF(Sets!$W$7:$W$16,$A14,Sets!$Y$7:$Y$16)-1)</f>
        <v>0</v>
      </c>
      <c r="J14" s="52">
        <f ca="1">OFFSET(WPDATA!$A$196,J$5,$E$1+SUMIF(Sets!$W$7:$W$16,$A14,Sets!$Y$7:$Y$16)-1)</f>
        <v>0</v>
      </c>
      <c r="K14" s="52">
        <f ca="1">OFFSET(WPDATA!$A$196,K$5,$E$1+SUMIF(Sets!$W$7:$W$16,$A14,Sets!$Y$7:$Y$16)-1)</f>
        <v>0</v>
      </c>
      <c r="L14" s="52">
        <f ca="1">OFFSET(WPDATA!$A$196,L$5,$E$1+SUMIF(Sets!$W$7:$W$16,$A14,Sets!$Y$7:$Y$16)-1)</f>
        <v>0</v>
      </c>
      <c r="M14" s="52">
        <f ca="1">OFFSET(WPDATA!$A$196,M$5,$E$1+SUMIF(Sets!$W$7:$W$16,$A14,Sets!$Y$7:$Y$16)-1)</f>
        <v>0</v>
      </c>
      <c r="N14" s="52">
        <f ca="1">OFFSET(WPDATA!$A$196,N$5,$E$1+SUMIF(Sets!$W$7:$W$16,$A14,Sets!$Y$7:$Y$16)-1)</f>
        <v>0</v>
      </c>
      <c r="O14" s="52">
        <f ca="1">OFFSET(WPDATA!$A$196,O$5,$E$1+SUMIF(Sets!$W$7:$W$16,$A14,Sets!$Y$7:$Y$16)-1)</f>
        <v>0</v>
      </c>
      <c r="P14" s="52">
        <f ca="1">OFFSET(WPDATA!$A$196,P$5,$E$1+SUMIF(Sets!$W$7:$W$16,$A14,Sets!$Y$7:$Y$16)-1)</f>
        <v>0</v>
      </c>
      <c r="Q14" s="52">
        <f ca="1">OFFSET(WPDATA!$A$196,Q$5,$E$1+SUMIF(Sets!$W$7:$W$16,$A14,Sets!$Y$7:$Y$16)-1)</f>
        <v>0</v>
      </c>
      <c r="R14" s="52">
        <f ca="1">OFFSET(WPDATA!$A$196,R$5,$E$1+SUMIF(Sets!$W$7:$W$16,$A14,Sets!$Y$7:$Y$16)-1)</f>
        <v>0</v>
      </c>
      <c r="S14" s="52">
        <f ca="1">OFFSET(WPDATA!$A$196,S$5,$E$1+SUMIF(Sets!$W$7:$W$16,$A14,Sets!$Y$7:$Y$16)-1)</f>
        <v>0</v>
      </c>
      <c r="T14" s="52">
        <f ca="1">OFFSET(WPDATA!$A$196,T$5,$E$1+SUMIF(Sets!$W$7:$W$16,$A14,Sets!$Y$7:$Y$16)-1)</f>
        <v>0</v>
      </c>
      <c r="U14" s="52">
        <f ca="1">OFFSET(WPDATA!$A$196,U$5,$E$1+SUMIF(Sets!$W$7:$W$16,$A14,Sets!$Y$7:$Y$16)-1)</f>
        <v>0</v>
      </c>
      <c r="V14" s="52">
        <f ca="1">OFFSET(WPDATA!$A$196,V$5,$E$1+SUMIF(Sets!$W$7:$W$16,$A14,Sets!$Y$7:$Y$16)-1)</f>
        <v>0</v>
      </c>
      <c r="W14" s="52">
        <f ca="1">OFFSET(WPDATA!$A$196,W$5,$E$1+SUMIF(Sets!$W$7:$W$16,$A14,Sets!$Y$7:$Y$16)-1)</f>
        <v>0</v>
      </c>
      <c r="X14" s="52">
        <f ca="1">OFFSET(WPDATA!$A$196,X$5,$E$1+SUMIF(Sets!$W$7:$W$16,$A14,Sets!$Y$7:$Y$16)-1)</f>
        <v>0</v>
      </c>
      <c r="Y14" s="52">
        <f ca="1">OFFSET(WPDATA!$A$196,Y$5,$E$1+SUMIF(Sets!$W$7:$W$16,$A14,Sets!$Y$7:$Y$16)-1)</f>
        <v>0</v>
      </c>
      <c r="Z14" s="52">
        <f ca="1">OFFSET(WPDATA!$A$196,Z$5,$E$1+SUMIF(Sets!$W$7:$W$16,$A14,Sets!$Y$7:$Y$16)-1)</f>
        <v>0</v>
      </c>
      <c r="AA14" s="52">
        <f ca="1">OFFSET(WPDATA!$A$196,AA$5,$E$1+SUMIF(Sets!$W$7:$W$16,$A14,Sets!$Y$7:$Y$16)-1)</f>
        <v>0</v>
      </c>
      <c r="AB14" s="52">
        <f ca="1">OFFSET(WPDATA!$A$196,AB$5,$E$1+SUMIF(Sets!$W$7:$W$16,$A14,Sets!$Y$7:$Y$16)-1)</f>
        <v>0</v>
      </c>
      <c r="AC14" s="52">
        <f ca="1">OFFSET(WPDATA!$A$196,AC$5,$E$1+SUMIF(Sets!$W$7:$W$16,$A14,Sets!$Y$7:$Y$16)-1)</f>
        <v>0</v>
      </c>
      <c r="AD14" s="52">
        <f ca="1">OFFSET(WPDATA!$A$196,AD$5,$E$1+SUMIF(Sets!$W$7:$W$16,$A14,Sets!$Y$7:$Y$16)-1)</f>
        <v>0</v>
      </c>
      <c r="AE14" s="52">
        <f ca="1">OFFSET(WPDATA!$A$196,AE$5,$E$1+SUMIF(Sets!$W$7:$W$16,$A14,Sets!$Y$7:$Y$16)-1)</f>
        <v>0</v>
      </c>
      <c r="AF14" s="52">
        <f ca="1">OFFSET(WPDATA!$A$196,AF$5,$E$1+SUMIF(Sets!$W$7:$W$16,$A14,Sets!$Y$7:$Y$16)-1)</f>
        <v>0</v>
      </c>
      <c r="AG14" s="52">
        <f ca="1">OFFSET(WPDATA!$A$196,AG$5,$E$1+SUMIF(Sets!$W$7:$W$16,$A14,Sets!$Y$7:$Y$16)-1)</f>
        <v>0</v>
      </c>
      <c r="AH14" s="52"/>
      <c r="AI14" s="52"/>
      <c r="AJ14" s="52"/>
      <c r="AK14" s="52"/>
      <c r="AL14" s="52"/>
    </row>
    <row r="15" spans="1:38" x14ac:dyDescent="0.3">
      <c r="A15" s="15" t="str">
        <f>Sets!F15</f>
        <v>sim7</v>
      </c>
      <c r="B15" s="52">
        <f ca="1">OFFSET(WPDATA!$A$196,B$5,$E$1+SUMIF(Sets!$W$7:$W$16,$A15,Sets!$Y$7:$Y$16)-1)</f>
        <v>0</v>
      </c>
      <c r="C15" s="52">
        <f ca="1">OFFSET(WPDATA!$A$196,C$5,$E$1+SUMIF(Sets!$W$7:$W$16,$A15,Sets!$Y$7:$Y$16)-1)</f>
        <v>0</v>
      </c>
      <c r="D15" s="52">
        <f ca="1">OFFSET(WPDATA!$A$196,D$5,$E$1+SUMIF(Sets!$W$7:$W$16,$A15,Sets!$Y$7:$Y$16)-1)</f>
        <v>0</v>
      </c>
      <c r="E15" s="52">
        <f ca="1">OFFSET(WPDATA!$A$196,E$5,$E$1+SUMIF(Sets!$W$7:$W$16,$A15,Sets!$Y$7:$Y$16)-1)</f>
        <v>0</v>
      </c>
      <c r="F15" s="52">
        <f ca="1">OFFSET(WPDATA!$A$196,F$5,$E$1+SUMIF(Sets!$W$7:$W$16,$A15,Sets!$Y$7:$Y$16)-1)</f>
        <v>0</v>
      </c>
      <c r="G15" s="52">
        <f ca="1">OFFSET(WPDATA!$A$196,G$5,$E$1+SUMIF(Sets!$W$7:$W$16,$A15,Sets!$Y$7:$Y$16)-1)</f>
        <v>0</v>
      </c>
      <c r="H15" s="52">
        <f ca="1">OFFSET(WPDATA!$A$196,H$5,$E$1+SUMIF(Sets!$W$7:$W$16,$A15,Sets!$Y$7:$Y$16)-1)</f>
        <v>0</v>
      </c>
      <c r="I15" s="52">
        <f ca="1">OFFSET(WPDATA!$A$196,I$5,$E$1+SUMIF(Sets!$W$7:$W$16,$A15,Sets!$Y$7:$Y$16)-1)</f>
        <v>0</v>
      </c>
      <c r="J15" s="52">
        <f ca="1">OFFSET(WPDATA!$A$196,J$5,$E$1+SUMIF(Sets!$W$7:$W$16,$A15,Sets!$Y$7:$Y$16)-1)</f>
        <v>0</v>
      </c>
      <c r="K15" s="52">
        <f ca="1">OFFSET(WPDATA!$A$196,K$5,$E$1+SUMIF(Sets!$W$7:$W$16,$A15,Sets!$Y$7:$Y$16)-1)</f>
        <v>0</v>
      </c>
      <c r="L15" s="52">
        <f ca="1">OFFSET(WPDATA!$A$196,L$5,$E$1+SUMIF(Sets!$W$7:$W$16,$A15,Sets!$Y$7:$Y$16)-1)</f>
        <v>0</v>
      </c>
      <c r="M15" s="52">
        <f ca="1">OFFSET(WPDATA!$A$196,M$5,$E$1+SUMIF(Sets!$W$7:$W$16,$A15,Sets!$Y$7:$Y$16)-1)</f>
        <v>0</v>
      </c>
      <c r="N15" s="52">
        <f ca="1">OFFSET(WPDATA!$A$196,N$5,$E$1+SUMIF(Sets!$W$7:$W$16,$A15,Sets!$Y$7:$Y$16)-1)</f>
        <v>0</v>
      </c>
      <c r="O15" s="52">
        <f ca="1">OFFSET(WPDATA!$A$196,O$5,$E$1+SUMIF(Sets!$W$7:$W$16,$A15,Sets!$Y$7:$Y$16)-1)</f>
        <v>0</v>
      </c>
      <c r="P15" s="52">
        <f ca="1">OFFSET(WPDATA!$A$196,P$5,$E$1+SUMIF(Sets!$W$7:$W$16,$A15,Sets!$Y$7:$Y$16)-1)</f>
        <v>0</v>
      </c>
      <c r="Q15" s="52">
        <f ca="1">OFFSET(WPDATA!$A$196,Q$5,$E$1+SUMIF(Sets!$W$7:$W$16,$A15,Sets!$Y$7:$Y$16)-1)</f>
        <v>0</v>
      </c>
      <c r="R15" s="52">
        <f ca="1">OFFSET(WPDATA!$A$196,R$5,$E$1+SUMIF(Sets!$W$7:$W$16,$A15,Sets!$Y$7:$Y$16)-1)</f>
        <v>0</v>
      </c>
      <c r="S15" s="52">
        <f ca="1">OFFSET(WPDATA!$A$196,S$5,$E$1+SUMIF(Sets!$W$7:$W$16,$A15,Sets!$Y$7:$Y$16)-1)</f>
        <v>0</v>
      </c>
      <c r="T15" s="52">
        <f ca="1">OFFSET(WPDATA!$A$196,T$5,$E$1+SUMIF(Sets!$W$7:$W$16,$A15,Sets!$Y$7:$Y$16)-1)</f>
        <v>0</v>
      </c>
      <c r="U15" s="52">
        <f ca="1">OFFSET(WPDATA!$A$196,U$5,$E$1+SUMIF(Sets!$W$7:$W$16,$A15,Sets!$Y$7:$Y$16)-1)</f>
        <v>0</v>
      </c>
      <c r="V15" s="52">
        <f ca="1">OFFSET(WPDATA!$A$196,V$5,$E$1+SUMIF(Sets!$W$7:$W$16,$A15,Sets!$Y$7:$Y$16)-1)</f>
        <v>0</v>
      </c>
      <c r="W15" s="52">
        <f ca="1">OFFSET(WPDATA!$A$196,W$5,$E$1+SUMIF(Sets!$W$7:$W$16,$A15,Sets!$Y$7:$Y$16)-1)</f>
        <v>0</v>
      </c>
      <c r="X15" s="52">
        <f ca="1">OFFSET(WPDATA!$A$196,X$5,$E$1+SUMIF(Sets!$W$7:$W$16,$A15,Sets!$Y$7:$Y$16)-1)</f>
        <v>0</v>
      </c>
      <c r="Y15" s="52">
        <f ca="1">OFFSET(WPDATA!$A$196,Y$5,$E$1+SUMIF(Sets!$W$7:$W$16,$A15,Sets!$Y$7:$Y$16)-1)</f>
        <v>0</v>
      </c>
      <c r="Z15" s="52">
        <f ca="1">OFFSET(WPDATA!$A$196,Z$5,$E$1+SUMIF(Sets!$W$7:$W$16,$A15,Sets!$Y$7:$Y$16)-1)</f>
        <v>0</v>
      </c>
      <c r="AA15" s="52">
        <f ca="1">OFFSET(WPDATA!$A$196,AA$5,$E$1+SUMIF(Sets!$W$7:$W$16,$A15,Sets!$Y$7:$Y$16)-1)</f>
        <v>0</v>
      </c>
      <c r="AB15" s="52">
        <f ca="1">OFFSET(WPDATA!$A$196,AB$5,$E$1+SUMIF(Sets!$W$7:$W$16,$A15,Sets!$Y$7:$Y$16)-1)</f>
        <v>0</v>
      </c>
      <c r="AC15" s="52">
        <f ca="1">OFFSET(WPDATA!$A$196,AC$5,$E$1+SUMIF(Sets!$W$7:$W$16,$A15,Sets!$Y$7:$Y$16)-1)</f>
        <v>0</v>
      </c>
      <c r="AD15" s="52">
        <f ca="1">OFFSET(WPDATA!$A$196,AD$5,$E$1+SUMIF(Sets!$W$7:$W$16,$A15,Sets!$Y$7:$Y$16)-1)</f>
        <v>0</v>
      </c>
      <c r="AE15" s="52">
        <f ca="1">OFFSET(WPDATA!$A$196,AE$5,$E$1+SUMIF(Sets!$W$7:$W$16,$A15,Sets!$Y$7:$Y$16)-1)</f>
        <v>0</v>
      </c>
      <c r="AF15" s="52">
        <f ca="1">OFFSET(WPDATA!$A$196,AF$5,$E$1+SUMIF(Sets!$W$7:$W$16,$A15,Sets!$Y$7:$Y$16)-1)</f>
        <v>0</v>
      </c>
      <c r="AG15" s="52">
        <f ca="1">OFFSET(WPDATA!$A$196,AG$5,$E$1+SUMIF(Sets!$W$7:$W$16,$A15,Sets!$Y$7:$Y$16)-1)</f>
        <v>0</v>
      </c>
      <c r="AH15" s="52"/>
      <c r="AI15" s="52"/>
      <c r="AJ15" s="52"/>
      <c r="AK15" s="52"/>
      <c r="AL15" s="52"/>
    </row>
    <row r="16" spans="1:38" x14ac:dyDescent="0.3">
      <c r="A16" s="15" t="str">
        <f>Sets!F16</f>
        <v>sim8</v>
      </c>
      <c r="B16" s="52">
        <f ca="1">OFFSET(WPDATA!$A$196,B$5,$E$1+SUMIF(Sets!$W$7:$W$16,$A16,Sets!$Y$7:$Y$16)-1)</f>
        <v>0</v>
      </c>
      <c r="C16" s="52">
        <f ca="1">OFFSET(WPDATA!$A$196,C$5,$E$1+SUMIF(Sets!$W$7:$W$16,$A16,Sets!$Y$7:$Y$16)-1)</f>
        <v>0</v>
      </c>
      <c r="D16" s="52">
        <f ca="1">OFFSET(WPDATA!$A$196,D$5,$E$1+SUMIF(Sets!$W$7:$W$16,$A16,Sets!$Y$7:$Y$16)-1)</f>
        <v>0</v>
      </c>
      <c r="E16" s="52">
        <f ca="1">OFFSET(WPDATA!$A$196,E$5,$E$1+SUMIF(Sets!$W$7:$W$16,$A16,Sets!$Y$7:$Y$16)-1)</f>
        <v>0</v>
      </c>
      <c r="F16" s="52">
        <f ca="1">OFFSET(WPDATA!$A$196,F$5,$E$1+SUMIF(Sets!$W$7:$W$16,$A16,Sets!$Y$7:$Y$16)-1)</f>
        <v>0</v>
      </c>
      <c r="G16" s="52">
        <f ca="1">OFFSET(WPDATA!$A$196,G$5,$E$1+SUMIF(Sets!$W$7:$W$16,$A16,Sets!$Y$7:$Y$16)-1)</f>
        <v>0</v>
      </c>
      <c r="H16" s="52">
        <f ca="1">OFFSET(WPDATA!$A$196,H$5,$E$1+SUMIF(Sets!$W$7:$W$16,$A16,Sets!$Y$7:$Y$16)-1)</f>
        <v>0</v>
      </c>
      <c r="I16" s="52">
        <f ca="1">OFFSET(WPDATA!$A$196,I$5,$E$1+SUMIF(Sets!$W$7:$W$16,$A16,Sets!$Y$7:$Y$16)-1)</f>
        <v>0</v>
      </c>
      <c r="J16" s="52">
        <f ca="1">OFFSET(WPDATA!$A$196,J$5,$E$1+SUMIF(Sets!$W$7:$W$16,$A16,Sets!$Y$7:$Y$16)-1)</f>
        <v>0</v>
      </c>
      <c r="K16" s="52">
        <f ca="1">OFFSET(WPDATA!$A$196,K$5,$E$1+SUMIF(Sets!$W$7:$W$16,$A16,Sets!$Y$7:$Y$16)-1)</f>
        <v>0</v>
      </c>
      <c r="L16" s="52">
        <f ca="1">OFFSET(WPDATA!$A$196,L$5,$E$1+SUMIF(Sets!$W$7:$W$16,$A16,Sets!$Y$7:$Y$16)-1)</f>
        <v>0</v>
      </c>
      <c r="M16" s="52">
        <f ca="1">OFFSET(WPDATA!$A$196,M$5,$E$1+SUMIF(Sets!$W$7:$W$16,$A16,Sets!$Y$7:$Y$16)-1)</f>
        <v>0</v>
      </c>
      <c r="N16" s="52">
        <f ca="1">OFFSET(WPDATA!$A$196,N$5,$E$1+SUMIF(Sets!$W$7:$W$16,$A16,Sets!$Y$7:$Y$16)-1)</f>
        <v>0</v>
      </c>
      <c r="O16" s="52">
        <f ca="1">OFFSET(WPDATA!$A$196,O$5,$E$1+SUMIF(Sets!$W$7:$W$16,$A16,Sets!$Y$7:$Y$16)-1)</f>
        <v>0</v>
      </c>
      <c r="P16" s="52">
        <f ca="1">OFFSET(WPDATA!$A$196,P$5,$E$1+SUMIF(Sets!$W$7:$W$16,$A16,Sets!$Y$7:$Y$16)-1)</f>
        <v>0</v>
      </c>
      <c r="Q16" s="52">
        <f ca="1">OFFSET(WPDATA!$A$196,Q$5,$E$1+SUMIF(Sets!$W$7:$W$16,$A16,Sets!$Y$7:$Y$16)-1)</f>
        <v>0</v>
      </c>
      <c r="R16" s="52">
        <f ca="1">OFFSET(WPDATA!$A$196,R$5,$E$1+SUMIF(Sets!$W$7:$W$16,$A16,Sets!$Y$7:$Y$16)-1)</f>
        <v>0</v>
      </c>
      <c r="S16" s="52">
        <f ca="1">OFFSET(WPDATA!$A$196,S$5,$E$1+SUMIF(Sets!$W$7:$W$16,$A16,Sets!$Y$7:$Y$16)-1)</f>
        <v>0</v>
      </c>
      <c r="T16" s="52">
        <f ca="1">OFFSET(WPDATA!$A$196,T$5,$E$1+SUMIF(Sets!$W$7:$W$16,$A16,Sets!$Y$7:$Y$16)-1)</f>
        <v>0</v>
      </c>
      <c r="U16" s="52">
        <f ca="1">OFFSET(WPDATA!$A$196,U$5,$E$1+SUMIF(Sets!$W$7:$W$16,$A16,Sets!$Y$7:$Y$16)-1)</f>
        <v>0</v>
      </c>
      <c r="V16" s="52">
        <f ca="1">OFFSET(WPDATA!$A$196,V$5,$E$1+SUMIF(Sets!$W$7:$W$16,$A16,Sets!$Y$7:$Y$16)-1)</f>
        <v>0</v>
      </c>
      <c r="W16" s="52">
        <f ca="1">OFFSET(WPDATA!$A$196,W$5,$E$1+SUMIF(Sets!$W$7:$W$16,$A16,Sets!$Y$7:$Y$16)-1)</f>
        <v>0</v>
      </c>
      <c r="X16" s="52">
        <f ca="1">OFFSET(WPDATA!$A$196,X$5,$E$1+SUMIF(Sets!$W$7:$W$16,$A16,Sets!$Y$7:$Y$16)-1)</f>
        <v>0</v>
      </c>
      <c r="Y16" s="52">
        <f ca="1">OFFSET(WPDATA!$A$196,Y$5,$E$1+SUMIF(Sets!$W$7:$W$16,$A16,Sets!$Y$7:$Y$16)-1)</f>
        <v>0</v>
      </c>
      <c r="Z16" s="52">
        <f ca="1">OFFSET(WPDATA!$A$196,Z$5,$E$1+SUMIF(Sets!$W$7:$W$16,$A16,Sets!$Y$7:$Y$16)-1)</f>
        <v>0</v>
      </c>
      <c r="AA16" s="52">
        <f ca="1">OFFSET(WPDATA!$A$196,AA$5,$E$1+SUMIF(Sets!$W$7:$W$16,$A16,Sets!$Y$7:$Y$16)-1)</f>
        <v>0</v>
      </c>
      <c r="AB16" s="52">
        <f ca="1">OFFSET(WPDATA!$A$196,AB$5,$E$1+SUMIF(Sets!$W$7:$W$16,$A16,Sets!$Y$7:$Y$16)-1)</f>
        <v>0</v>
      </c>
      <c r="AC16" s="52">
        <f ca="1">OFFSET(WPDATA!$A$196,AC$5,$E$1+SUMIF(Sets!$W$7:$W$16,$A16,Sets!$Y$7:$Y$16)-1)</f>
        <v>0</v>
      </c>
      <c r="AD16" s="52">
        <f ca="1">OFFSET(WPDATA!$A$196,AD$5,$E$1+SUMIF(Sets!$W$7:$W$16,$A16,Sets!$Y$7:$Y$16)-1)</f>
        <v>0</v>
      </c>
      <c r="AE16" s="52">
        <f ca="1">OFFSET(WPDATA!$A$196,AE$5,$E$1+SUMIF(Sets!$W$7:$W$16,$A16,Sets!$Y$7:$Y$16)-1)</f>
        <v>0</v>
      </c>
      <c r="AF16" s="52">
        <f ca="1">OFFSET(WPDATA!$A$196,AF$5,$E$1+SUMIF(Sets!$W$7:$W$16,$A16,Sets!$Y$7:$Y$16)-1)</f>
        <v>0</v>
      </c>
      <c r="AG16" s="52">
        <f ca="1">OFFSET(WPDATA!$A$196,AG$5,$E$1+SUMIF(Sets!$W$7:$W$16,$A16,Sets!$Y$7:$Y$16)-1)</f>
        <v>0</v>
      </c>
      <c r="AH16" s="52"/>
      <c r="AI16" s="52"/>
      <c r="AJ16" s="52"/>
      <c r="AK16" s="52"/>
      <c r="AL16" s="52"/>
    </row>
    <row r="17" spans="1:38" x14ac:dyDescent="0.3">
      <c r="A17" s="15" t="str">
        <f>Sets!F17</f>
        <v>sim9</v>
      </c>
      <c r="B17" s="52">
        <f ca="1">OFFSET(WPDATA!$A$196,B$5,$E$1+SUMIF(Sets!$W$7:$W$16,$A17,Sets!$Y$7:$Y$16)-1)</f>
        <v>0</v>
      </c>
      <c r="C17" s="52">
        <f ca="1">OFFSET(WPDATA!$A$196,C$5,$E$1+SUMIF(Sets!$W$7:$W$16,$A17,Sets!$Y$7:$Y$16)-1)</f>
        <v>0</v>
      </c>
      <c r="D17" s="52">
        <f ca="1">OFFSET(WPDATA!$A$196,D$5,$E$1+SUMIF(Sets!$W$7:$W$16,$A17,Sets!$Y$7:$Y$16)-1)</f>
        <v>0</v>
      </c>
      <c r="E17" s="52">
        <f ca="1">OFFSET(WPDATA!$A$196,E$5,$E$1+SUMIF(Sets!$W$7:$W$16,$A17,Sets!$Y$7:$Y$16)-1)</f>
        <v>0</v>
      </c>
      <c r="F17" s="52">
        <f ca="1">OFFSET(WPDATA!$A$196,F$5,$E$1+SUMIF(Sets!$W$7:$W$16,$A17,Sets!$Y$7:$Y$16)-1)</f>
        <v>0</v>
      </c>
      <c r="G17" s="52">
        <f ca="1">OFFSET(WPDATA!$A$196,G$5,$E$1+SUMIF(Sets!$W$7:$W$16,$A17,Sets!$Y$7:$Y$16)-1)</f>
        <v>0</v>
      </c>
      <c r="H17" s="52">
        <f ca="1">OFFSET(WPDATA!$A$196,H$5,$E$1+SUMIF(Sets!$W$7:$W$16,$A17,Sets!$Y$7:$Y$16)-1)</f>
        <v>0</v>
      </c>
      <c r="I17" s="52">
        <f ca="1">OFFSET(WPDATA!$A$196,I$5,$E$1+SUMIF(Sets!$W$7:$W$16,$A17,Sets!$Y$7:$Y$16)-1)</f>
        <v>0</v>
      </c>
      <c r="J17" s="52">
        <f ca="1">OFFSET(WPDATA!$A$196,J$5,$E$1+SUMIF(Sets!$W$7:$W$16,$A17,Sets!$Y$7:$Y$16)-1)</f>
        <v>0</v>
      </c>
      <c r="K17" s="52">
        <f ca="1">OFFSET(WPDATA!$A$196,K$5,$E$1+SUMIF(Sets!$W$7:$W$16,$A17,Sets!$Y$7:$Y$16)-1)</f>
        <v>0</v>
      </c>
      <c r="L17" s="52">
        <f ca="1">OFFSET(WPDATA!$A$196,L$5,$E$1+SUMIF(Sets!$W$7:$W$16,$A17,Sets!$Y$7:$Y$16)-1)</f>
        <v>0</v>
      </c>
      <c r="M17" s="52">
        <f ca="1">OFFSET(WPDATA!$A$196,M$5,$E$1+SUMIF(Sets!$W$7:$W$16,$A17,Sets!$Y$7:$Y$16)-1)</f>
        <v>0</v>
      </c>
      <c r="N17" s="52">
        <f ca="1">OFFSET(WPDATA!$A$196,N$5,$E$1+SUMIF(Sets!$W$7:$W$16,$A17,Sets!$Y$7:$Y$16)-1)</f>
        <v>0</v>
      </c>
      <c r="O17" s="52">
        <f ca="1">OFFSET(WPDATA!$A$196,O$5,$E$1+SUMIF(Sets!$W$7:$W$16,$A17,Sets!$Y$7:$Y$16)-1)</f>
        <v>0</v>
      </c>
      <c r="P17" s="52">
        <f ca="1">OFFSET(WPDATA!$A$196,P$5,$E$1+SUMIF(Sets!$W$7:$W$16,$A17,Sets!$Y$7:$Y$16)-1)</f>
        <v>0</v>
      </c>
      <c r="Q17" s="52">
        <f ca="1">OFFSET(WPDATA!$A$196,Q$5,$E$1+SUMIF(Sets!$W$7:$W$16,$A17,Sets!$Y$7:$Y$16)-1)</f>
        <v>0</v>
      </c>
      <c r="R17" s="52">
        <f ca="1">OFFSET(WPDATA!$A$196,R$5,$E$1+SUMIF(Sets!$W$7:$W$16,$A17,Sets!$Y$7:$Y$16)-1)</f>
        <v>0</v>
      </c>
      <c r="S17" s="52">
        <f ca="1">OFFSET(WPDATA!$A$196,S$5,$E$1+SUMIF(Sets!$W$7:$W$16,$A17,Sets!$Y$7:$Y$16)-1)</f>
        <v>0</v>
      </c>
      <c r="T17" s="52">
        <f ca="1">OFFSET(WPDATA!$A$196,T$5,$E$1+SUMIF(Sets!$W$7:$W$16,$A17,Sets!$Y$7:$Y$16)-1)</f>
        <v>0</v>
      </c>
      <c r="U17" s="52">
        <f ca="1">OFFSET(WPDATA!$A$196,U$5,$E$1+SUMIF(Sets!$W$7:$W$16,$A17,Sets!$Y$7:$Y$16)-1)</f>
        <v>0</v>
      </c>
      <c r="V17" s="52">
        <f ca="1">OFFSET(WPDATA!$A$196,V$5,$E$1+SUMIF(Sets!$W$7:$W$16,$A17,Sets!$Y$7:$Y$16)-1)</f>
        <v>0</v>
      </c>
      <c r="W17" s="52">
        <f ca="1">OFFSET(WPDATA!$A$196,W$5,$E$1+SUMIF(Sets!$W$7:$W$16,$A17,Sets!$Y$7:$Y$16)-1)</f>
        <v>0</v>
      </c>
      <c r="X17" s="52">
        <f ca="1">OFFSET(WPDATA!$A$196,X$5,$E$1+SUMIF(Sets!$W$7:$W$16,$A17,Sets!$Y$7:$Y$16)-1)</f>
        <v>0</v>
      </c>
      <c r="Y17" s="52">
        <f ca="1">OFFSET(WPDATA!$A$196,Y$5,$E$1+SUMIF(Sets!$W$7:$W$16,$A17,Sets!$Y$7:$Y$16)-1)</f>
        <v>0</v>
      </c>
      <c r="Z17" s="52">
        <f ca="1">OFFSET(WPDATA!$A$196,Z$5,$E$1+SUMIF(Sets!$W$7:$W$16,$A17,Sets!$Y$7:$Y$16)-1)</f>
        <v>0</v>
      </c>
      <c r="AA17" s="52">
        <f ca="1">OFFSET(WPDATA!$A$196,AA$5,$E$1+SUMIF(Sets!$W$7:$W$16,$A17,Sets!$Y$7:$Y$16)-1)</f>
        <v>0</v>
      </c>
      <c r="AB17" s="52">
        <f ca="1">OFFSET(WPDATA!$A$196,AB$5,$E$1+SUMIF(Sets!$W$7:$W$16,$A17,Sets!$Y$7:$Y$16)-1)</f>
        <v>0</v>
      </c>
      <c r="AC17" s="52">
        <f ca="1">OFFSET(WPDATA!$A$196,AC$5,$E$1+SUMIF(Sets!$W$7:$W$16,$A17,Sets!$Y$7:$Y$16)-1)</f>
        <v>0</v>
      </c>
      <c r="AD17" s="52">
        <f ca="1">OFFSET(WPDATA!$A$196,AD$5,$E$1+SUMIF(Sets!$W$7:$W$16,$A17,Sets!$Y$7:$Y$16)-1)</f>
        <v>0</v>
      </c>
      <c r="AE17" s="52">
        <f ca="1">OFFSET(WPDATA!$A$196,AE$5,$E$1+SUMIF(Sets!$W$7:$W$16,$A17,Sets!$Y$7:$Y$16)-1)</f>
        <v>0</v>
      </c>
      <c r="AF17" s="52">
        <f ca="1">OFFSET(WPDATA!$A$196,AF$5,$E$1+SUMIF(Sets!$W$7:$W$16,$A17,Sets!$Y$7:$Y$16)-1)</f>
        <v>0</v>
      </c>
      <c r="AG17" s="52">
        <f ca="1">OFFSET(WPDATA!$A$196,AG$5,$E$1+SUMIF(Sets!$W$7:$W$16,$A17,Sets!$Y$7:$Y$16)-1)</f>
        <v>0</v>
      </c>
      <c r="AH17" s="52"/>
      <c r="AI17" s="52"/>
      <c r="AJ17" s="52"/>
      <c r="AK17" s="52"/>
      <c r="AL17" s="52"/>
    </row>
    <row r="18" spans="1:38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38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2" spans="1:38" x14ac:dyDescent="0.3">
      <c r="A22" s="2" t="s">
        <v>293</v>
      </c>
    </row>
    <row r="23" spans="1:38" x14ac:dyDescent="0.3">
      <c r="B23" s="15">
        <f>B7</f>
        <v>2019</v>
      </c>
      <c r="C23" s="15">
        <f t="shared" ref="C23:AG23" si="2">B23+1</f>
        <v>2020</v>
      </c>
      <c r="D23" s="15">
        <f t="shared" si="2"/>
        <v>2021</v>
      </c>
      <c r="E23" s="15">
        <f t="shared" si="2"/>
        <v>2022</v>
      </c>
      <c r="F23" s="15">
        <f t="shared" si="2"/>
        <v>2023</v>
      </c>
      <c r="G23" s="15">
        <f t="shared" si="2"/>
        <v>2024</v>
      </c>
      <c r="H23" s="15">
        <f t="shared" si="2"/>
        <v>2025</v>
      </c>
      <c r="I23" s="15">
        <f t="shared" si="2"/>
        <v>2026</v>
      </c>
      <c r="J23" s="15">
        <f t="shared" si="2"/>
        <v>2027</v>
      </c>
      <c r="K23" s="15">
        <f t="shared" si="2"/>
        <v>2028</v>
      </c>
      <c r="L23" s="15">
        <f t="shared" si="2"/>
        <v>2029</v>
      </c>
      <c r="M23" s="15">
        <f t="shared" si="2"/>
        <v>2030</v>
      </c>
      <c r="N23" s="15">
        <f t="shared" si="2"/>
        <v>2031</v>
      </c>
      <c r="O23" s="15">
        <f t="shared" si="2"/>
        <v>2032</v>
      </c>
      <c r="P23" s="15">
        <f t="shared" si="2"/>
        <v>2033</v>
      </c>
      <c r="Q23" s="15">
        <f t="shared" si="2"/>
        <v>2034</v>
      </c>
      <c r="R23" s="15">
        <f t="shared" si="2"/>
        <v>2035</v>
      </c>
      <c r="S23" s="15">
        <f t="shared" si="2"/>
        <v>2036</v>
      </c>
      <c r="T23" s="15">
        <f t="shared" si="2"/>
        <v>2037</v>
      </c>
      <c r="U23" s="15">
        <f t="shared" si="2"/>
        <v>2038</v>
      </c>
      <c r="V23" s="15">
        <f t="shared" si="2"/>
        <v>2039</v>
      </c>
      <c r="W23" s="15">
        <f t="shared" si="2"/>
        <v>2040</v>
      </c>
      <c r="X23" s="15">
        <f t="shared" si="2"/>
        <v>2041</v>
      </c>
      <c r="Y23" s="15">
        <f t="shared" si="2"/>
        <v>2042</v>
      </c>
      <c r="Z23" s="15">
        <f t="shared" si="2"/>
        <v>2043</v>
      </c>
      <c r="AA23" s="15">
        <f t="shared" si="2"/>
        <v>2044</v>
      </c>
      <c r="AB23" s="15">
        <f t="shared" si="2"/>
        <v>2045</v>
      </c>
      <c r="AC23" s="15">
        <f t="shared" si="2"/>
        <v>2046</v>
      </c>
      <c r="AD23" s="15">
        <f t="shared" si="2"/>
        <v>2047</v>
      </c>
      <c r="AE23" s="15">
        <f t="shared" si="2"/>
        <v>2048</v>
      </c>
      <c r="AF23" s="15">
        <f t="shared" si="2"/>
        <v>2049</v>
      </c>
      <c r="AG23" s="15">
        <f t="shared" si="2"/>
        <v>2050</v>
      </c>
    </row>
    <row r="24" spans="1:38" x14ac:dyDescent="0.3">
      <c r="A24" s="15" t="str">
        <f t="shared" ref="A24:A33" si="3">A8</f>
        <v>base</v>
      </c>
      <c r="B24" s="12">
        <v>0</v>
      </c>
      <c r="C24" s="12">
        <f t="shared" ref="C24:K33" si="4">B24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  <c r="I24" s="12">
        <f t="shared" si="4"/>
        <v>0</v>
      </c>
      <c r="J24" s="12">
        <f t="shared" si="4"/>
        <v>0</v>
      </c>
      <c r="K24" s="12">
        <f t="shared" si="4"/>
        <v>0</v>
      </c>
      <c r="L24" s="12">
        <f t="shared" ref="L24:AA33" si="5">K24</f>
        <v>0</v>
      </c>
      <c r="M24" s="12">
        <f t="shared" si="5"/>
        <v>0</v>
      </c>
      <c r="N24" s="12">
        <f t="shared" si="5"/>
        <v>0</v>
      </c>
      <c r="O24" s="12">
        <f t="shared" si="5"/>
        <v>0</v>
      </c>
      <c r="P24" s="12">
        <f t="shared" si="5"/>
        <v>0</v>
      </c>
      <c r="Q24" s="12">
        <f t="shared" si="5"/>
        <v>0</v>
      </c>
      <c r="R24" s="12">
        <f t="shared" si="5"/>
        <v>0</v>
      </c>
      <c r="S24" s="12">
        <f t="shared" si="5"/>
        <v>0</v>
      </c>
      <c r="T24" s="12">
        <f t="shared" si="5"/>
        <v>0</v>
      </c>
      <c r="U24" s="12">
        <f t="shared" si="5"/>
        <v>0</v>
      </c>
      <c r="V24" s="12">
        <f t="shared" si="5"/>
        <v>0</v>
      </c>
      <c r="W24" s="12">
        <f t="shared" si="5"/>
        <v>0</v>
      </c>
      <c r="X24" s="12">
        <f t="shared" si="5"/>
        <v>0</v>
      </c>
      <c r="Y24" s="12">
        <f t="shared" si="5"/>
        <v>0</v>
      </c>
      <c r="Z24" s="12">
        <f t="shared" si="5"/>
        <v>0</v>
      </c>
      <c r="AA24" s="12">
        <f t="shared" si="5"/>
        <v>0</v>
      </c>
      <c r="AB24" s="12">
        <f t="shared" ref="AB24:AG33" si="6">AA24</f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/>
      <c r="AI24" s="12"/>
      <c r="AJ24" s="12"/>
      <c r="AK24" s="12"/>
      <c r="AL24" s="12"/>
    </row>
    <row r="25" spans="1:38" x14ac:dyDescent="0.3">
      <c r="A25" s="15" t="str">
        <f t="shared" si="3"/>
        <v>sim1</v>
      </c>
      <c r="B25" s="12">
        <v>0</v>
      </c>
      <c r="C25" s="12">
        <f t="shared" si="4"/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  <c r="I25" s="12">
        <f t="shared" si="4"/>
        <v>0</v>
      </c>
      <c r="J25" s="12">
        <f t="shared" si="4"/>
        <v>0</v>
      </c>
      <c r="K25" s="12">
        <f t="shared" si="4"/>
        <v>0</v>
      </c>
      <c r="L25" s="12">
        <f t="shared" si="5"/>
        <v>0</v>
      </c>
      <c r="M25" s="12">
        <f t="shared" si="5"/>
        <v>0</v>
      </c>
      <c r="N25" s="12">
        <f t="shared" si="5"/>
        <v>0</v>
      </c>
      <c r="O25" s="12">
        <f t="shared" si="5"/>
        <v>0</v>
      </c>
      <c r="P25" s="12">
        <f t="shared" si="5"/>
        <v>0</v>
      </c>
      <c r="Q25" s="12">
        <f t="shared" si="5"/>
        <v>0</v>
      </c>
      <c r="R25" s="12">
        <f t="shared" si="5"/>
        <v>0</v>
      </c>
      <c r="S25" s="12">
        <f t="shared" si="5"/>
        <v>0</v>
      </c>
      <c r="T25" s="12">
        <f t="shared" si="5"/>
        <v>0</v>
      </c>
      <c r="U25" s="12">
        <f t="shared" si="5"/>
        <v>0</v>
      </c>
      <c r="V25" s="12">
        <f t="shared" si="5"/>
        <v>0</v>
      </c>
      <c r="W25" s="12">
        <f t="shared" si="5"/>
        <v>0</v>
      </c>
      <c r="X25" s="12">
        <f t="shared" si="5"/>
        <v>0</v>
      </c>
      <c r="Y25" s="12">
        <f t="shared" si="5"/>
        <v>0</v>
      </c>
      <c r="Z25" s="12">
        <f t="shared" si="5"/>
        <v>0</v>
      </c>
      <c r="AA25" s="12">
        <f t="shared" si="5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/>
      <c r="AI25" s="12"/>
      <c r="AJ25" s="12"/>
      <c r="AK25" s="12"/>
      <c r="AL25" s="12"/>
    </row>
    <row r="26" spans="1:38" x14ac:dyDescent="0.3">
      <c r="A26" s="15" t="str">
        <f t="shared" si="3"/>
        <v>sim2</v>
      </c>
      <c r="B26" s="12">
        <v>0</v>
      </c>
      <c r="C26" s="12">
        <f t="shared" si="4"/>
        <v>0</v>
      </c>
      <c r="D26" s="12">
        <f t="shared" si="4"/>
        <v>0</v>
      </c>
      <c r="E26" s="12">
        <f t="shared" si="4"/>
        <v>0</v>
      </c>
      <c r="F26" s="12">
        <f t="shared" si="4"/>
        <v>0</v>
      </c>
      <c r="G26" s="12">
        <f t="shared" si="4"/>
        <v>0</v>
      </c>
      <c r="H26" s="12">
        <f t="shared" si="4"/>
        <v>0</v>
      </c>
      <c r="I26" s="12">
        <f t="shared" si="4"/>
        <v>0</v>
      </c>
      <c r="J26" s="12">
        <f t="shared" si="4"/>
        <v>0</v>
      </c>
      <c r="K26" s="12">
        <f t="shared" si="4"/>
        <v>0</v>
      </c>
      <c r="L26" s="12">
        <f t="shared" si="5"/>
        <v>0</v>
      </c>
      <c r="M26" s="12">
        <f t="shared" si="5"/>
        <v>0</v>
      </c>
      <c r="N26" s="12">
        <f t="shared" si="5"/>
        <v>0</v>
      </c>
      <c r="O26" s="12">
        <f t="shared" si="5"/>
        <v>0</v>
      </c>
      <c r="P26" s="12">
        <f t="shared" si="5"/>
        <v>0</v>
      </c>
      <c r="Q26" s="12">
        <f t="shared" si="5"/>
        <v>0</v>
      </c>
      <c r="R26" s="12">
        <f t="shared" si="5"/>
        <v>0</v>
      </c>
      <c r="S26" s="12">
        <f t="shared" si="5"/>
        <v>0</v>
      </c>
      <c r="T26" s="12">
        <f t="shared" si="5"/>
        <v>0</v>
      </c>
      <c r="U26" s="12">
        <f t="shared" si="5"/>
        <v>0</v>
      </c>
      <c r="V26" s="12">
        <f t="shared" si="5"/>
        <v>0</v>
      </c>
      <c r="W26" s="12">
        <f t="shared" si="5"/>
        <v>0</v>
      </c>
      <c r="X26" s="12">
        <f t="shared" si="5"/>
        <v>0</v>
      </c>
      <c r="Y26" s="12">
        <f t="shared" si="5"/>
        <v>0</v>
      </c>
      <c r="Z26" s="12">
        <f t="shared" si="5"/>
        <v>0</v>
      </c>
      <c r="AA26" s="12">
        <f t="shared" si="5"/>
        <v>0</v>
      </c>
      <c r="AB26" s="12">
        <f t="shared" si="6"/>
        <v>0</v>
      </c>
      <c r="AC26" s="12">
        <f t="shared" si="6"/>
        <v>0</v>
      </c>
      <c r="AD26" s="12">
        <f t="shared" si="6"/>
        <v>0</v>
      </c>
      <c r="AE26" s="12">
        <f t="shared" si="6"/>
        <v>0</v>
      </c>
      <c r="AF26" s="12">
        <f t="shared" si="6"/>
        <v>0</v>
      </c>
      <c r="AG26" s="12">
        <f t="shared" si="6"/>
        <v>0</v>
      </c>
      <c r="AH26" s="12"/>
      <c r="AI26" s="12"/>
      <c r="AJ26" s="12"/>
      <c r="AK26" s="12"/>
      <c r="AL26" s="12"/>
    </row>
    <row r="27" spans="1:38" x14ac:dyDescent="0.3">
      <c r="A27" s="15" t="str">
        <f t="shared" si="3"/>
        <v>sim3</v>
      </c>
      <c r="B27" s="12">
        <v>0</v>
      </c>
      <c r="C27" s="12">
        <f t="shared" si="4"/>
        <v>0</v>
      </c>
      <c r="D27" s="12">
        <f t="shared" si="4"/>
        <v>0</v>
      </c>
      <c r="E27" s="12">
        <f t="shared" si="4"/>
        <v>0</v>
      </c>
      <c r="F27" s="12">
        <f t="shared" si="4"/>
        <v>0</v>
      </c>
      <c r="G27" s="12">
        <f t="shared" si="4"/>
        <v>0</v>
      </c>
      <c r="H27" s="12">
        <f t="shared" si="4"/>
        <v>0</v>
      </c>
      <c r="I27" s="12">
        <f t="shared" si="4"/>
        <v>0</v>
      </c>
      <c r="J27" s="12">
        <f t="shared" si="4"/>
        <v>0</v>
      </c>
      <c r="K27" s="12">
        <f t="shared" si="4"/>
        <v>0</v>
      </c>
      <c r="L27" s="12">
        <f t="shared" si="5"/>
        <v>0</v>
      </c>
      <c r="M27" s="12">
        <f t="shared" si="5"/>
        <v>0</v>
      </c>
      <c r="N27" s="12">
        <f t="shared" si="5"/>
        <v>0</v>
      </c>
      <c r="O27" s="12">
        <f t="shared" si="5"/>
        <v>0</v>
      </c>
      <c r="P27" s="12">
        <f t="shared" si="5"/>
        <v>0</v>
      </c>
      <c r="Q27" s="12">
        <f t="shared" si="5"/>
        <v>0</v>
      </c>
      <c r="R27" s="12">
        <f t="shared" si="5"/>
        <v>0</v>
      </c>
      <c r="S27" s="12">
        <f t="shared" si="5"/>
        <v>0</v>
      </c>
      <c r="T27" s="12">
        <f t="shared" si="5"/>
        <v>0</v>
      </c>
      <c r="U27" s="12">
        <f t="shared" si="5"/>
        <v>0</v>
      </c>
      <c r="V27" s="12">
        <f t="shared" si="5"/>
        <v>0</v>
      </c>
      <c r="W27" s="12">
        <f t="shared" si="5"/>
        <v>0</v>
      </c>
      <c r="X27" s="12">
        <f t="shared" si="5"/>
        <v>0</v>
      </c>
      <c r="Y27" s="12">
        <f t="shared" si="5"/>
        <v>0</v>
      </c>
      <c r="Z27" s="12">
        <f t="shared" si="5"/>
        <v>0</v>
      </c>
      <c r="AA27" s="12">
        <f t="shared" si="5"/>
        <v>0</v>
      </c>
      <c r="AB27" s="12">
        <f t="shared" si="6"/>
        <v>0</v>
      </c>
      <c r="AC27" s="12">
        <f t="shared" si="6"/>
        <v>0</v>
      </c>
      <c r="AD27" s="12">
        <f t="shared" si="6"/>
        <v>0</v>
      </c>
      <c r="AE27" s="12">
        <f t="shared" si="6"/>
        <v>0</v>
      </c>
      <c r="AF27" s="12">
        <f t="shared" si="6"/>
        <v>0</v>
      </c>
      <c r="AG27" s="12">
        <f t="shared" si="6"/>
        <v>0</v>
      </c>
      <c r="AH27" s="12"/>
      <c r="AI27" s="12"/>
      <c r="AJ27" s="12"/>
      <c r="AK27" s="12"/>
      <c r="AL27" s="12"/>
    </row>
    <row r="28" spans="1:38" x14ac:dyDescent="0.3">
      <c r="A28" s="15" t="str">
        <f t="shared" si="3"/>
        <v>sim4</v>
      </c>
      <c r="B28" s="12">
        <v>0</v>
      </c>
      <c r="C28" s="12">
        <f t="shared" si="4"/>
        <v>0</v>
      </c>
      <c r="D28" s="12">
        <f t="shared" si="4"/>
        <v>0</v>
      </c>
      <c r="E28" s="12">
        <f t="shared" si="4"/>
        <v>0</v>
      </c>
      <c r="F28" s="12">
        <f t="shared" si="4"/>
        <v>0</v>
      </c>
      <c r="G28" s="12">
        <f t="shared" si="4"/>
        <v>0</v>
      </c>
      <c r="H28" s="12">
        <f t="shared" si="4"/>
        <v>0</v>
      </c>
      <c r="I28" s="12">
        <f t="shared" si="4"/>
        <v>0</v>
      </c>
      <c r="J28" s="12">
        <f t="shared" si="4"/>
        <v>0</v>
      </c>
      <c r="K28" s="12">
        <f t="shared" si="4"/>
        <v>0</v>
      </c>
      <c r="L28" s="12">
        <f t="shared" si="5"/>
        <v>0</v>
      </c>
      <c r="M28" s="12">
        <f t="shared" si="5"/>
        <v>0</v>
      </c>
      <c r="N28" s="12">
        <f t="shared" si="5"/>
        <v>0</v>
      </c>
      <c r="O28" s="12">
        <f t="shared" si="5"/>
        <v>0</v>
      </c>
      <c r="P28" s="12">
        <f t="shared" si="5"/>
        <v>0</v>
      </c>
      <c r="Q28" s="12">
        <f t="shared" si="5"/>
        <v>0</v>
      </c>
      <c r="R28" s="12">
        <f t="shared" si="5"/>
        <v>0</v>
      </c>
      <c r="S28" s="12">
        <f t="shared" si="5"/>
        <v>0</v>
      </c>
      <c r="T28" s="12">
        <f t="shared" si="5"/>
        <v>0</v>
      </c>
      <c r="U28" s="12">
        <f t="shared" si="5"/>
        <v>0</v>
      </c>
      <c r="V28" s="12">
        <f t="shared" si="5"/>
        <v>0</v>
      </c>
      <c r="W28" s="12">
        <f t="shared" si="5"/>
        <v>0</v>
      </c>
      <c r="X28" s="12">
        <f t="shared" si="5"/>
        <v>0</v>
      </c>
      <c r="Y28" s="12">
        <f t="shared" si="5"/>
        <v>0</v>
      </c>
      <c r="Z28" s="12">
        <f t="shared" si="5"/>
        <v>0</v>
      </c>
      <c r="AA28" s="12">
        <f t="shared" si="5"/>
        <v>0</v>
      </c>
      <c r="AB28" s="12">
        <f t="shared" si="6"/>
        <v>0</v>
      </c>
      <c r="AC28" s="12">
        <f t="shared" si="6"/>
        <v>0</v>
      </c>
      <c r="AD28" s="12">
        <f t="shared" si="6"/>
        <v>0</v>
      </c>
      <c r="AE28" s="12">
        <f t="shared" si="6"/>
        <v>0</v>
      </c>
      <c r="AF28" s="12">
        <f t="shared" si="6"/>
        <v>0</v>
      </c>
      <c r="AG28" s="12">
        <f t="shared" si="6"/>
        <v>0</v>
      </c>
      <c r="AH28" s="12"/>
      <c r="AI28" s="12"/>
      <c r="AJ28" s="12"/>
      <c r="AK28" s="12"/>
      <c r="AL28" s="12"/>
    </row>
    <row r="29" spans="1:38" x14ac:dyDescent="0.3">
      <c r="A29" s="15" t="str">
        <f t="shared" si="3"/>
        <v>sim5</v>
      </c>
      <c r="B29" s="12"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5"/>
        <v>0</v>
      </c>
      <c r="M29" s="12">
        <f t="shared" si="5"/>
        <v>0</v>
      </c>
      <c r="N29" s="12">
        <f t="shared" si="5"/>
        <v>0</v>
      </c>
      <c r="O29" s="12">
        <f t="shared" si="5"/>
        <v>0</v>
      </c>
      <c r="P29" s="12">
        <f t="shared" si="5"/>
        <v>0</v>
      </c>
      <c r="Q29" s="12">
        <f t="shared" si="5"/>
        <v>0</v>
      </c>
      <c r="R29" s="12">
        <f t="shared" si="5"/>
        <v>0</v>
      </c>
      <c r="S29" s="12">
        <f t="shared" si="5"/>
        <v>0</v>
      </c>
      <c r="T29" s="12">
        <f t="shared" si="5"/>
        <v>0</v>
      </c>
      <c r="U29" s="12">
        <f t="shared" si="5"/>
        <v>0</v>
      </c>
      <c r="V29" s="12">
        <f t="shared" si="5"/>
        <v>0</v>
      </c>
      <c r="W29" s="12">
        <f t="shared" si="5"/>
        <v>0</v>
      </c>
      <c r="X29" s="12">
        <f t="shared" si="5"/>
        <v>0</v>
      </c>
      <c r="Y29" s="12">
        <f t="shared" si="5"/>
        <v>0</v>
      </c>
      <c r="Z29" s="12">
        <f t="shared" si="5"/>
        <v>0</v>
      </c>
      <c r="AA29" s="12">
        <f t="shared" si="5"/>
        <v>0</v>
      </c>
      <c r="AB29" s="12">
        <f t="shared" si="6"/>
        <v>0</v>
      </c>
      <c r="AC29" s="12">
        <f t="shared" si="6"/>
        <v>0</v>
      </c>
      <c r="AD29" s="12">
        <f t="shared" si="6"/>
        <v>0</v>
      </c>
      <c r="AE29" s="12">
        <f t="shared" si="6"/>
        <v>0</v>
      </c>
      <c r="AF29" s="12">
        <f t="shared" si="6"/>
        <v>0</v>
      </c>
      <c r="AG29" s="12">
        <f t="shared" si="6"/>
        <v>0</v>
      </c>
      <c r="AH29" s="12"/>
      <c r="AI29" s="12"/>
      <c r="AJ29" s="12"/>
      <c r="AK29" s="12"/>
      <c r="AL29" s="12"/>
    </row>
    <row r="30" spans="1:38" x14ac:dyDescent="0.3">
      <c r="A30" s="15" t="str">
        <f t="shared" si="3"/>
        <v>sim6</v>
      </c>
      <c r="B30" s="12">
        <v>0</v>
      </c>
      <c r="C30" s="12">
        <f t="shared" si="4"/>
        <v>0</v>
      </c>
      <c r="D30" s="12">
        <f t="shared" si="4"/>
        <v>0</v>
      </c>
      <c r="E30" s="12">
        <f t="shared" si="4"/>
        <v>0</v>
      </c>
      <c r="F30" s="12">
        <f t="shared" si="4"/>
        <v>0</v>
      </c>
      <c r="G30" s="12">
        <f t="shared" si="4"/>
        <v>0</v>
      </c>
      <c r="H30" s="12">
        <f t="shared" si="4"/>
        <v>0</v>
      </c>
      <c r="I30" s="12">
        <f t="shared" si="4"/>
        <v>0</v>
      </c>
      <c r="J30" s="12">
        <f t="shared" si="4"/>
        <v>0</v>
      </c>
      <c r="K30" s="12">
        <f t="shared" si="4"/>
        <v>0</v>
      </c>
      <c r="L30" s="12">
        <f t="shared" si="5"/>
        <v>0</v>
      </c>
      <c r="M30" s="12">
        <f t="shared" si="5"/>
        <v>0</v>
      </c>
      <c r="N30" s="12">
        <f t="shared" si="5"/>
        <v>0</v>
      </c>
      <c r="O30" s="12">
        <f t="shared" si="5"/>
        <v>0</v>
      </c>
      <c r="P30" s="12">
        <f t="shared" si="5"/>
        <v>0</v>
      </c>
      <c r="Q30" s="12">
        <f t="shared" si="5"/>
        <v>0</v>
      </c>
      <c r="R30" s="12">
        <f t="shared" si="5"/>
        <v>0</v>
      </c>
      <c r="S30" s="12">
        <f t="shared" si="5"/>
        <v>0</v>
      </c>
      <c r="T30" s="12">
        <f t="shared" si="5"/>
        <v>0</v>
      </c>
      <c r="U30" s="12">
        <f t="shared" si="5"/>
        <v>0</v>
      </c>
      <c r="V30" s="12">
        <f t="shared" si="5"/>
        <v>0</v>
      </c>
      <c r="W30" s="12">
        <f t="shared" si="5"/>
        <v>0</v>
      </c>
      <c r="X30" s="12">
        <f t="shared" si="5"/>
        <v>0</v>
      </c>
      <c r="Y30" s="12">
        <f t="shared" si="5"/>
        <v>0</v>
      </c>
      <c r="Z30" s="12">
        <f t="shared" si="5"/>
        <v>0</v>
      </c>
      <c r="AA30" s="12">
        <f t="shared" si="5"/>
        <v>0</v>
      </c>
      <c r="AB30" s="12">
        <f t="shared" si="6"/>
        <v>0</v>
      </c>
      <c r="AC30" s="12">
        <f t="shared" si="6"/>
        <v>0</v>
      </c>
      <c r="AD30" s="12">
        <f t="shared" si="6"/>
        <v>0</v>
      </c>
      <c r="AE30" s="12">
        <f t="shared" si="6"/>
        <v>0</v>
      </c>
      <c r="AF30" s="12">
        <f t="shared" si="6"/>
        <v>0</v>
      </c>
      <c r="AG30" s="12">
        <f t="shared" si="6"/>
        <v>0</v>
      </c>
      <c r="AH30" s="12"/>
      <c r="AI30" s="12"/>
      <c r="AJ30" s="12"/>
      <c r="AK30" s="12"/>
      <c r="AL30" s="12"/>
    </row>
    <row r="31" spans="1:38" x14ac:dyDescent="0.3">
      <c r="A31" s="15" t="str">
        <f t="shared" si="3"/>
        <v>sim7</v>
      </c>
      <c r="B31" s="12">
        <v>0</v>
      </c>
      <c r="C31" s="12">
        <f t="shared" si="4"/>
        <v>0</v>
      </c>
      <c r="D31" s="12">
        <f t="shared" si="4"/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5"/>
        <v>0</v>
      </c>
      <c r="M31" s="12">
        <f t="shared" si="5"/>
        <v>0</v>
      </c>
      <c r="N31" s="12">
        <f t="shared" si="5"/>
        <v>0</v>
      </c>
      <c r="O31" s="12">
        <f t="shared" si="5"/>
        <v>0</v>
      </c>
      <c r="P31" s="12">
        <f t="shared" si="5"/>
        <v>0</v>
      </c>
      <c r="Q31" s="12">
        <f t="shared" si="5"/>
        <v>0</v>
      </c>
      <c r="R31" s="12">
        <f t="shared" si="5"/>
        <v>0</v>
      </c>
      <c r="S31" s="12">
        <f t="shared" si="5"/>
        <v>0</v>
      </c>
      <c r="T31" s="12">
        <f t="shared" si="5"/>
        <v>0</v>
      </c>
      <c r="U31" s="12">
        <f t="shared" si="5"/>
        <v>0</v>
      </c>
      <c r="V31" s="12">
        <f t="shared" si="5"/>
        <v>0</v>
      </c>
      <c r="W31" s="12">
        <f t="shared" si="5"/>
        <v>0</v>
      </c>
      <c r="X31" s="12">
        <f t="shared" si="5"/>
        <v>0</v>
      </c>
      <c r="Y31" s="12">
        <f t="shared" si="5"/>
        <v>0</v>
      </c>
      <c r="Z31" s="12">
        <f t="shared" si="5"/>
        <v>0</v>
      </c>
      <c r="AA31" s="12">
        <f t="shared" si="5"/>
        <v>0</v>
      </c>
      <c r="AB31" s="12">
        <f t="shared" si="6"/>
        <v>0</v>
      </c>
      <c r="AC31" s="12">
        <f t="shared" si="6"/>
        <v>0</v>
      </c>
      <c r="AD31" s="12">
        <f t="shared" si="6"/>
        <v>0</v>
      </c>
      <c r="AE31" s="12">
        <f t="shared" si="6"/>
        <v>0</v>
      </c>
      <c r="AF31" s="12">
        <f t="shared" si="6"/>
        <v>0</v>
      </c>
      <c r="AG31" s="12">
        <f t="shared" si="6"/>
        <v>0</v>
      </c>
      <c r="AH31" s="12"/>
      <c r="AI31" s="12"/>
      <c r="AJ31" s="12"/>
      <c r="AK31" s="12"/>
      <c r="AL31" s="12"/>
    </row>
    <row r="32" spans="1:38" x14ac:dyDescent="0.3">
      <c r="A32" s="15" t="str">
        <f t="shared" si="3"/>
        <v>sim8</v>
      </c>
      <c r="B32" s="12">
        <v>0</v>
      </c>
      <c r="C32" s="12">
        <f t="shared" si="4"/>
        <v>0</v>
      </c>
      <c r="D32" s="12">
        <f t="shared" si="4"/>
        <v>0</v>
      </c>
      <c r="E32" s="12">
        <f t="shared" si="4"/>
        <v>0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  <c r="J32" s="12">
        <f t="shared" si="4"/>
        <v>0</v>
      </c>
      <c r="K32" s="12">
        <f t="shared" si="4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6"/>
        <v>0</v>
      </c>
      <c r="AC32" s="12">
        <f t="shared" si="6"/>
        <v>0</v>
      </c>
      <c r="AD32" s="12">
        <f t="shared" si="6"/>
        <v>0</v>
      </c>
      <c r="AE32" s="12">
        <f t="shared" si="6"/>
        <v>0</v>
      </c>
      <c r="AF32" s="12">
        <f t="shared" si="6"/>
        <v>0</v>
      </c>
      <c r="AG32" s="12">
        <f t="shared" si="6"/>
        <v>0</v>
      </c>
      <c r="AH32" s="12"/>
      <c r="AI32" s="12"/>
      <c r="AJ32" s="12"/>
      <c r="AK32" s="12"/>
      <c r="AL32" s="12"/>
    </row>
    <row r="33" spans="1:38" x14ac:dyDescent="0.3">
      <c r="A33" s="15" t="str">
        <f t="shared" si="3"/>
        <v>sim9</v>
      </c>
      <c r="B33" s="12">
        <v>0</v>
      </c>
      <c r="C33" s="12">
        <f t="shared" si="4"/>
        <v>0</v>
      </c>
      <c r="D33" s="12">
        <f t="shared" si="4"/>
        <v>0</v>
      </c>
      <c r="E33" s="12">
        <f t="shared" si="4"/>
        <v>0</v>
      </c>
      <c r="F33" s="12">
        <f t="shared" si="4"/>
        <v>0</v>
      </c>
      <c r="G33" s="12">
        <f t="shared" si="4"/>
        <v>0</v>
      </c>
      <c r="H33" s="12">
        <f t="shared" si="4"/>
        <v>0</v>
      </c>
      <c r="I33" s="12">
        <f t="shared" si="4"/>
        <v>0</v>
      </c>
      <c r="J33" s="12">
        <f t="shared" si="4"/>
        <v>0</v>
      </c>
      <c r="K33" s="12">
        <f t="shared" si="4"/>
        <v>0</v>
      </c>
      <c r="L33" s="12">
        <f t="shared" si="5"/>
        <v>0</v>
      </c>
      <c r="M33" s="12">
        <f t="shared" si="5"/>
        <v>0</v>
      </c>
      <c r="N33" s="12">
        <f t="shared" si="5"/>
        <v>0</v>
      </c>
      <c r="O33" s="12">
        <f t="shared" si="5"/>
        <v>0</v>
      </c>
      <c r="P33" s="12">
        <f t="shared" si="5"/>
        <v>0</v>
      </c>
      <c r="Q33" s="12">
        <f t="shared" si="5"/>
        <v>0</v>
      </c>
      <c r="R33" s="12">
        <f t="shared" si="5"/>
        <v>0</v>
      </c>
      <c r="S33" s="12">
        <f t="shared" si="5"/>
        <v>0</v>
      </c>
      <c r="T33" s="12">
        <f t="shared" si="5"/>
        <v>0</v>
      </c>
      <c r="U33" s="12">
        <f t="shared" si="5"/>
        <v>0</v>
      </c>
      <c r="V33" s="12">
        <f t="shared" si="5"/>
        <v>0</v>
      </c>
      <c r="W33" s="12">
        <f t="shared" si="5"/>
        <v>0</v>
      </c>
      <c r="X33" s="12">
        <f t="shared" si="5"/>
        <v>0</v>
      </c>
      <c r="Y33" s="12">
        <f t="shared" si="5"/>
        <v>0</v>
      </c>
      <c r="Z33" s="12">
        <f t="shared" si="5"/>
        <v>0</v>
      </c>
      <c r="AA33" s="12">
        <f t="shared" si="5"/>
        <v>0</v>
      </c>
      <c r="AB33" s="12">
        <f t="shared" si="6"/>
        <v>0</v>
      </c>
      <c r="AC33" s="12">
        <f t="shared" si="6"/>
        <v>0</v>
      </c>
      <c r="AD33" s="12">
        <f t="shared" si="6"/>
        <v>0</v>
      </c>
      <c r="AE33" s="12">
        <f t="shared" si="6"/>
        <v>0</v>
      </c>
      <c r="AF33" s="12">
        <f t="shared" si="6"/>
        <v>0</v>
      </c>
      <c r="AG33" s="12">
        <f t="shared" si="6"/>
        <v>0</v>
      </c>
      <c r="AH33" s="12"/>
      <c r="AI33" s="12"/>
      <c r="AJ33" s="12"/>
      <c r="AK33" s="12"/>
      <c r="AL33" s="12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63" workbookViewId="0">
      <selection activeCell="D12" sqref="D12"/>
    </sheetView>
  </sheetViews>
  <sheetFormatPr defaultColWidth="9.33203125" defaultRowHeight="14.4" x14ac:dyDescent="0.3"/>
  <cols>
    <col min="1" max="16384" width="9.33203125" style="15"/>
  </cols>
  <sheetData>
    <row r="1" spans="1:28" ht="15.6" x14ac:dyDescent="0.3">
      <c r="A1" s="39" t="s">
        <v>244</v>
      </c>
    </row>
    <row r="4" spans="1:28" x14ac:dyDescent="0.3">
      <c r="A4" s="2" t="s">
        <v>245</v>
      </c>
      <c r="Y4" s="15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s="15" t="s">
        <v>253</v>
      </c>
      <c r="C6" s="15">
        <v>650</v>
      </c>
      <c r="D6" s="15">
        <v>550</v>
      </c>
      <c r="E6" s="15">
        <v>450</v>
      </c>
      <c r="G6" s="4" t="s">
        <v>254</v>
      </c>
      <c r="H6" s="15" t="s">
        <v>253</v>
      </c>
      <c r="I6" s="15">
        <v>650</v>
      </c>
      <c r="J6" s="15">
        <v>550</v>
      </c>
      <c r="K6" s="15">
        <v>450</v>
      </c>
      <c r="M6" s="4" t="s">
        <v>255</v>
      </c>
      <c r="N6" s="15" t="s">
        <v>253</v>
      </c>
      <c r="O6" s="15">
        <v>650</v>
      </c>
      <c r="P6" s="15">
        <v>550</v>
      </c>
      <c r="Q6" s="15">
        <v>450</v>
      </c>
      <c r="S6" s="4" t="s">
        <v>256</v>
      </c>
      <c r="T6" s="15" t="s">
        <v>253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0" customFormat="1" x14ac:dyDescent="0.3">
      <c r="A7" s="40">
        <v>2007</v>
      </c>
      <c r="B7" s="41">
        <v>75.5</v>
      </c>
      <c r="C7" s="41">
        <v>75.5</v>
      </c>
      <c r="D7" s="41">
        <v>75.5</v>
      </c>
      <c r="E7" s="41">
        <v>75.5</v>
      </c>
      <c r="G7" s="40">
        <v>2007</v>
      </c>
      <c r="H7" s="41">
        <f>H8</f>
        <v>5.3</v>
      </c>
      <c r="I7" s="41">
        <f>I8</f>
        <v>5.3</v>
      </c>
      <c r="J7" s="41">
        <f>J8</f>
        <v>5.3</v>
      </c>
      <c r="K7" s="41">
        <f>K8</f>
        <v>5.3</v>
      </c>
      <c r="M7" s="40">
        <v>2007</v>
      </c>
      <c r="N7" s="41">
        <f>N8</f>
        <v>100.54999999999998</v>
      </c>
      <c r="O7" s="41">
        <f>O8</f>
        <v>100.54999999999998</v>
      </c>
      <c r="P7" s="41">
        <f>P8</f>
        <v>100.54999999999998</v>
      </c>
      <c r="Q7" s="41">
        <f>Q8</f>
        <v>100.54999999999998</v>
      </c>
      <c r="S7" s="40">
        <v>2007</v>
      </c>
      <c r="T7" s="42">
        <v>1</v>
      </c>
      <c r="U7" s="42">
        <v>1</v>
      </c>
      <c r="V7" s="42">
        <v>1</v>
      </c>
      <c r="W7" s="42">
        <v>1</v>
      </c>
      <c r="Y7" s="43">
        <v>2007</v>
      </c>
      <c r="Z7" s="42">
        <v>0</v>
      </c>
      <c r="AA7" s="42">
        <v>0</v>
      </c>
      <c r="AB7" s="42">
        <v>0</v>
      </c>
    </row>
    <row r="8" spans="1:28" x14ac:dyDescent="0.3">
      <c r="A8" s="15">
        <v>2010</v>
      </c>
      <c r="B8" s="42">
        <v>75.5</v>
      </c>
      <c r="C8" s="42">
        <v>75.5</v>
      </c>
      <c r="D8" s="42">
        <v>75.5</v>
      </c>
      <c r="E8" s="42">
        <v>75.5</v>
      </c>
      <c r="G8" s="15">
        <v>2010</v>
      </c>
      <c r="H8" s="42">
        <v>5.3</v>
      </c>
      <c r="I8" s="42">
        <v>5.3</v>
      </c>
      <c r="J8" s="42">
        <v>5.3</v>
      </c>
      <c r="K8" s="42">
        <v>5.3</v>
      </c>
      <c r="M8" s="15">
        <v>2010</v>
      </c>
      <c r="N8" s="42">
        <v>100.54999999999998</v>
      </c>
      <c r="O8" s="42">
        <v>100.54999999999998</v>
      </c>
      <c r="P8" s="42">
        <v>100.54999999999998</v>
      </c>
      <c r="Q8" s="42">
        <v>100.54999999999998</v>
      </c>
      <c r="S8" s="15">
        <v>2010</v>
      </c>
      <c r="T8" s="42">
        <v>1</v>
      </c>
      <c r="U8" s="42">
        <v>1</v>
      </c>
      <c r="V8" s="42">
        <v>1</v>
      </c>
      <c r="W8" s="42">
        <v>1</v>
      </c>
      <c r="Y8" s="15">
        <v>2010</v>
      </c>
      <c r="Z8" s="42">
        <v>0</v>
      </c>
      <c r="AA8" s="42">
        <v>0</v>
      </c>
      <c r="AB8" s="42">
        <v>0</v>
      </c>
    </row>
    <row r="9" spans="1:28" x14ac:dyDescent="0.3">
      <c r="A9" s="15">
        <v>2015</v>
      </c>
      <c r="B9" s="42">
        <v>88.600985029258169</v>
      </c>
      <c r="C9" s="42">
        <v>88.078016028064269</v>
      </c>
      <c r="D9" s="42">
        <v>87.061648658254626</v>
      </c>
      <c r="E9" s="42">
        <v>81.56533863932431</v>
      </c>
      <c r="G9" s="15">
        <v>2015</v>
      </c>
      <c r="H9" s="42">
        <v>6.0213202751285078</v>
      </c>
      <c r="I9" s="42">
        <v>6.6572465289027676</v>
      </c>
      <c r="J9" s="42">
        <v>6.7063139187766252</v>
      </c>
      <c r="K9" s="42">
        <v>6.7050575872059914</v>
      </c>
      <c r="M9" s="15">
        <v>2015</v>
      </c>
      <c r="N9" s="42">
        <v>102.69450244200212</v>
      </c>
      <c r="O9" s="42">
        <v>98.162101902345881</v>
      </c>
      <c r="P9" s="42">
        <v>97.577752899953722</v>
      </c>
      <c r="Q9" s="42">
        <v>97.53033516222996</v>
      </c>
      <c r="S9" s="15">
        <v>2015</v>
      </c>
      <c r="T9" s="42">
        <v>1.0148416037615156</v>
      </c>
      <c r="U9" s="42">
        <v>1.0157359400693844</v>
      </c>
      <c r="V9" s="42">
        <v>1.0139101615538109</v>
      </c>
      <c r="W9" s="42">
        <v>1.0077572877522822</v>
      </c>
      <c r="Y9" s="15">
        <v>2015</v>
      </c>
      <c r="Z9" s="42">
        <v>8.3379942130419078</v>
      </c>
      <c r="AA9" s="42">
        <v>16.65286847048927</v>
      </c>
      <c r="AB9" s="42">
        <v>41.104099017909562</v>
      </c>
    </row>
    <row r="10" spans="1:28" x14ac:dyDescent="0.3">
      <c r="A10" s="15">
        <v>2020</v>
      </c>
      <c r="B10" s="42">
        <v>105.04658350257947</v>
      </c>
      <c r="C10" s="42">
        <v>102.98029465407866</v>
      </c>
      <c r="D10" s="42">
        <v>98.91694149768567</v>
      </c>
      <c r="E10" s="42">
        <v>85.150544393982386</v>
      </c>
      <c r="G10" s="15">
        <v>2020</v>
      </c>
      <c r="H10" s="42">
        <v>6.7166724712740358</v>
      </c>
      <c r="I10" s="42">
        <v>8.278786164058916</v>
      </c>
      <c r="J10" s="42">
        <v>8.10818085004931</v>
      </c>
      <c r="K10" s="42">
        <v>7.9746109546384831</v>
      </c>
      <c r="M10" s="15">
        <v>2020</v>
      </c>
      <c r="N10" s="42">
        <v>106.24614420594658</v>
      </c>
      <c r="O10" s="42">
        <v>96.888978891237215</v>
      </c>
      <c r="P10" s="42">
        <v>97.530525115249816</v>
      </c>
      <c r="Q10" s="42">
        <v>96.496270156745609</v>
      </c>
      <c r="S10" s="15">
        <v>2020</v>
      </c>
      <c r="T10" s="42">
        <v>1.0458566835686716</v>
      </c>
      <c r="U10" s="42">
        <v>1.0455383581013269</v>
      </c>
      <c r="V10" s="42">
        <v>1.0416761881526113</v>
      </c>
      <c r="W10" s="42">
        <v>1.0358164723282863</v>
      </c>
      <c r="Y10" s="15">
        <v>2020</v>
      </c>
      <c r="Z10" s="42">
        <v>9.809930803894412</v>
      </c>
      <c r="AA10" s="42">
        <v>17.787449232571007</v>
      </c>
      <c r="AB10" s="42">
        <v>46.140418305018756</v>
      </c>
    </row>
    <row r="11" spans="1:28" x14ac:dyDescent="0.3">
      <c r="A11" s="15">
        <v>2025</v>
      </c>
      <c r="B11" s="42">
        <v>122.25241024330582</v>
      </c>
      <c r="C11" s="42">
        <v>116.0664630997771</v>
      </c>
      <c r="D11" s="42">
        <v>108.02664689055472</v>
      </c>
      <c r="E11" s="42">
        <v>85.365685312813952</v>
      </c>
      <c r="G11" s="15">
        <v>2025</v>
      </c>
      <c r="H11" s="42">
        <v>7.613408042083603</v>
      </c>
      <c r="I11" s="42">
        <v>9.4813304693130238</v>
      </c>
      <c r="J11" s="42">
        <v>9.8107489762017597</v>
      </c>
      <c r="K11" s="42">
        <v>9.3742475963923937</v>
      </c>
      <c r="M11" s="15">
        <v>2025</v>
      </c>
      <c r="N11" s="42">
        <v>109.73960688455654</v>
      </c>
      <c r="O11" s="42">
        <v>99.735310207634228</v>
      </c>
      <c r="P11" s="42">
        <v>96.983389103072454</v>
      </c>
      <c r="Q11" s="42">
        <v>95.026027917479141</v>
      </c>
      <c r="S11" s="15">
        <v>2025</v>
      </c>
      <c r="T11" s="42">
        <v>1.0799490388267972</v>
      </c>
      <c r="U11" s="42">
        <v>1.0810223220468651</v>
      </c>
      <c r="V11" s="42">
        <v>1.0783805601456429</v>
      </c>
      <c r="W11" s="42">
        <v>1.0750736086679042</v>
      </c>
      <c r="Y11" s="15">
        <v>2025</v>
      </c>
      <c r="Z11" s="42">
        <v>10.645256175693033</v>
      </c>
      <c r="AA11" s="42">
        <v>21.573708471353871</v>
      </c>
      <c r="AB11" s="42">
        <v>56.230644600825784</v>
      </c>
    </row>
    <row r="12" spans="1:28" x14ac:dyDescent="0.3">
      <c r="A12" s="15">
        <v>2030</v>
      </c>
      <c r="B12" s="42">
        <v>133.70863876785472</v>
      </c>
      <c r="C12" s="42">
        <v>126.32819995962396</v>
      </c>
      <c r="D12" s="42">
        <v>117.72271524500573</v>
      </c>
      <c r="E12" s="42">
        <v>81.745835100231716</v>
      </c>
      <c r="G12" s="15">
        <v>2030</v>
      </c>
      <c r="H12" s="42">
        <v>8.7693262363996265</v>
      </c>
      <c r="I12" s="42">
        <v>10.280867884320683</v>
      </c>
      <c r="J12" s="42">
        <v>12.163602480674452</v>
      </c>
      <c r="K12" s="42">
        <v>10.74117702713302</v>
      </c>
      <c r="M12" s="15">
        <v>2030</v>
      </c>
      <c r="N12" s="42">
        <v>113.11945989087479</v>
      </c>
      <c r="O12" s="42">
        <v>104.36852412306</v>
      </c>
      <c r="P12" s="42">
        <v>97.156755010122765</v>
      </c>
      <c r="Q12" s="42">
        <v>95.579455397773003</v>
      </c>
      <c r="S12" s="15">
        <v>2030</v>
      </c>
      <c r="T12" s="42">
        <v>1.1078532953323141</v>
      </c>
      <c r="U12" s="42">
        <v>1.1081943208023888</v>
      </c>
      <c r="V12" s="42">
        <v>1.1112239251093941</v>
      </c>
      <c r="W12" s="42">
        <v>1.1151862003856383</v>
      </c>
      <c r="Y12" s="15">
        <v>2030</v>
      </c>
      <c r="Z12" s="42">
        <v>12.572190208326255</v>
      </c>
      <c r="AA12" s="42">
        <v>22.934738485672444</v>
      </c>
      <c r="AB12" s="42">
        <v>68.072250350226597</v>
      </c>
    </row>
    <row r="13" spans="1:28" x14ac:dyDescent="0.3">
      <c r="A13" s="15">
        <v>2035</v>
      </c>
      <c r="B13" s="42">
        <v>144.43137894160336</v>
      </c>
      <c r="C13" s="42">
        <v>140.21213518363561</v>
      </c>
      <c r="D13" s="42">
        <v>131.70831345316412</v>
      </c>
      <c r="E13" s="42">
        <v>81.239594115522621</v>
      </c>
      <c r="G13" s="15">
        <v>2035</v>
      </c>
      <c r="H13" s="42">
        <v>10.144868590483489</v>
      </c>
      <c r="I13" s="42">
        <v>11.802416233511826</v>
      </c>
      <c r="J13" s="42">
        <v>12.917753758735358</v>
      </c>
      <c r="K13" s="42">
        <v>11.016125655165675</v>
      </c>
      <c r="M13" s="15">
        <v>2035</v>
      </c>
      <c r="N13" s="42">
        <v>116.66175966455087</v>
      </c>
      <c r="O13" s="42">
        <v>109.1382869152596</v>
      </c>
      <c r="P13" s="42">
        <v>104.39341358939595</v>
      </c>
      <c r="Q13" s="42">
        <v>103.70604261887595</v>
      </c>
      <c r="S13" s="15">
        <v>2035</v>
      </c>
      <c r="T13" s="42">
        <v>1.1387459460337153</v>
      </c>
      <c r="U13" s="42">
        <v>1.1400064617245023</v>
      </c>
      <c r="V13" s="42">
        <v>1.1409321284365292</v>
      </c>
      <c r="W13" s="42">
        <v>1.1442940361876599</v>
      </c>
      <c r="Y13" s="15">
        <v>2035</v>
      </c>
      <c r="Z13" s="42">
        <v>10.594064514065581</v>
      </c>
      <c r="AA13" s="42">
        <v>20.86994858206614</v>
      </c>
      <c r="AB13" s="42">
        <v>76.097295220804384</v>
      </c>
    </row>
    <row r="14" spans="1:28" x14ac:dyDescent="0.3">
      <c r="A14" s="15">
        <v>2040</v>
      </c>
      <c r="B14" s="42">
        <v>150.82805951557202</v>
      </c>
      <c r="C14" s="42">
        <v>148.91977382833389</v>
      </c>
      <c r="D14" s="42">
        <v>133.51288612805456</v>
      </c>
      <c r="E14" s="42">
        <v>76.26865318027194</v>
      </c>
      <c r="G14" s="15">
        <v>2040</v>
      </c>
      <c r="H14" s="42">
        <v>11.759209131182832</v>
      </c>
      <c r="I14" s="42">
        <v>13.23196470733382</v>
      </c>
      <c r="J14" s="42">
        <v>13.477768526326072</v>
      </c>
      <c r="K14" s="42">
        <v>10.407500319240505</v>
      </c>
      <c r="M14" s="15">
        <v>2040</v>
      </c>
      <c r="N14" s="42">
        <v>120.29223787272012</v>
      </c>
      <c r="O14" s="42">
        <v>113.93868527837381</v>
      </c>
      <c r="P14" s="42">
        <v>108.82412175491223</v>
      </c>
      <c r="Q14" s="42">
        <v>111.93392582300294</v>
      </c>
      <c r="S14" s="15">
        <v>2040</v>
      </c>
      <c r="T14" s="42">
        <v>1.1683716640710498</v>
      </c>
      <c r="U14" s="42">
        <v>1.1705625014715786</v>
      </c>
      <c r="V14" s="42">
        <v>1.1728574497993676</v>
      </c>
      <c r="W14" s="42">
        <v>1.1941297957137751</v>
      </c>
      <c r="Y14" s="15">
        <v>2040</v>
      </c>
      <c r="Z14" s="42">
        <v>10.537601048708938</v>
      </c>
      <c r="AA14" s="42">
        <v>26.745282394629918</v>
      </c>
      <c r="AB14" s="42">
        <v>88.637067550272604</v>
      </c>
    </row>
    <row r="15" spans="1:28" x14ac:dyDescent="0.3">
      <c r="A15" s="15">
        <v>2045</v>
      </c>
      <c r="B15" s="42">
        <v>158.46411200961634</v>
      </c>
      <c r="C15" s="42">
        <v>158.8615880274543</v>
      </c>
      <c r="D15" s="42">
        <v>141.85642473261481</v>
      </c>
      <c r="E15" s="42">
        <v>72.212470529019512</v>
      </c>
      <c r="G15" s="15">
        <v>2045</v>
      </c>
      <c r="H15" s="42">
        <v>13.932269323845151</v>
      </c>
      <c r="I15" s="42">
        <v>15.148308775126823</v>
      </c>
      <c r="J15" s="42">
        <v>13.955315043740921</v>
      </c>
      <c r="K15" s="42">
        <v>10.404454863661599</v>
      </c>
      <c r="M15" s="15">
        <v>2045</v>
      </c>
      <c r="N15" s="42">
        <v>123.88503397274327</v>
      </c>
      <c r="O15" s="42">
        <v>118.50359253017123</v>
      </c>
      <c r="P15" s="42">
        <v>115.65748964720939</v>
      </c>
      <c r="Q15" s="42">
        <v>116.56525836943518</v>
      </c>
      <c r="S15" s="15">
        <v>2045</v>
      </c>
      <c r="T15" s="42">
        <v>1.1990046147243627</v>
      </c>
      <c r="U15" s="42">
        <v>1.2051580951494827</v>
      </c>
      <c r="V15" s="42">
        <v>1.2022481862688181</v>
      </c>
      <c r="W15" s="42">
        <v>1.2542214412220347</v>
      </c>
      <c r="Y15" s="15">
        <v>2045</v>
      </c>
      <c r="Z15" s="42">
        <v>10.211169899350617</v>
      </c>
      <c r="AA15" s="42">
        <v>28.782239002326843</v>
      </c>
      <c r="AB15" s="42">
        <v>99.12364222319998</v>
      </c>
    </row>
    <row r="16" spans="1:28" x14ac:dyDescent="0.3">
      <c r="A16" s="15">
        <v>2050</v>
      </c>
      <c r="B16" s="42">
        <v>165.74495975383283</v>
      </c>
      <c r="C16" s="42">
        <v>163.0671527785922</v>
      </c>
      <c r="D16" s="42">
        <v>142.42432798150421</v>
      </c>
      <c r="E16" s="42">
        <v>66.818376555047081</v>
      </c>
      <c r="G16" s="15">
        <v>2050</v>
      </c>
      <c r="H16" s="42">
        <v>16.685970907476712</v>
      </c>
      <c r="I16" s="42">
        <v>17.921595131972349</v>
      </c>
      <c r="J16" s="42">
        <v>15.273692638044066</v>
      </c>
      <c r="K16" s="42">
        <v>10.67669577365386</v>
      </c>
      <c r="M16" s="15">
        <v>2050</v>
      </c>
      <c r="N16" s="42">
        <v>128.02205985569043</v>
      </c>
      <c r="O16" s="42">
        <v>121.49214744577704</v>
      </c>
      <c r="P16" s="42">
        <v>119.32094637625998</v>
      </c>
      <c r="Q16" s="42">
        <v>120.79678217984264</v>
      </c>
      <c r="S16" s="15">
        <v>2050</v>
      </c>
      <c r="T16" s="42">
        <v>1.2345233782947942</v>
      </c>
      <c r="U16" s="42">
        <v>1.2437505878344894</v>
      </c>
      <c r="V16" s="42">
        <v>1.2481844014035273</v>
      </c>
      <c r="W16" s="42">
        <v>1.3018163079494103</v>
      </c>
      <c r="Y16" s="15">
        <v>2050</v>
      </c>
      <c r="Z16" s="42">
        <v>12.697591016184527</v>
      </c>
      <c r="AA16" s="42">
        <v>36.577422987390577</v>
      </c>
      <c r="AB16" s="42">
        <v>110.7236990954179</v>
      </c>
    </row>
    <row r="17" spans="1:28" x14ac:dyDescent="0.3">
      <c r="A17" s="15">
        <v>2055</v>
      </c>
      <c r="B17" s="42">
        <v>169.13021363882103</v>
      </c>
      <c r="C17" s="42">
        <v>164.75668985640286</v>
      </c>
      <c r="D17" s="42">
        <v>140.08189217608833</v>
      </c>
      <c r="E17" s="42">
        <v>62.304294963799023</v>
      </c>
      <c r="G17" s="15">
        <v>2055</v>
      </c>
      <c r="H17" s="42">
        <v>18.63248434809757</v>
      </c>
      <c r="I17" s="42">
        <v>20.612493046747016</v>
      </c>
      <c r="J17" s="42">
        <v>16.810581641319093</v>
      </c>
      <c r="K17" s="42">
        <v>11.27714201682481</v>
      </c>
      <c r="M17" s="15">
        <v>2055</v>
      </c>
      <c r="N17" s="42">
        <v>132.47873201289491</v>
      </c>
      <c r="O17" s="42">
        <v>123.59705195832191</v>
      </c>
      <c r="P17" s="42">
        <v>121.44489179011707</v>
      </c>
      <c r="Q17" s="42">
        <v>123.43625971560313</v>
      </c>
      <c r="S17" s="15">
        <v>2055</v>
      </c>
      <c r="T17" s="42">
        <v>1.2451838652392839</v>
      </c>
      <c r="U17" s="42">
        <v>1.2594329401011817</v>
      </c>
      <c r="V17" s="42">
        <v>1.2858674041575258</v>
      </c>
      <c r="W17" s="42">
        <v>1.3307436296147213</v>
      </c>
      <c r="Y17" s="15">
        <v>2055</v>
      </c>
      <c r="Z17" s="42">
        <v>14.586322471461422</v>
      </c>
      <c r="AA17" s="42">
        <v>43.309932887908431</v>
      </c>
      <c r="AB17" s="42">
        <v>116.65593509128071</v>
      </c>
    </row>
    <row r="18" spans="1:28" x14ac:dyDescent="0.3">
      <c r="A18" s="15">
        <v>2060</v>
      </c>
      <c r="B18" s="42">
        <v>171.24807975156506</v>
      </c>
      <c r="C18" s="42">
        <v>163.89144410203048</v>
      </c>
      <c r="D18" s="42">
        <v>136.40781755285659</v>
      </c>
      <c r="E18" s="42">
        <v>59.435688327152448</v>
      </c>
      <c r="G18" s="15">
        <v>2060</v>
      </c>
      <c r="H18" s="42">
        <v>18.948803559427418</v>
      </c>
      <c r="I18" s="42">
        <v>23.301686545248543</v>
      </c>
      <c r="J18" s="42">
        <v>19.426362575336192</v>
      </c>
      <c r="K18" s="42">
        <v>12.689306152037457</v>
      </c>
      <c r="M18" s="15">
        <v>2060</v>
      </c>
      <c r="N18" s="42">
        <v>138.73242437816288</v>
      </c>
      <c r="O18" s="42">
        <v>124.53740547845091</v>
      </c>
      <c r="P18" s="42">
        <v>122.71000449384796</v>
      </c>
      <c r="Q18" s="42">
        <v>125.25706591531518</v>
      </c>
      <c r="S18" s="15">
        <v>2060</v>
      </c>
      <c r="T18" s="42">
        <v>1.2482613337216386</v>
      </c>
      <c r="U18" s="42">
        <v>1.2806113384117548</v>
      </c>
      <c r="V18" s="42">
        <v>1.3040179524430939</v>
      </c>
      <c r="W18" s="42">
        <v>1.3401170358157928</v>
      </c>
      <c r="Y18" s="15">
        <v>2060</v>
      </c>
      <c r="Z18" s="42">
        <v>19.345592107163515</v>
      </c>
      <c r="AA18" s="42">
        <v>49.533536240856954</v>
      </c>
      <c r="AB18" s="42">
        <v>119.6324712291555</v>
      </c>
    </row>
    <row r="19" spans="1:28" x14ac:dyDescent="0.3">
      <c r="A19" s="15">
        <v>2065</v>
      </c>
      <c r="B19" s="42">
        <v>173.96400663338326</v>
      </c>
      <c r="C19" s="42">
        <v>163.27304577234071</v>
      </c>
      <c r="D19" s="42">
        <v>129.93566148119041</v>
      </c>
      <c r="E19" s="42">
        <v>57.099609760564199</v>
      </c>
      <c r="G19" s="15">
        <v>2065</v>
      </c>
      <c r="H19" s="42">
        <v>19.251994839938305</v>
      </c>
      <c r="I19" s="42">
        <v>24.357390795802413</v>
      </c>
      <c r="J19" s="42">
        <v>21.635856564478807</v>
      </c>
      <c r="K19" s="42">
        <v>14.647710733268307</v>
      </c>
      <c r="M19" s="15">
        <v>2065</v>
      </c>
      <c r="N19" s="42">
        <v>144.45632198315371</v>
      </c>
      <c r="O19" s="42">
        <v>126.91418151650389</v>
      </c>
      <c r="P19" s="42">
        <v>124.20375339528083</v>
      </c>
      <c r="Q19" s="42">
        <v>126.60869779947986</v>
      </c>
      <c r="S19" s="15">
        <v>2065</v>
      </c>
      <c r="T19" s="42">
        <v>1.2529155271373931</v>
      </c>
      <c r="U19" s="42">
        <v>1.3069758160367804</v>
      </c>
      <c r="V19" s="42">
        <v>1.3304581586103821</v>
      </c>
      <c r="W19" s="42">
        <v>1.3550043054068182</v>
      </c>
      <c r="Y19" s="15">
        <v>2065</v>
      </c>
      <c r="Z19" s="42">
        <v>23.009240246413679</v>
      </c>
      <c r="AA19" s="42">
        <v>58.729086297575783</v>
      </c>
      <c r="AB19" s="42">
        <v>125.24310276823621</v>
      </c>
    </row>
    <row r="20" spans="1:28" x14ac:dyDescent="0.3">
      <c r="A20" s="15">
        <v>2070</v>
      </c>
      <c r="B20" s="42">
        <v>178.16913402357443</v>
      </c>
      <c r="C20" s="42">
        <v>163.16257443248836</v>
      </c>
      <c r="D20" s="42">
        <v>126.46681501993126</v>
      </c>
      <c r="E20" s="42">
        <v>55.79759686971552</v>
      </c>
      <c r="G20" s="15">
        <v>2070</v>
      </c>
      <c r="H20" s="42">
        <v>19.556166928418754</v>
      </c>
      <c r="I20" s="42">
        <v>25.407422320894327</v>
      </c>
      <c r="J20" s="42">
        <v>23.744417873376591</v>
      </c>
      <c r="K20" s="42">
        <v>16.849912126873974</v>
      </c>
      <c r="M20" s="15">
        <v>2070</v>
      </c>
      <c r="N20" s="42">
        <v>149.83353832199307</v>
      </c>
      <c r="O20" s="42">
        <v>130.78954119089252</v>
      </c>
      <c r="P20" s="42">
        <v>126.40397437092429</v>
      </c>
      <c r="Q20" s="42">
        <v>127.85288143539671</v>
      </c>
      <c r="S20" s="15">
        <v>2070</v>
      </c>
      <c r="T20" s="42">
        <v>1.2552681784614972</v>
      </c>
      <c r="U20" s="42">
        <v>1.3277742760370548</v>
      </c>
      <c r="V20" s="42">
        <v>1.3516919706452102</v>
      </c>
      <c r="W20" s="42">
        <v>1.3715190386963321</v>
      </c>
      <c r="Y20" s="15">
        <v>2070</v>
      </c>
      <c r="Z20" s="42">
        <v>26.473878844370745</v>
      </c>
      <c r="AA20" s="42">
        <v>64.061503551674107</v>
      </c>
      <c r="AB20" s="42">
        <v>128.84899254253853</v>
      </c>
    </row>
    <row r="21" spans="1:28" x14ac:dyDescent="0.3">
      <c r="A21" s="15">
        <v>2075</v>
      </c>
      <c r="B21" s="42">
        <v>183.78898202370829</v>
      </c>
      <c r="C21" s="42">
        <v>163.49841439265575</v>
      </c>
      <c r="D21" s="42">
        <v>117.3148667636875</v>
      </c>
      <c r="E21" s="42">
        <v>55.180936283508508</v>
      </c>
      <c r="G21" s="15">
        <v>2075</v>
      </c>
      <c r="H21" s="42">
        <v>19.85140087364233</v>
      </c>
      <c r="I21" s="42">
        <v>26.419549289594379</v>
      </c>
      <c r="J21" s="42">
        <v>27.025782075453396</v>
      </c>
      <c r="K21" s="42">
        <v>19.426709023056112</v>
      </c>
      <c r="M21" s="15">
        <v>2075</v>
      </c>
      <c r="N21" s="42">
        <v>154.86305226183754</v>
      </c>
      <c r="O21" s="42">
        <v>133.05168690106919</v>
      </c>
      <c r="P21" s="42">
        <v>127.29744539758936</v>
      </c>
      <c r="Q21" s="42">
        <v>128.95935543301891</v>
      </c>
      <c r="S21" s="15">
        <v>2075</v>
      </c>
      <c r="T21" s="42">
        <v>1.2692453570890927</v>
      </c>
      <c r="U21" s="42">
        <v>1.3524576474500953</v>
      </c>
      <c r="V21" s="42">
        <v>1.384461247823598</v>
      </c>
      <c r="W21" s="42">
        <v>1.3902397681314278</v>
      </c>
      <c r="Y21" s="15">
        <v>2075</v>
      </c>
      <c r="Z21" s="42">
        <v>30.170620009593684</v>
      </c>
      <c r="AA21" s="42">
        <v>73.76849378307179</v>
      </c>
      <c r="AB21" s="42">
        <v>135.52640392997264</v>
      </c>
    </row>
    <row r="22" spans="1:28" x14ac:dyDescent="0.3">
      <c r="A22" s="15">
        <v>2080</v>
      </c>
      <c r="B22" s="42">
        <v>187.23180571412763</v>
      </c>
      <c r="C22" s="42">
        <v>163.01691051090677</v>
      </c>
      <c r="D22" s="42">
        <v>112.38951470877804</v>
      </c>
      <c r="E22" s="42">
        <v>53.87769714021811</v>
      </c>
      <c r="G22" s="15">
        <v>2080</v>
      </c>
      <c r="H22" s="42">
        <v>20.139054398905678</v>
      </c>
      <c r="I22" s="42">
        <v>27.782932766136888</v>
      </c>
      <c r="J22" s="42">
        <v>30.495399240409849</v>
      </c>
      <c r="K22" s="42">
        <v>22.609868446106098</v>
      </c>
      <c r="M22" s="15">
        <v>2080</v>
      </c>
      <c r="N22" s="42">
        <v>159.74875331904536</v>
      </c>
      <c r="O22" s="42">
        <v>134.75973377773474</v>
      </c>
      <c r="P22" s="42">
        <v>128.29106763015662</v>
      </c>
      <c r="Q22" s="42">
        <v>129.93320507258701</v>
      </c>
      <c r="S22" s="15">
        <v>2080</v>
      </c>
      <c r="T22" s="42">
        <v>1.2928716683954569</v>
      </c>
      <c r="U22" s="42">
        <v>1.3791363074603726</v>
      </c>
      <c r="V22" s="42">
        <v>1.4113005305871924</v>
      </c>
      <c r="W22" s="42">
        <v>1.4073923360691656</v>
      </c>
      <c r="Y22" s="15">
        <v>2080</v>
      </c>
      <c r="Z22" s="42">
        <v>35.404059157091261</v>
      </c>
      <c r="AA22" s="42">
        <v>80.556527646863827</v>
      </c>
      <c r="AB22" s="42">
        <v>140.15469248635657</v>
      </c>
    </row>
    <row r="23" spans="1:28" x14ac:dyDescent="0.3">
      <c r="A23" s="15">
        <v>2085</v>
      </c>
      <c r="B23" s="42">
        <v>189.95216902451671</v>
      </c>
      <c r="C23" s="42">
        <v>160.13843950266693</v>
      </c>
      <c r="D23" s="42">
        <v>106.47317945466939</v>
      </c>
      <c r="E23" s="42">
        <v>52.978690042449145</v>
      </c>
      <c r="G23" s="15">
        <v>2085</v>
      </c>
      <c r="H23" s="42">
        <v>20.429630259825959</v>
      </c>
      <c r="I23" s="42">
        <v>29.34068430147439</v>
      </c>
      <c r="J23" s="42">
        <v>34.585363835359274</v>
      </c>
      <c r="K23" s="42">
        <v>26.082020131268202</v>
      </c>
      <c r="M23" s="15">
        <v>2085</v>
      </c>
      <c r="N23" s="42">
        <v>164.48887166562869</v>
      </c>
      <c r="O23" s="42">
        <v>136.2261117861361</v>
      </c>
      <c r="P23" s="42">
        <v>129.39059227989904</v>
      </c>
      <c r="Q23" s="42">
        <v>130.80822254918206</v>
      </c>
      <c r="S23" s="15">
        <v>2085</v>
      </c>
      <c r="T23" s="42">
        <v>1.3099575155583694</v>
      </c>
      <c r="U23" s="42">
        <v>1.4029870815543615</v>
      </c>
      <c r="V23" s="42">
        <v>1.4295516798669006</v>
      </c>
      <c r="W23" s="42">
        <v>1.4180217899392815</v>
      </c>
      <c r="Y23" s="15">
        <v>2085</v>
      </c>
      <c r="Z23" s="42">
        <v>41.514219698733257</v>
      </c>
      <c r="AA23" s="42">
        <v>86.230482092990982</v>
      </c>
      <c r="AB23" s="42">
        <v>149.61547579060766</v>
      </c>
    </row>
    <row r="24" spans="1:28" x14ac:dyDescent="0.3">
      <c r="A24" s="15">
        <v>2090</v>
      </c>
      <c r="B24" s="42">
        <v>192.13766023509277</v>
      </c>
      <c r="C24" s="42">
        <v>155.84161549795431</v>
      </c>
      <c r="D24" s="42">
        <v>99.542725516806456</v>
      </c>
      <c r="E24" s="42">
        <v>54.851636702095696</v>
      </c>
      <c r="G24" s="15">
        <v>2090</v>
      </c>
      <c r="H24" s="42">
        <v>20.72214329336715</v>
      </c>
      <c r="I24" s="42">
        <v>31.024411773021061</v>
      </c>
      <c r="J24" s="42">
        <v>38.955600299478874</v>
      </c>
      <c r="K24" s="42">
        <v>30.344391740008838</v>
      </c>
      <c r="M24" s="15">
        <v>2090</v>
      </c>
      <c r="N24" s="42">
        <v>169.12794581802751</v>
      </c>
      <c r="O24" s="42">
        <v>137.82071315614232</v>
      </c>
      <c r="P24" s="42">
        <v>130.34269887497749</v>
      </c>
      <c r="Q24" s="42">
        <v>131.85201764530046</v>
      </c>
      <c r="S24" s="15">
        <v>2090</v>
      </c>
      <c r="T24" s="42">
        <v>1.3226437938627338</v>
      </c>
      <c r="U24" s="42">
        <v>1.415831476787299</v>
      </c>
      <c r="V24" s="42">
        <v>1.4430805209331732</v>
      </c>
      <c r="W24" s="42">
        <v>1.4204302491354657</v>
      </c>
      <c r="Y24" s="15">
        <v>2090</v>
      </c>
      <c r="Z24" s="42">
        <v>48.182080965758558</v>
      </c>
      <c r="AA24" s="42">
        <v>92.076642211419141</v>
      </c>
      <c r="AB24" s="42">
        <v>148.47870569364855</v>
      </c>
    </row>
    <row r="25" spans="1:28" x14ac:dyDescent="0.3">
      <c r="A25" s="15">
        <v>2095</v>
      </c>
      <c r="B25" s="42">
        <v>194.20335667112818</v>
      </c>
      <c r="C25" s="42">
        <v>150.03265538620283</v>
      </c>
      <c r="D25" s="42">
        <v>91.437509320191779</v>
      </c>
      <c r="E25" s="42">
        <v>56.087165764509088</v>
      </c>
      <c r="G25" s="15">
        <v>2095</v>
      </c>
      <c r="H25" s="42">
        <v>21.021515467865896</v>
      </c>
      <c r="I25" s="42">
        <v>32.590722819110397</v>
      </c>
      <c r="J25" s="42">
        <v>43.497875440980842</v>
      </c>
      <c r="K25" s="42">
        <v>35.254194277148621</v>
      </c>
      <c r="M25" s="15">
        <v>2095</v>
      </c>
      <c r="N25" s="42">
        <v>173.77140010471462</v>
      </c>
      <c r="O25" s="42">
        <v>139.34796604004956</v>
      </c>
      <c r="P25" s="42">
        <v>131.31810029993642</v>
      </c>
      <c r="Q25" s="42">
        <v>132.88154174183319</v>
      </c>
      <c r="S25" s="15">
        <v>2095</v>
      </c>
      <c r="T25" s="42">
        <v>1.3320538351397624</v>
      </c>
      <c r="U25" s="42">
        <v>1.4292143972971405</v>
      </c>
      <c r="V25" s="42">
        <v>1.4539031020253612</v>
      </c>
      <c r="W25" s="42">
        <v>1.4239363098801181</v>
      </c>
      <c r="Y25" s="15">
        <v>2095</v>
      </c>
      <c r="Z25" s="42">
        <v>54.360722593435682</v>
      </c>
      <c r="AA25" s="42">
        <v>100.18429751495866</v>
      </c>
      <c r="AB25" s="42">
        <v>147.96384282086385</v>
      </c>
    </row>
    <row r="26" spans="1:28" x14ac:dyDescent="0.3">
      <c r="A26" s="15">
        <v>2100</v>
      </c>
      <c r="B26" s="42">
        <v>196.55641239864278</v>
      </c>
      <c r="C26" s="42">
        <v>146.43857847779418</v>
      </c>
      <c r="D26" s="42">
        <v>86.591797706250958</v>
      </c>
      <c r="E26" s="42">
        <v>44.469594372277818</v>
      </c>
      <c r="G26" s="15">
        <v>2100</v>
      </c>
      <c r="H26" s="42">
        <v>21.355739550077111</v>
      </c>
      <c r="I26" s="42">
        <v>33.703949460908007</v>
      </c>
      <c r="J26" s="42">
        <v>44.992734037018458</v>
      </c>
      <c r="K26" s="42">
        <v>40.280318088082524</v>
      </c>
      <c r="M26" s="15">
        <v>2100</v>
      </c>
      <c r="N26" s="42">
        <v>178.82664701576806</v>
      </c>
      <c r="O26" s="42">
        <v>141.18458715086953</v>
      </c>
      <c r="P26" s="42">
        <v>133.43514965367743</v>
      </c>
      <c r="Q26" s="42">
        <v>133.62355254742758</v>
      </c>
      <c r="S26" s="15">
        <v>2100</v>
      </c>
      <c r="T26" s="42">
        <v>1.3382459196881593</v>
      </c>
      <c r="U26" s="42">
        <v>1.4362923729555237</v>
      </c>
      <c r="V26" s="42">
        <v>1.4566073525851742</v>
      </c>
      <c r="W26" s="42">
        <v>1.4448967551208785</v>
      </c>
      <c r="Y26" s="15">
        <v>2100</v>
      </c>
      <c r="Z26" s="42">
        <v>58.24078798884986</v>
      </c>
      <c r="AA26" s="42">
        <v>105.23984468377094</v>
      </c>
      <c r="AB26" s="42">
        <v>158.53252345975156</v>
      </c>
    </row>
    <row r="27" spans="1:28" x14ac:dyDescent="0.3">
      <c r="B27" s="42"/>
      <c r="C27" s="42"/>
      <c r="D27" s="42"/>
      <c r="E27" s="42"/>
      <c r="H27" s="42"/>
      <c r="I27" s="42"/>
      <c r="J27" s="42"/>
      <c r="K27" s="42"/>
      <c r="N27" s="42"/>
      <c r="O27" s="42"/>
      <c r="P27" s="42"/>
      <c r="Q27" s="42"/>
      <c r="T27" s="42"/>
      <c r="U27" s="42"/>
      <c r="V27" s="42"/>
      <c r="W27" s="42"/>
    </row>
    <row r="28" spans="1:28" x14ac:dyDescent="0.3">
      <c r="A28" s="42" t="s">
        <v>257</v>
      </c>
      <c r="B28" s="42">
        <f t="array" ref="B28:B30">MMULT($B$65:$I$67,B7:B14)</f>
        <v>49.032893796182577</v>
      </c>
      <c r="C28" s="42">
        <f t="array" ref="C28:C30">MMULT($B$65:$I$67,C7:C14)</f>
        <v>55.501194485773105</v>
      </c>
      <c r="D28" s="42">
        <f t="array" ref="D28:D30">MMULT($B$65:$I$67,D7:D14)</f>
        <v>57.586079994742761</v>
      </c>
      <c r="E28" s="42">
        <f t="array" ref="E28:E30">MMULT($B$65:$I$67,E7:E14)</f>
        <v>64.223842810257054</v>
      </c>
      <c r="H28" s="42">
        <f t="array" ref="H28:H30">MMULT($B$65:$I$67,H7:H14)</f>
        <v>5.0496029266384088</v>
      </c>
      <c r="I28" s="42">
        <f t="array" ref="I28:I30">MMULT($B$65:$I$67,I7:I14)</f>
        <v>3.4962038929436647</v>
      </c>
      <c r="J28" s="42">
        <f t="array" ref="J28:J30">MMULT($B$65:$I$67,J7:J14)</f>
        <v>2.6274896127372509</v>
      </c>
      <c r="K28" s="42">
        <f t="array" ref="K28:K30">MMULT($B$65:$I$67,K7:K14)</f>
        <v>2.0813887328448963</v>
      </c>
      <c r="N28" s="42">
        <f t="array" ref="N28:N30">MMULT($B$65:$I$67,N7:N14)</f>
        <v>97.232170981242419</v>
      </c>
      <c r="O28" s="42">
        <f t="array" ref="O28:O30">MMULT($B$65:$I$67,O7:O14)</f>
        <v>106.84825997264112</v>
      </c>
      <c r="P28" s="42">
        <f t="array" ref="P28:P30">MMULT($B$65:$I$67,P7:P14)</f>
        <v>108.83951928653337</v>
      </c>
      <c r="Q28" s="42">
        <f t="array" ref="Q28:Q30">MMULT($B$65:$I$67,Q7:Q14)</f>
        <v>112.5663544731058</v>
      </c>
      <c r="T28" s="42">
        <f t="array" ref="T28:T30">MMULT($B$65:$I$67,T7:T14)</f>
        <v>0.97141362317032054</v>
      </c>
      <c r="U28" s="42">
        <f t="array" ref="U28:U30">MMULT($B$65:$I$67,U7:U14)</f>
        <v>0.97187763198338684</v>
      </c>
      <c r="V28" s="42">
        <f t="array" ref="V28:V30">MMULT($B$65:$I$67,V7:V14)</f>
        <v>0.97445967844366255</v>
      </c>
      <c r="W28" s="42">
        <f t="array" ref="W28:W30">MMULT($B$65:$I$67,W7:W14)</f>
        <v>0.98717692353458408</v>
      </c>
      <c r="Z28" s="42">
        <f t="array" ref="Z28:Z30">MMULT($B$65:$I$67,Z7:Z14)</f>
        <v>-9.7292561136896474</v>
      </c>
      <c r="AA28" s="42">
        <f t="array" ref="AA28:AA30">MMULT($B$65:$I$67,AA7:AA14)</f>
        <v>-15.048825097484887</v>
      </c>
      <c r="AB28" s="42">
        <f t="array" ref="AB28:AB30">MMULT($B$65:$I$67,AB7:AB14)</f>
        <v>-34.718299334842015</v>
      </c>
    </row>
    <row r="29" spans="1:28" x14ac:dyDescent="0.3">
      <c r="A29" s="42" t="s">
        <v>258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3">
      <c r="A30" s="42" t="s">
        <v>259</v>
      </c>
      <c r="B30" s="44">
        <v>-1.2984140399091793E-2</v>
      </c>
      <c r="C30" s="44">
        <v>1.369014091756271E-3</v>
      </c>
      <c r="D30" s="44">
        <v>-3.9005515435903693E-3</v>
      </c>
      <c r="E30" s="44">
        <v>-3.4365935074312987E-2</v>
      </c>
      <c r="H30" s="44">
        <v>4.2839554785698425E-3</v>
      </c>
      <c r="I30" s="44">
        <v>8.0004278301805051E-4</v>
      </c>
      <c r="J30" s="44">
        <v>-5.2668879316384448E-4</v>
      </c>
      <c r="K30" s="44">
        <v>-4.5996950570707518E-3</v>
      </c>
      <c r="N30" s="44">
        <v>6.699607135163349E-3</v>
      </c>
      <c r="O30" s="44">
        <v>3.121560439331908E-2</v>
      </c>
      <c r="P30" s="44">
        <v>3.0705076708730406E-2</v>
      </c>
      <c r="Q30" s="44">
        <v>4.2152287081951789E-2</v>
      </c>
      <c r="T30" s="44">
        <v>6.0500867338802132E-5</v>
      </c>
      <c r="U30" s="44">
        <v>6.2879701347183514E-5</v>
      </c>
      <c r="V30" s="44">
        <v>7.4828886922553503E-5</v>
      </c>
      <c r="W30" s="44">
        <v>1.2891410309913984E-4</v>
      </c>
      <c r="Z30" s="44">
        <v>-2.3570581479919077E-2</v>
      </c>
      <c r="AA30" s="44">
        <v>-3.2334286755130177E-2</v>
      </c>
      <c r="AB30" s="44">
        <v>-5.0033515705335097E-2</v>
      </c>
    </row>
    <row r="32" spans="1:28" x14ac:dyDescent="0.3">
      <c r="O32" s="45"/>
      <c r="P32" s="4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46"/>
      <c r="P33" s="46"/>
      <c r="Q33" s="33"/>
    </row>
    <row r="34" spans="2:17" x14ac:dyDescent="0.3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3"/>
    </row>
    <row r="35" spans="2:17" x14ac:dyDescent="0.3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47"/>
      <c r="P35" s="47"/>
      <c r="Q35" s="33"/>
    </row>
    <row r="36" spans="2:17" x14ac:dyDescent="0.3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47"/>
      <c r="P36" s="47"/>
      <c r="Q36" s="33"/>
    </row>
    <row r="37" spans="2:17" x14ac:dyDescent="0.3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47"/>
      <c r="P37" s="47"/>
      <c r="Q37" s="33"/>
    </row>
    <row r="38" spans="2:17" x14ac:dyDescent="0.3">
      <c r="O38" s="47"/>
      <c r="P38" s="47"/>
      <c r="Q38" s="33"/>
    </row>
    <row r="39" spans="2:17" x14ac:dyDescent="0.3">
      <c r="B39" s="15" t="s">
        <v>7</v>
      </c>
      <c r="O39" s="47"/>
      <c r="P39" s="47"/>
      <c r="Q39" s="33"/>
    </row>
    <row r="40" spans="2:17" x14ac:dyDescent="0.3">
      <c r="B40" s="15">
        <v>1</v>
      </c>
      <c r="C40" s="15">
        <f>A7-2000</f>
        <v>7</v>
      </c>
      <c r="D40" s="15">
        <f>C40^2</f>
        <v>49</v>
      </c>
      <c r="O40" s="47"/>
      <c r="P40" s="47"/>
      <c r="Q40" s="33"/>
    </row>
    <row r="41" spans="2:17" x14ac:dyDescent="0.3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47"/>
      <c r="P41" s="47"/>
      <c r="Q41" s="33"/>
    </row>
    <row r="42" spans="2:17" x14ac:dyDescent="0.3">
      <c r="B42" s="15">
        <v>1</v>
      </c>
      <c r="C42" s="15">
        <f t="shared" si="0"/>
        <v>15</v>
      </c>
      <c r="D42" s="15">
        <f t="shared" si="1"/>
        <v>225</v>
      </c>
      <c r="O42" s="47"/>
      <c r="P42" s="47"/>
      <c r="Q42" s="33"/>
    </row>
    <row r="43" spans="2:17" x14ac:dyDescent="0.3">
      <c r="B43" s="15">
        <v>1</v>
      </c>
      <c r="C43" s="15">
        <f t="shared" si="0"/>
        <v>20</v>
      </c>
      <c r="D43" s="15">
        <f t="shared" si="1"/>
        <v>400</v>
      </c>
      <c r="O43" s="47"/>
      <c r="P43" s="47"/>
      <c r="Q43" s="33"/>
    </row>
    <row r="44" spans="2:17" x14ac:dyDescent="0.3">
      <c r="B44" s="15">
        <v>1</v>
      </c>
      <c r="C44" s="15">
        <f t="shared" si="0"/>
        <v>25</v>
      </c>
      <c r="D44" s="15">
        <f t="shared" si="1"/>
        <v>625</v>
      </c>
      <c r="O44" s="47"/>
      <c r="P44" s="47"/>
      <c r="Q44" s="33"/>
    </row>
    <row r="45" spans="2:17" x14ac:dyDescent="0.3">
      <c r="B45" s="15">
        <v>1</v>
      </c>
      <c r="C45" s="15">
        <f t="shared" si="0"/>
        <v>30</v>
      </c>
      <c r="D45" s="15">
        <f t="shared" si="1"/>
        <v>900</v>
      </c>
      <c r="O45" s="47"/>
      <c r="P45" s="47"/>
      <c r="Q45" s="33"/>
    </row>
    <row r="46" spans="2:17" x14ac:dyDescent="0.3">
      <c r="B46" s="15">
        <v>1</v>
      </c>
      <c r="C46" s="15">
        <f t="shared" si="0"/>
        <v>35</v>
      </c>
      <c r="D46" s="15">
        <f t="shared" si="1"/>
        <v>1225</v>
      </c>
      <c r="O46" s="47"/>
      <c r="P46" s="47"/>
      <c r="Q46" s="33"/>
    </row>
    <row r="47" spans="2:17" x14ac:dyDescent="0.3">
      <c r="B47" s="15">
        <v>1</v>
      </c>
      <c r="C47" s="15">
        <f t="shared" si="0"/>
        <v>40</v>
      </c>
      <c r="D47" s="15">
        <f t="shared" si="1"/>
        <v>1600</v>
      </c>
      <c r="O47" s="47"/>
      <c r="P47" s="47"/>
      <c r="Q47" s="33"/>
    </row>
    <row r="48" spans="2:17" x14ac:dyDescent="0.3">
      <c r="O48" s="47"/>
      <c r="P48" s="47"/>
      <c r="Q48" s="33"/>
    </row>
    <row r="49" spans="2:17" x14ac:dyDescent="0.3">
      <c r="B49" s="15" t="s">
        <v>264</v>
      </c>
      <c r="O49" s="47"/>
      <c r="P49" s="47"/>
      <c r="Q49" s="33"/>
    </row>
    <row r="50" spans="2:17" x14ac:dyDescent="0.3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3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3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3">
      <c r="B54" s="15" t="s">
        <v>265</v>
      </c>
    </row>
    <row r="55" spans="2:17" x14ac:dyDescent="0.3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3">
      <c r="B56" s="15">
        <v>182</v>
      </c>
      <c r="C56" s="15">
        <v>5124</v>
      </c>
      <c r="D56" s="15">
        <v>162218</v>
      </c>
    </row>
    <row r="57" spans="2:17" x14ac:dyDescent="0.3">
      <c r="B57" s="15">
        <v>5124</v>
      </c>
      <c r="C57" s="15">
        <v>162218</v>
      </c>
      <c r="D57" s="15">
        <v>5484276</v>
      </c>
    </row>
    <row r="59" spans="2:17" x14ac:dyDescent="0.3">
      <c r="B59" s="48" t="s">
        <v>266</v>
      </c>
    </row>
    <row r="60" spans="2:17" x14ac:dyDescent="0.3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3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3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3">
      <c r="B64" s="15" t="s">
        <v>267</v>
      </c>
    </row>
    <row r="65" spans="1:28" x14ac:dyDescent="0.3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3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3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s="15" t="s">
        <v>253</v>
      </c>
      <c r="C73" s="15">
        <v>650</v>
      </c>
      <c r="D73" s="15">
        <v>550</v>
      </c>
      <c r="E73" s="15">
        <v>450</v>
      </c>
      <c r="G73" s="4" t="s">
        <v>254</v>
      </c>
      <c r="H73" s="15" t="s">
        <v>253</v>
      </c>
      <c r="I73" s="15">
        <v>650</v>
      </c>
      <c r="J73" s="15">
        <v>550</v>
      </c>
      <c r="K73" s="15">
        <v>450</v>
      </c>
      <c r="M73" s="4" t="s">
        <v>255</v>
      </c>
      <c r="N73" s="15" t="s">
        <v>253</v>
      </c>
      <c r="O73" s="15">
        <v>650</v>
      </c>
      <c r="P73" s="15">
        <v>550</v>
      </c>
      <c r="Q73" s="15">
        <v>450</v>
      </c>
      <c r="S73" s="4" t="s">
        <v>256</v>
      </c>
      <c r="T73" s="15" t="s">
        <v>253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3">
      <c r="A74" s="40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3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3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3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3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3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3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3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3">
      <c r="A84" s="15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s="15" t="s">
        <v>253</v>
      </c>
      <c r="C86" s="15">
        <v>650</v>
      </c>
      <c r="D86" s="15">
        <v>550</v>
      </c>
      <c r="E86" s="15">
        <v>450</v>
      </c>
      <c r="G86" s="4" t="s">
        <v>254</v>
      </c>
      <c r="H86" s="15" t="s">
        <v>253</v>
      </c>
      <c r="I86" s="15">
        <v>650</v>
      </c>
      <c r="J86" s="15">
        <v>550</v>
      </c>
      <c r="K86" s="15">
        <v>450</v>
      </c>
      <c r="M86" s="4" t="s">
        <v>255</v>
      </c>
      <c r="N86" s="15" t="s">
        <v>253</v>
      </c>
      <c r="O86" s="15">
        <v>650</v>
      </c>
      <c r="P86" s="15">
        <v>550</v>
      </c>
      <c r="Q86" s="15">
        <v>450</v>
      </c>
      <c r="S86" s="4" t="s">
        <v>256</v>
      </c>
      <c r="T86" s="15" t="s">
        <v>253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3">
      <c r="A87" s="40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3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3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3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3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3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3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3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3">
      <c r="A96" s="15" t="s">
        <v>271</v>
      </c>
    </row>
    <row r="97" spans="1:28" x14ac:dyDescent="0.3">
      <c r="A97" s="2" t="s">
        <v>247</v>
      </c>
      <c r="B97" s="4" t="s">
        <v>248</v>
      </c>
      <c r="C97" s="15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s="15" t="s">
        <v>253</v>
      </c>
      <c r="C98" s="15">
        <v>650</v>
      </c>
      <c r="D98" s="15">
        <v>550</v>
      </c>
      <c r="E98" s="15">
        <v>450</v>
      </c>
      <c r="G98" s="4" t="s">
        <v>254</v>
      </c>
      <c r="H98" s="15" t="s">
        <v>253</v>
      </c>
      <c r="I98" s="15">
        <v>650</v>
      </c>
      <c r="J98" s="15">
        <v>550</v>
      </c>
      <c r="K98" s="15">
        <v>450</v>
      </c>
      <c r="M98" s="4" t="s">
        <v>255</v>
      </c>
      <c r="N98" s="15" t="s">
        <v>253</v>
      </c>
      <c r="O98" s="15">
        <v>650</v>
      </c>
      <c r="P98" s="15">
        <v>550</v>
      </c>
      <c r="Q98" s="15">
        <v>450</v>
      </c>
      <c r="S98" s="4" t="s">
        <v>256</v>
      </c>
      <c r="T98" s="15" t="s">
        <v>253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3">
      <c r="A99" s="15">
        <v>2007</v>
      </c>
      <c r="B99" s="42">
        <v>75.5</v>
      </c>
      <c r="C99" s="42">
        <v>75.5</v>
      </c>
      <c r="D99" s="42">
        <v>75.5</v>
      </c>
      <c r="E99" s="42">
        <v>75.5</v>
      </c>
      <c r="F99" s="42"/>
      <c r="G99" s="42"/>
      <c r="H99" s="42">
        <v>5.3</v>
      </c>
      <c r="I99" s="42">
        <v>5.3</v>
      </c>
      <c r="J99" s="42">
        <v>5.3</v>
      </c>
      <c r="K99" s="42">
        <v>5.3</v>
      </c>
      <c r="L99" s="42"/>
      <c r="M99" s="42"/>
      <c r="N99" s="42">
        <v>100.54999999999998</v>
      </c>
      <c r="O99" s="42">
        <v>100.54999999999998</v>
      </c>
      <c r="P99" s="42">
        <v>100.54999999999998</v>
      </c>
      <c r="Q99" s="42">
        <v>100.54999999999998</v>
      </c>
      <c r="R99" s="42"/>
      <c r="S99" s="42"/>
      <c r="T99" s="42">
        <v>1</v>
      </c>
      <c r="U99" s="42">
        <v>1</v>
      </c>
      <c r="V99" s="42">
        <v>1</v>
      </c>
      <c r="W99" s="42">
        <v>1</v>
      </c>
      <c r="X99" s="42"/>
      <c r="Y99" s="42"/>
      <c r="Z99" s="42">
        <v>0</v>
      </c>
      <c r="AA99" s="42">
        <v>0</v>
      </c>
      <c r="AB99" s="42">
        <v>0</v>
      </c>
    </row>
    <row r="100" spans="1:28" x14ac:dyDescent="0.3">
      <c r="A100" s="15">
        <v>2008</v>
      </c>
      <c r="B100" s="42">
        <v>75.5</v>
      </c>
      <c r="C100" s="42">
        <v>75.5</v>
      </c>
      <c r="D100" s="42">
        <v>75.5</v>
      </c>
      <c r="E100" s="42">
        <v>75.5</v>
      </c>
      <c r="F100" s="42"/>
      <c r="G100" s="42"/>
      <c r="H100" s="42">
        <v>5.3</v>
      </c>
      <c r="I100" s="42">
        <v>5.3</v>
      </c>
      <c r="J100" s="42">
        <v>5.3</v>
      </c>
      <c r="K100" s="42">
        <v>5.3</v>
      </c>
      <c r="L100" s="42"/>
      <c r="M100" s="42"/>
      <c r="N100" s="42">
        <v>100.54999999999998</v>
      </c>
      <c r="O100" s="42">
        <v>100.54999999999998</v>
      </c>
      <c r="P100" s="42">
        <v>100.54999999999998</v>
      </c>
      <c r="Q100" s="42">
        <v>100.54999999999998</v>
      </c>
      <c r="R100" s="42"/>
      <c r="S100" s="42"/>
      <c r="T100" s="42">
        <v>1</v>
      </c>
      <c r="U100" s="42">
        <v>1</v>
      </c>
      <c r="V100" s="42">
        <v>1</v>
      </c>
      <c r="W100" s="42">
        <v>1</v>
      </c>
      <c r="X100" s="42"/>
      <c r="Y100" s="42"/>
      <c r="Z100" s="42">
        <v>0</v>
      </c>
      <c r="AA100" s="42">
        <v>0</v>
      </c>
      <c r="AB100" s="42">
        <v>0</v>
      </c>
    </row>
    <row r="101" spans="1:28" x14ac:dyDescent="0.3">
      <c r="A101" s="15">
        <v>2009</v>
      </c>
      <c r="B101" s="42">
        <v>75.5</v>
      </c>
      <c r="C101" s="42">
        <v>75.5</v>
      </c>
      <c r="D101" s="42">
        <v>75.5</v>
      </c>
      <c r="E101" s="42">
        <v>75.5</v>
      </c>
      <c r="F101" s="42"/>
      <c r="G101" s="42"/>
      <c r="H101" s="42">
        <v>5.3</v>
      </c>
      <c r="I101" s="42">
        <v>5.3</v>
      </c>
      <c r="J101" s="42">
        <v>5.3</v>
      </c>
      <c r="K101" s="42">
        <v>5.3</v>
      </c>
      <c r="L101" s="42"/>
      <c r="M101" s="42"/>
      <c r="N101" s="42">
        <v>100.54999999999998</v>
      </c>
      <c r="O101" s="42">
        <v>100.54999999999998</v>
      </c>
      <c r="P101" s="42">
        <v>100.54999999999998</v>
      </c>
      <c r="Q101" s="42">
        <v>100.54999999999998</v>
      </c>
      <c r="R101" s="42"/>
      <c r="S101" s="42"/>
      <c r="T101" s="42">
        <v>1</v>
      </c>
      <c r="U101" s="42">
        <v>1</v>
      </c>
      <c r="V101" s="42">
        <v>1</v>
      </c>
      <c r="W101" s="42">
        <v>1</v>
      </c>
      <c r="X101" s="42"/>
      <c r="Y101" s="42"/>
      <c r="Z101" s="42">
        <v>0</v>
      </c>
      <c r="AA101" s="42">
        <v>0</v>
      </c>
      <c r="AB101" s="42">
        <v>0</v>
      </c>
    </row>
    <row r="102" spans="1:28" x14ac:dyDescent="0.3">
      <c r="A102" s="15">
        <v>2010</v>
      </c>
      <c r="B102" s="42">
        <v>75.5</v>
      </c>
      <c r="C102" s="42">
        <v>75.5</v>
      </c>
      <c r="D102" s="42">
        <v>75.5</v>
      </c>
      <c r="E102" s="42">
        <v>75.5</v>
      </c>
      <c r="F102" s="42"/>
      <c r="G102" s="42"/>
      <c r="H102" s="42">
        <v>5.3</v>
      </c>
      <c r="I102" s="42">
        <v>5.3</v>
      </c>
      <c r="J102" s="42">
        <v>5.3</v>
      </c>
      <c r="K102" s="42">
        <v>5.3</v>
      </c>
      <c r="L102" s="42"/>
      <c r="M102" s="42"/>
      <c r="N102" s="42">
        <v>100.54999999999998</v>
      </c>
      <c r="O102" s="42">
        <v>100.54999999999998</v>
      </c>
      <c r="P102" s="42">
        <v>100.54999999999998</v>
      </c>
      <c r="Q102" s="42">
        <v>100.54999999999998</v>
      </c>
      <c r="R102" s="42"/>
      <c r="S102" s="42"/>
      <c r="T102" s="42">
        <v>1</v>
      </c>
      <c r="U102" s="42">
        <v>1</v>
      </c>
      <c r="V102" s="42">
        <v>1</v>
      </c>
      <c r="W102" s="42">
        <v>1</v>
      </c>
      <c r="X102" s="42"/>
      <c r="Y102" s="42"/>
      <c r="Z102" s="42">
        <v>0</v>
      </c>
      <c r="AA102" s="42">
        <v>0</v>
      </c>
      <c r="AB102" s="42">
        <v>0</v>
      </c>
    </row>
    <row r="103" spans="1:28" x14ac:dyDescent="0.3">
      <c r="A103" s="15">
        <v>2011</v>
      </c>
      <c r="B103" s="42">
        <v>78.120197005851878</v>
      </c>
      <c r="C103" s="42">
        <v>78.015603205612933</v>
      </c>
      <c r="D103" s="42">
        <v>77.812329731650607</v>
      </c>
      <c r="E103" s="42">
        <v>76.713067727864654</v>
      </c>
      <c r="F103" s="42"/>
      <c r="G103" s="42"/>
      <c r="H103" s="42">
        <v>5.4442640550257124</v>
      </c>
      <c r="I103" s="42">
        <v>5.5714493057804475</v>
      </c>
      <c r="J103" s="42">
        <v>5.5812627837552782</v>
      </c>
      <c r="K103" s="42">
        <v>5.5810115174411976</v>
      </c>
      <c r="L103" s="42"/>
      <c r="M103" s="42"/>
      <c r="N103" s="42">
        <v>100.97890048840043</v>
      </c>
      <c r="O103" s="42">
        <v>100.07242038046923</v>
      </c>
      <c r="P103" s="42">
        <v>99.955550579990586</v>
      </c>
      <c r="Q103" s="42">
        <v>99.946067032445853</v>
      </c>
      <c r="R103" s="42"/>
      <c r="S103" s="42"/>
      <c r="T103" s="42">
        <v>1.002968320752303</v>
      </c>
      <c r="U103" s="42">
        <v>1.0031471880138776</v>
      </c>
      <c r="V103" s="42">
        <v>1.0027820323107619</v>
      </c>
      <c r="W103" s="42">
        <v>1.0015514575504563</v>
      </c>
      <c r="X103" s="42"/>
      <c r="Y103" s="42"/>
      <c r="Z103" s="42">
        <v>1.6675988426081858</v>
      </c>
      <c r="AA103" s="42">
        <v>3.3305736940974384</v>
      </c>
      <c r="AB103" s="42">
        <v>8.2208198035805253</v>
      </c>
    </row>
    <row r="104" spans="1:28" x14ac:dyDescent="0.3">
      <c r="A104" s="15">
        <v>2012</v>
      </c>
      <c r="B104" s="42">
        <v>80.740394011703756</v>
      </c>
      <c r="C104" s="42">
        <v>80.531206411225867</v>
      </c>
      <c r="D104" s="42">
        <v>80.124659463301214</v>
      </c>
      <c r="E104" s="42">
        <v>77.926135455729764</v>
      </c>
      <c r="F104" s="42"/>
      <c r="G104" s="42"/>
      <c r="H104" s="42">
        <v>5.5885281100514135</v>
      </c>
      <c r="I104" s="42">
        <v>5.8428986115610542</v>
      </c>
      <c r="J104" s="42">
        <v>5.8625255675106018</v>
      </c>
      <c r="K104" s="42">
        <v>5.862023034882327</v>
      </c>
      <c r="L104" s="42"/>
      <c r="M104" s="42"/>
      <c r="N104" s="42">
        <v>101.40780097680079</v>
      </c>
      <c r="O104" s="42">
        <v>99.594840760938382</v>
      </c>
      <c r="P104" s="42">
        <v>99.361101159981445</v>
      </c>
      <c r="Q104" s="42">
        <v>99.34213406489198</v>
      </c>
      <c r="R104" s="42"/>
      <c r="S104" s="42"/>
      <c r="T104" s="42">
        <v>1.005936641504606</v>
      </c>
      <c r="U104" s="42">
        <v>1.0062943760277543</v>
      </c>
      <c r="V104" s="42">
        <v>1.0055640646215238</v>
      </c>
      <c r="W104" s="42">
        <v>1.003102915100913</v>
      </c>
      <c r="X104" s="42"/>
      <c r="Y104" s="42"/>
      <c r="Z104" s="42">
        <v>3.3351976852163716</v>
      </c>
      <c r="AA104" s="42">
        <v>6.6611473881957863</v>
      </c>
      <c r="AB104" s="42">
        <v>16.441639607161051</v>
      </c>
    </row>
    <row r="105" spans="1:28" x14ac:dyDescent="0.3">
      <c r="A105" s="15">
        <v>2013</v>
      </c>
      <c r="B105" s="42">
        <v>83.360591017554725</v>
      </c>
      <c r="C105" s="42">
        <v>83.0468096168388</v>
      </c>
      <c r="D105" s="42">
        <v>82.43698919495273</v>
      </c>
      <c r="E105" s="42">
        <v>79.139203183594418</v>
      </c>
      <c r="F105" s="42"/>
      <c r="G105" s="42"/>
      <c r="H105" s="42">
        <v>5.7327921650771145</v>
      </c>
      <c r="I105" s="42">
        <v>6.1143479173415471</v>
      </c>
      <c r="J105" s="42">
        <v>6.1437883512659255</v>
      </c>
      <c r="K105" s="42">
        <v>6.1430345523235701</v>
      </c>
      <c r="L105" s="42"/>
      <c r="M105" s="42"/>
      <c r="N105" s="42">
        <v>101.83670146520126</v>
      </c>
      <c r="O105" s="42">
        <v>99.117261141407539</v>
      </c>
      <c r="P105" s="42">
        <v>98.766651739972076</v>
      </c>
      <c r="Q105" s="42">
        <v>98.738201097337878</v>
      </c>
      <c r="R105" s="42"/>
      <c r="S105" s="42"/>
      <c r="T105" s="42">
        <v>1.0089049622569091</v>
      </c>
      <c r="U105" s="42">
        <v>1.009441564041631</v>
      </c>
      <c r="V105" s="42">
        <v>1.0083460969322866</v>
      </c>
      <c r="W105" s="42">
        <v>1.0046543726513693</v>
      </c>
      <c r="X105" s="42"/>
      <c r="Y105" s="42"/>
      <c r="Z105" s="42">
        <v>5.0027965278250122</v>
      </c>
      <c r="AA105" s="42">
        <v>9.9917210822932248</v>
      </c>
      <c r="AB105" s="42">
        <v>24.662459410745214</v>
      </c>
    </row>
    <row r="106" spans="1:28" x14ac:dyDescent="0.3">
      <c r="A106" s="15">
        <v>2014</v>
      </c>
      <c r="B106" s="42">
        <v>85.980788023406603</v>
      </c>
      <c r="C106" s="42">
        <v>85.562412822451734</v>
      </c>
      <c r="D106" s="42">
        <v>84.749318926603337</v>
      </c>
      <c r="E106" s="42">
        <v>80.352270911459073</v>
      </c>
      <c r="F106" s="42"/>
      <c r="G106" s="42"/>
      <c r="H106" s="42">
        <v>5.8770562201028156</v>
      </c>
      <c r="I106" s="42">
        <v>6.3857972231221538</v>
      </c>
      <c r="J106" s="42">
        <v>6.4250511350212491</v>
      </c>
      <c r="K106" s="42">
        <v>6.4240460697646995</v>
      </c>
      <c r="L106" s="42"/>
      <c r="M106" s="42"/>
      <c r="N106" s="42">
        <v>102.26560195360173</v>
      </c>
      <c r="O106" s="42">
        <v>98.639681521876696</v>
      </c>
      <c r="P106" s="42">
        <v>98.172202319962935</v>
      </c>
      <c r="Q106" s="42">
        <v>98.134268129784004</v>
      </c>
      <c r="R106" s="42"/>
      <c r="S106" s="42"/>
      <c r="T106" s="42">
        <v>1.011873283009213</v>
      </c>
      <c r="U106" s="42">
        <v>1.0125887520555077</v>
      </c>
      <c r="V106" s="42">
        <v>1.0111281292430485</v>
      </c>
      <c r="W106" s="42">
        <v>1.0062058302018255</v>
      </c>
      <c r="X106" s="42"/>
      <c r="Y106" s="42"/>
      <c r="Z106" s="42">
        <v>6.670395370433198</v>
      </c>
      <c r="AA106" s="42">
        <v>13.322294776390663</v>
      </c>
      <c r="AB106" s="42">
        <v>32.883279214325739</v>
      </c>
    </row>
    <row r="107" spans="1:28" x14ac:dyDescent="0.3">
      <c r="A107" s="15">
        <v>2015</v>
      </c>
      <c r="B107" s="42">
        <v>88.600985029258482</v>
      </c>
      <c r="C107" s="42">
        <v>88.078016028064667</v>
      </c>
      <c r="D107" s="42">
        <v>87.061648658253944</v>
      </c>
      <c r="E107" s="42">
        <v>81.565338639324182</v>
      </c>
      <c r="F107" s="42"/>
      <c r="G107" s="42"/>
      <c r="H107" s="42">
        <v>6.0213202751285166</v>
      </c>
      <c r="I107" s="42">
        <v>6.6572465289026468</v>
      </c>
      <c r="J107" s="42">
        <v>6.7063139187765728</v>
      </c>
      <c r="K107" s="42">
        <v>6.7050575872059426</v>
      </c>
      <c r="L107" s="42"/>
      <c r="M107" s="42"/>
      <c r="N107" s="42">
        <v>102.69450244200209</v>
      </c>
      <c r="O107" s="42">
        <v>98.162101902345853</v>
      </c>
      <c r="P107" s="42">
        <v>97.577752899953566</v>
      </c>
      <c r="Q107" s="42">
        <v>97.530335162229903</v>
      </c>
      <c r="R107" s="42"/>
      <c r="S107" s="42"/>
      <c r="T107" s="42">
        <v>1.014841603761516</v>
      </c>
      <c r="U107" s="42">
        <v>1.0157359400693844</v>
      </c>
      <c r="V107" s="42">
        <v>1.0139101615538104</v>
      </c>
      <c r="W107" s="42">
        <v>1.0077572877522822</v>
      </c>
      <c r="X107" s="42"/>
      <c r="Y107" s="42"/>
      <c r="Z107" s="42">
        <v>8.3379942130418385</v>
      </c>
      <c r="AA107" s="42">
        <v>16.652868470489011</v>
      </c>
      <c r="AB107" s="42">
        <v>41.104099017906265</v>
      </c>
    </row>
    <row r="108" spans="1:28" x14ac:dyDescent="0.3">
      <c r="A108" s="15">
        <v>2016</v>
      </c>
      <c r="B108" s="42">
        <v>91.890104723922377</v>
      </c>
      <c r="C108" s="42">
        <v>91.05847175326744</v>
      </c>
      <c r="D108" s="42">
        <v>89.432707226140337</v>
      </c>
      <c r="E108" s="42">
        <v>82.282379790256073</v>
      </c>
      <c r="F108" s="42"/>
      <c r="G108" s="42"/>
      <c r="H108" s="42">
        <v>6.160390714357618</v>
      </c>
      <c r="I108" s="42">
        <v>6.9815544559340879</v>
      </c>
      <c r="J108" s="42">
        <v>6.9866873050310687</v>
      </c>
      <c r="K108" s="42">
        <v>6.9589682606925294</v>
      </c>
      <c r="L108" s="42"/>
      <c r="M108" s="42"/>
      <c r="N108" s="42">
        <v>103.404830794791</v>
      </c>
      <c r="O108" s="42">
        <v>97.907477300124128</v>
      </c>
      <c r="P108" s="42">
        <v>97.568307343012947</v>
      </c>
      <c r="Q108" s="42">
        <v>97.323522161133155</v>
      </c>
      <c r="R108" s="42"/>
      <c r="S108" s="42"/>
      <c r="T108" s="42">
        <v>1.0210446197229484</v>
      </c>
      <c r="U108" s="42">
        <v>1.021696423675774</v>
      </c>
      <c r="V108" s="42">
        <v>1.0194633668735715</v>
      </c>
      <c r="W108" s="42">
        <v>1.0133691246674825</v>
      </c>
      <c r="X108" s="42"/>
      <c r="Y108" s="42"/>
      <c r="Z108" s="42">
        <v>8.6323815312124452</v>
      </c>
      <c r="AA108" s="42">
        <v>16.879784622905618</v>
      </c>
      <c r="AB108" s="42">
        <v>42.111362875331224</v>
      </c>
    </row>
    <row r="109" spans="1:28" x14ac:dyDescent="0.3">
      <c r="A109" s="15">
        <v>2017</v>
      </c>
      <c r="B109" s="42">
        <v>95.179224418587182</v>
      </c>
      <c r="C109" s="42">
        <v>94.038927478470214</v>
      </c>
      <c r="D109" s="42">
        <v>91.803765794026731</v>
      </c>
      <c r="E109" s="42">
        <v>82.999420941187736</v>
      </c>
      <c r="F109" s="42"/>
      <c r="G109" s="42"/>
      <c r="H109" s="42">
        <v>6.2994611535867193</v>
      </c>
      <c r="I109" s="42">
        <v>7.3058623829653015</v>
      </c>
      <c r="J109" s="42">
        <v>7.2670606912856783</v>
      </c>
      <c r="K109" s="42">
        <v>7.2128789341790593</v>
      </c>
      <c r="L109" s="42"/>
      <c r="M109" s="42"/>
      <c r="N109" s="42">
        <v>104.11515914757979</v>
      </c>
      <c r="O109" s="42">
        <v>97.652852697902404</v>
      </c>
      <c r="P109" s="42">
        <v>97.558861786072157</v>
      </c>
      <c r="Q109" s="42">
        <v>97.116709160036294</v>
      </c>
      <c r="R109" s="42"/>
      <c r="S109" s="42"/>
      <c r="T109" s="42">
        <v>1.0272476356843789</v>
      </c>
      <c r="U109" s="42">
        <v>1.0276569072821626</v>
      </c>
      <c r="V109" s="42">
        <v>1.0250165721933318</v>
      </c>
      <c r="W109" s="42">
        <v>1.0189809615826846</v>
      </c>
      <c r="X109" s="42"/>
      <c r="Y109" s="42"/>
      <c r="Z109" s="42">
        <v>8.9267688493829382</v>
      </c>
      <c r="AA109" s="42">
        <v>17.10670077532194</v>
      </c>
      <c r="AB109" s="42">
        <v>43.118626732753</v>
      </c>
    </row>
    <row r="110" spans="1:28" x14ac:dyDescent="0.3">
      <c r="A110" s="15">
        <v>2018</v>
      </c>
      <c r="B110" s="42">
        <v>98.468344113251078</v>
      </c>
      <c r="C110" s="42">
        <v>97.019383203673897</v>
      </c>
      <c r="D110" s="42">
        <v>94.174824361913124</v>
      </c>
      <c r="E110" s="42">
        <v>83.716462092119173</v>
      </c>
      <c r="F110" s="42"/>
      <c r="G110" s="42"/>
      <c r="H110" s="42">
        <v>6.4385315928158207</v>
      </c>
      <c r="I110" s="42">
        <v>7.6301703099965152</v>
      </c>
      <c r="J110" s="42">
        <v>7.5474340775401743</v>
      </c>
      <c r="K110" s="42">
        <v>7.4667896076654756</v>
      </c>
      <c r="L110" s="42"/>
      <c r="M110" s="42"/>
      <c r="N110" s="42">
        <v>104.82548750036881</v>
      </c>
      <c r="O110" s="42">
        <v>97.398228095680679</v>
      </c>
      <c r="P110" s="42">
        <v>97.549416229131381</v>
      </c>
      <c r="Q110" s="42">
        <v>96.909896158939375</v>
      </c>
      <c r="R110" s="42"/>
      <c r="S110" s="42"/>
      <c r="T110" s="42">
        <v>1.0334506516458095</v>
      </c>
      <c r="U110" s="42">
        <v>1.0336173908885513</v>
      </c>
      <c r="V110" s="42">
        <v>1.030569777513092</v>
      </c>
      <c r="W110" s="42">
        <v>1.0245927984978849</v>
      </c>
      <c r="X110" s="42"/>
      <c r="Y110" s="42"/>
      <c r="Z110" s="42">
        <v>9.2211561675534313</v>
      </c>
      <c r="AA110" s="42">
        <v>17.333616927738319</v>
      </c>
      <c r="AB110" s="42">
        <v>44.125890590175004</v>
      </c>
    </row>
    <row r="111" spans="1:28" x14ac:dyDescent="0.3">
      <c r="A111" s="15">
        <v>2019</v>
      </c>
      <c r="B111" s="42">
        <v>101.75746380791497</v>
      </c>
      <c r="C111" s="42">
        <v>99.99983892887667</v>
      </c>
      <c r="D111" s="42">
        <v>96.545882929799518</v>
      </c>
      <c r="E111" s="42">
        <v>84.433503243050836</v>
      </c>
      <c r="F111" s="42"/>
      <c r="G111" s="42"/>
      <c r="H111" s="42">
        <v>6.577602032044922</v>
      </c>
      <c r="I111" s="42">
        <v>7.9544782370277289</v>
      </c>
      <c r="J111" s="42">
        <v>7.8278074637947839</v>
      </c>
      <c r="K111" s="42">
        <v>7.7207002811520056</v>
      </c>
      <c r="L111" s="42"/>
      <c r="M111" s="42"/>
      <c r="N111" s="42">
        <v>105.5358158531576</v>
      </c>
      <c r="O111" s="42">
        <v>97.143603493458954</v>
      </c>
      <c r="P111" s="42">
        <v>97.539970672190591</v>
      </c>
      <c r="Q111" s="42">
        <v>96.703083157842514</v>
      </c>
      <c r="R111" s="42"/>
      <c r="S111" s="42"/>
      <c r="T111" s="42">
        <v>1.0396536676072419</v>
      </c>
      <c r="U111" s="42">
        <v>1.03957787449494</v>
      </c>
      <c r="V111" s="42">
        <v>1.0361229828328522</v>
      </c>
      <c r="W111" s="42">
        <v>1.0302046354130852</v>
      </c>
      <c r="X111" s="42"/>
      <c r="Y111" s="42"/>
      <c r="Z111" s="42">
        <v>9.5155434857239243</v>
      </c>
      <c r="AA111" s="42">
        <v>17.560533080154642</v>
      </c>
      <c r="AB111" s="42">
        <v>45.13315444759678</v>
      </c>
    </row>
    <row r="112" spans="1:28" x14ac:dyDescent="0.3">
      <c r="A112" s="15">
        <v>2020</v>
      </c>
      <c r="B112" s="42">
        <v>105.04658350257978</v>
      </c>
      <c r="C112" s="42">
        <v>102.98029465407944</v>
      </c>
      <c r="D112" s="42">
        <v>98.916941497685912</v>
      </c>
      <c r="E112" s="42">
        <v>85.1505443939825</v>
      </c>
      <c r="F112" s="42"/>
      <c r="G112" s="42"/>
      <c r="H112" s="42">
        <v>6.7166724712740233</v>
      </c>
      <c r="I112" s="42">
        <v>8.2787861640589426</v>
      </c>
      <c r="J112" s="42">
        <v>8.1081808500492798</v>
      </c>
      <c r="K112" s="42">
        <v>7.9746109546385355</v>
      </c>
      <c r="L112" s="42"/>
      <c r="M112" s="42"/>
      <c r="N112" s="42">
        <v>106.24614420594662</v>
      </c>
      <c r="O112" s="42">
        <v>96.88897889123723</v>
      </c>
      <c r="P112" s="42">
        <v>97.530525115249816</v>
      </c>
      <c r="Q112" s="42">
        <v>96.496270156745652</v>
      </c>
      <c r="R112" s="42"/>
      <c r="S112" s="42"/>
      <c r="T112" s="42">
        <v>1.0458566835686725</v>
      </c>
      <c r="U112" s="42">
        <v>1.0455383581013287</v>
      </c>
      <c r="V112" s="42">
        <v>1.0416761881526124</v>
      </c>
      <c r="W112" s="42">
        <v>1.0358164723282872</v>
      </c>
      <c r="X112" s="42"/>
      <c r="Y112" s="42"/>
      <c r="Z112" s="42">
        <v>9.8099308038944173</v>
      </c>
      <c r="AA112" s="42">
        <v>17.787449232571021</v>
      </c>
      <c r="AB112" s="42">
        <v>46.140418305018557</v>
      </c>
    </row>
    <row r="113" spans="1:28" x14ac:dyDescent="0.3">
      <c r="A113" s="15">
        <v>2021</v>
      </c>
      <c r="B113" s="42">
        <v>108.48774885072544</v>
      </c>
      <c r="C113" s="42">
        <v>105.59752834321898</v>
      </c>
      <c r="D113" s="42">
        <v>100.73888257625913</v>
      </c>
      <c r="E113" s="42">
        <v>85.193572577748711</v>
      </c>
      <c r="F113" s="42"/>
      <c r="G113" s="42"/>
      <c r="H113" s="42">
        <v>6.8960195854359654</v>
      </c>
      <c r="I113" s="42">
        <v>8.5192950251097272</v>
      </c>
      <c r="J113" s="42">
        <v>8.4486944752798081</v>
      </c>
      <c r="K113" s="42">
        <v>8.2545382829893015</v>
      </c>
      <c r="L113" s="42"/>
      <c r="M113" s="42"/>
      <c r="N113" s="42">
        <v>106.9448367416685</v>
      </c>
      <c r="O113" s="42">
        <v>97.45824515451659</v>
      </c>
      <c r="P113" s="42">
        <v>97.421097912814332</v>
      </c>
      <c r="Q113" s="42">
        <v>96.202221708892239</v>
      </c>
      <c r="R113" s="42"/>
      <c r="S113" s="42"/>
      <c r="T113" s="42">
        <v>1.0526751546202977</v>
      </c>
      <c r="U113" s="42">
        <v>1.0526351508904348</v>
      </c>
      <c r="V113" s="42">
        <v>1.0490170625512185</v>
      </c>
      <c r="W113" s="42">
        <v>1.0436678995962101</v>
      </c>
      <c r="X113" s="42"/>
      <c r="Y113" s="42"/>
      <c r="Z113" s="42">
        <v>9.9769958782541721</v>
      </c>
      <c r="AA113" s="42">
        <v>18.544701080327513</v>
      </c>
      <c r="AB113" s="42">
        <v>48.158463564179783</v>
      </c>
    </row>
    <row r="114" spans="1:28" x14ac:dyDescent="0.3">
      <c r="A114" s="15">
        <v>2022</v>
      </c>
      <c r="B114" s="42">
        <v>111.92891419887019</v>
      </c>
      <c r="C114" s="42">
        <v>108.21476203235852</v>
      </c>
      <c r="D114" s="42">
        <v>102.5608236548328</v>
      </c>
      <c r="E114" s="42">
        <v>85.236600761515021</v>
      </c>
      <c r="F114" s="42"/>
      <c r="G114" s="42"/>
      <c r="H114" s="42">
        <v>7.0753666995978506</v>
      </c>
      <c r="I114" s="42">
        <v>8.7598038861605687</v>
      </c>
      <c r="J114" s="42">
        <v>8.7892081005103364</v>
      </c>
      <c r="K114" s="42">
        <v>8.5344656113400106</v>
      </c>
      <c r="L114" s="42"/>
      <c r="M114" s="42"/>
      <c r="N114" s="42">
        <v>107.6435292773906</v>
      </c>
      <c r="O114" s="42">
        <v>98.027511417795949</v>
      </c>
      <c r="P114" s="42">
        <v>97.311670710378877</v>
      </c>
      <c r="Q114" s="42">
        <v>95.908173261038996</v>
      </c>
      <c r="R114" s="42"/>
      <c r="S114" s="42"/>
      <c r="T114" s="42">
        <v>1.059493625671923</v>
      </c>
      <c r="U114" s="42">
        <v>1.0597319436795427</v>
      </c>
      <c r="V114" s="42">
        <v>1.0563579369498246</v>
      </c>
      <c r="W114" s="42">
        <v>1.0515193268641347</v>
      </c>
      <c r="X114" s="42"/>
      <c r="Y114" s="42"/>
      <c r="Z114" s="42">
        <v>10.14406095261387</v>
      </c>
      <c r="AA114" s="42">
        <v>19.30195292808412</v>
      </c>
      <c r="AB114" s="42">
        <v>50.176508823341464</v>
      </c>
    </row>
    <row r="115" spans="1:28" x14ac:dyDescent="0.3">
      <c r="A115" s="15">
        <v>2023</v>
      </c>
      <c r="B115" s="42">
        <v>115.37007954701585</v>
      </c>
      <c r="C115" s="42">
        <v>110.83199572149806</v>
      </c>
      <c r="D115" s="42">
        <v>104.38276473340693</v>
      </c>
      <c r="E115" s="42">
        <v>85.279628945281331</v>
      </c>
      <c r="F115" s="42"/>
      <c r="G115" s="42"/>
      <c r="H115" s="42">
        <v>7.2547138137597926</v>
      </c>
      <c r="I115" s="42">
        <v>9.0003127472114102</v>
      </c>
      <c r="J115" s="42">
        <v>9.129721725740751</v>
      </c>
      <c r="K115" s="42">
        <v>8.8143929396908334</v>
      </c>
      <c r="L115" s="42"/>
      <c r="M115" s="42"/>
      <c r="N115" s="42">
        <v>108.34222181311247</v>
      </c>
      <c r="O115" s="42">
        <v>98.596777681075309</v>
      </c>
      <c r="P115" s="42">
        <v>97.202243507943393</v>
      </c>
      <c r="Q115" s="42">
        <v>95.61412481318564</v>
      </c>
      <c r="R115" s="42"/>
      <c r="S115" s="42"/>
      <c r="T115" s="42">
        <v>1.0663120967235482</v>
      </c>
      <c r="U115" s="42">
        <v>1.0668287364686506</v>
      </c>
      <c r="V115" s="42">
        <v>1.0636988113484307</v>
      </c>
      <c r="W115" s="42">
        <v>1.0593707541320576</v>
      </c>
      <c r="X115" s="42"/>
      <c r="Y115" s="42"/>
      <c r="Z115" s="42">
        <v>10.311126026973568</v>
      </c>
      <c r="AA115" s="42">
        <v>20.059204775840726</v>
      </c>
      <c r="AB115" s="42">
        <v>52.194554082502691</v>
      </c>
    </row>
    <row r="116" spans="1:28" x14ac:dyDescent="0.3">
      <c r="A116" s="15">
        <v>2024</v>
      </c>
      <c r="B116" s="42">
        <v>118.8112448951606</v>
      </c>
      <c r="C116" s="42">
        <v>113.4492294106376</v>
      </c>
      <c r="D116" s="42">
        <v>106.2047058119806</v>
      </c>
      <c r="E116" s="42">
        <v>85.322657129047641</v>
      </c>
      <c r="F116" s="42"/>
      <c r="G116" s="42"/>
      <c r="H116" s="42">
        <v>7.4340609279216778</v>
      </c>
      <c r="I116" s="42">
        <v>9.2408216082621948</v>
      </c>
      <c r="J116" s="42">
        <v>9.4702353509712793</v>
      </c>
      <c r="K116" s="42">
        <v>9.0943202680416562</v>
      </c>
      <c r="L116" s="42"/>
      <c r="M116" s="42"/>
      <c r="N116" s="42">
        <v>109.04091434883458</v>
      </c>
      <c r="O116" s="42">
        <v>99.166043944354897</v>
      </c>
      <c r="P116" s="42">
        <v>97.09281630550791</v>
      </c>
      <c r="Q116" s="42">
        <v>95.320076365332397</v>
      </c>
      <c r="R116" s="42"/>
      <c r="S116" s="42"/>
      <c r="T116" s="42">
        <v>1.0731305677751735</v>
      </c>
      <c r="U116" s="42">
        <v>1.0739255292577585</v>
      </c>
      <c r="V116" s="42">
        <v>1.0710396857470368</v>
      </c>
      <c r="W116" s="42">
        <v>1.0672221813999805</v>
      </c>
      <c r="X116" s="42"/>
      <c r="Y116" s="42"/>
      <c r="Z116" s="42">
        <v>10.478191101333323</v>
      </c>
      <c r="AA116" s="42">
        <v>20.816456623597333</v>
      </c>
      <c r="AB116" s="42">
        <v>54.212599341664372</v>
      </c>
    </row>
    <row r="117" spans="1:28" x14ac:dyDescent="0.3">
      <c r="A117" s="15">
        <v>2025</v>
      </c>
      <c r="B117" s="42">
        <v>122.25241024330626</v>
      </c>
      <c r="C117" s="42">
        <v>116.06646309977714</v>
      </c>
      <c r="D117" s="42">
        <v>108.02664689055428</v>
      </c>
      <c r="E117" s="42">
        <v>85.365685312813952</v>
      </c>
      <c r="F117" s="42"/>
      <c r="G117" s="42"/>
      <c r="H117" s="42">
        <v>7.6134080420836199</v>
      </c>
      <c r="I117" s="42">
        <v>9.4813304693130362</v>
      </c>
      <c r="J117" s="42">
        <v>9.8107489762018076</v>
      </c>
      <c r="K117" s="42">
        <v>9.3742475963923653</v>
      </c>
      <c r="L117" s="42"/>
      <c r="M117" s="42"/>
      <c r="N117" s="42">
        <v>109.73960688455645</v>
      </c>
      <c r="O117" s="42">
        <v>99.735310207634257</v>
      </c>
      <c r="P117" s="42">
        <v>96.983389103072454</v>
      </c>
      <c r="Q117" s="42">
        <v>95.026027917479041</v>
      </c>
      <c r="R117" s="42"/>
      <c r="S117" s="42"/>
      <c r="T117" s="42">
        <v>1.0799490388267987</v>
      </c>
      <c r="U117" s="42">
        <v>1.0810223220468647</v>
      </c>
      <c r="V117" s="42">
        <v>1.0783805601456429</v>
      </c>
      <c r="W117" s="42">
        <v>1.0750736086679051</v>
      </c>
      <c r="X117" s="42"/>
      <c r="Y117" s="42"/>
      <c r="Z117" s="42">
        <v>10.645256175693021</v>
      </c>
      <c r="AA117" s="42">
        <v>21.573708471353712</v>
      </c>
      <c r="AB117" s="42">
        <v>56.230644600825599</v>
      </c>
    </row>
    <row r="118" spans="1:28" x14ac:dyDescent="0.3">
      <c r="A118" s="15">
        <v>2026</v>
      </c>
      <c r="B118" s="42">
        <v>124.54365594821593</v>
      </c>
      <c r="C118" s="42">
        <v>118.11881047174666</v>
      </c>
      <c r="D118" s="42">
        <v>109.96586056144497</v>
      </c>
      <c r="E118" s="42">
        <v>84.641715270297482</v>
      </c>
      <c r="F118" s="42"/>
      <c r="G118" s="42"/>
      <c r="H118" s="42">
        <v>7.8445916809467917</v>
      </c>
      <c r="I118" s="42">
        <v>9.6412379523145546</v>
      </c>
      <c r="J118" s="42">
        <v>10.281319677096235</v>
      </c>
      <c r="K118" s="42">
        <v>9.6476334825405274</v>
      </c>
      <c r="L118" s="42"/>
      <c r="M118" s="42"/>
      <c r="N118" s="42">
        <v>110.41557748582022</v>
      </c>
      <c r="O118" s="42">
        <v>100.66195299071933</v>
      </c>
      <c r="P118" s="42">
        <v>97.018062284482511</v>
      </c>
      <c r="Q118" s="42">
        <v>95.136713413537905</v>
      </c>
      <c r="R118" s="42"/>
      <c r="S118" s="42"/>
      <c r="T118" s="42">
        <v>1.0855298901279014</v>
      </c>
      <c r="U118" s="42">
        <v>1.0864567217979708</v>
      </c>
      <c r="V118" s="42">
        <v>1.0849492331383921</v>
      </c>
      <c r="W118" s="42">
        <v>1.0830961270114514</v>
      </c>
      <c r="X118" s="42"/>
      <c r="Y118" s="42"/>
      <c r="Z118" s="42">
        <v>11.030642982219661</v>
      </c>
      <c r="AA118" s="42">
        <v>21.845914474217579</v>
      </c>
      <c r="AB118" s="42">
        <v>58.598965750707066</v>
      </c>
    </row>
    <row r="119" spans="1:28" x14ac:dyDescent="0.3">
      <c r="A119" s="15">
        <v>2027</v>
      </c>
      <c r="B119" s="42">
        <v>126.8349016531256</v>
      </c>
      <c r="C119" s="42">
        <v>120.17115784371526</v>
      </c>
      <c r="D119" s="42">
        <v>111.90507423233521</v>
      </c>
      <c r="E119" s="42">
        <v>83.917745227781097</v>
      </c>
      <c r="F119" s="42"/>
      <c r="G119" s="42"/>
      <c r="H119" s="42">
        <v>8.0757753198100204</v>
      </c>
      <c r="I119" s="42">
        <v>9.801145435316073</v>
      </c>
      <c r="J119" s="42">
        <v>10.751890377990776</v>
      </c>
      <c r="K119" s="42">
        <v>9.9210193686886896</v>
      </c>
      <c r="L119" s="42"/>
      <c r="M119" s="42"/>
      <c r="N119" s="42">
        <v>111.09154808708377</v>
      </c>
      <c r="O119" s="42">
        <v>101.5885957738044</v>
      </c>
      <c r="P119" s="42">
        <v>97.052735465892582</v>
      </c>
      <c r="Q119" s="42">
        <v>95.247398909596683</v>
      </c>
      <c r="R119" s="42"/>
      <c r="S119" s="42"/>
      <c r="T119" s="42">
        <v>1.091110741429004</v>
      </c>
      <c r="U119" s="42">
        <v>1.0918911215490752</v>
      </c>
      <c r="V119" s="42">
        <v>1.0915179061311431</v>
      </c>
      <c r="W119" s="42">
        <v>1.0911186453549959</v>
      </c>
      <c r="X119" s="42"/>
      <c r="Y119" s="42"/>
      <c r="Z119" s="42">
        <v>11.4160297887463</v>
      </c>
      <c r="AA119" s="42">
        <v>22.11812047708122</v>
      </c>
      <c r="AB119" s="42">
        <v>60.967286900587169</v>
      </c>
    </row>
    <row r="120" spans="1:28" x14ac:dyDescent="0.3">
      <c r="A120" s="15">
        <v>2028</v>
      </c>
      <c r="B120" s="42">
        <v>129.12614735803618</v>
      </c>
      <c r="C120" s="42">
        <v>122.22350521568478</v>
      </c>
      <c r="D120" s="42">
        <v>113.84428790322545</v>
      </c>
      <c r="E120" s="42">
        <v>83.193775185264485</v>
      </c>
      <c r="F120" s="42"/>
      <c r="G120" s="42"/>
      <c r="H120" s="42">
        <v>8.3069589586731922</v>
      </c>
      <c r="I120" s="42">
        <v>9.9610529183175913</v>
      </c>
      <c r="J120" s="42">
        <v>11.222461078885317</v>
      </c>
      <c r="K120" s="42">
        <v>10.194405254836852</v>
      </c>
      <c r="L120" s="42"/>
      <c r="M120" s="42"/>
      <c r="N120" s="42">
        <v>111.76751868834731</v>
      </c>
      <c r="O120" s="42">
        <v>102.5152385568897</v>
      </c>
      <c r="P120" s="42">
        <v>97.087408647302638</v>
      </c>
      <c r="Q120" s="42">
        <v>95.358084405655461</v>
      </c>
      <c r="R120" s="42"/>
      <c r="S120" s="42"/>
      <c r="T120" s="42">
        <v>1.0966915927301084</v>
      </c>
      <c r="U120" s="42">
        <v>1.0973255213001796</v>
      </c>
      <c r="V120" s="42">
        <v>1.0980865791238923</v>
      </c>
      <c r="W120" s="42">
        <v>1.099141163698544</v>
      </c>
      <c r="X120" s="42"/>
      <c r="Y120" s="42"/>
      <c r="Z120" s="42">
        <v>11.80141659527294</v>
      </c>
      <c r="AA120" s="42">
        <v>22.390326479944974</v>
      </c>
      <c r="AB120" s="42">
        <v>63.335608050467272</v>
      </c>
    </row>
    <row r="121" spans="1:28" x14ac:dyDescent="0.3">
      <c r="A121" s="15">
        <v>2029</v>
      </c>
      <c r="B121" s="42">
        <v>131.41739306294585</v>
      </c>
      <c r="C121" s="42">
        <v>124.2758525876543</v>
      </c>
      <c r="D121" s="42">
        <v>115.78350157411569</v>
      </c>
      <c r="E121" s="42">
        <v>82.4698051427481</v>
      </c>
      <c r="F121" s="42"/>
      <c r="G121" s="42"/>
      <c r="H121" s="42">
        <v>8.5381425975364209</v>
      </c>
      <c r="I121" s="42">
        <v>10.12096040131911</v>
      </c>
      <c r="J121" s="42">
        <v>11.693031779779858</v>
      </c>
      <c r="K121" s="42">
        <v>10.4677911409849</v>
      </c>
      <c r="L121" s="42"/>
      <c r="M121" s="42"/>
      <c r="N121" s="42">
        <v>112.44348928961108</v>
      </c>
      <c r="O121" s="42">
        <v>103.44188133997477</v>
      </c>
      <c r="P121" s="42">
        <v>97.122081828712695</v>
      </c>
      <c r="Q121" s="42">
        <v>95.468769901714239</v>
      </c>
      <c r="R121" s="42"/>
      <c r="S121" s="42"/>
      <c r="T121" s="42">
        <v>1.1022724440312111</v>
      </c>
      <c r="U121" s="42">
        <v>1.102759921051284</v>
      </c>
      <c r="V121" s="42">
        <v>1.1046552521166433</v>
      </c>
      <c r="W121" s="42">
        <v>1.107163682042092</v>
      </c>
      <c r="X121" s="42"/>
      <c r="Y121" s="42"/>
      <c r="Z121" s="42">
        <v>12.18680340179958</v>
      </c>
      <c r="AA121" s="42">
        <v>22.662532482808729</v>
      </c>
      <c r="AB121" s="42">
        <v>65.703929200347375</v>
      </c>
    </row>
    <row r="122" spans="1:28" x14ac:dyDescent="0.3">
      <c r="A122" s="15">
        <v>2030</v>
      </c>
      <c r="B122" s="42">
        <v>133.70863876785552</v>
      </c>
      <c r="C122" s="42">
        <v>126.32819995962382</v>
      </c>
      <c r="D122" s="42">
        <v>117.72271524500547</v>
      </c>
      <c r="E122" s="42">
        <v>81.745835100231716</v>
      </c>
      <c r="F122" s="42"/>
      <c r="G122" s="42"/>
      <c r="H122" s="42">
        <v>8.7693262363996496</v>
      </c>
      <c r="I122" s="42">
        <v>10.280867884320685</v>
      </c>
      <c r="J122" s="42">
        <v>12.163602480674399</v>
      </c>
      <c r="K122" s="42">
        <v>10.741177027133062</v>
      </c>
      <c r="L122" s="42"/>
      <c r="M122" s="42"/>
      <c r="N122" s="42">
        <v>113.11945989087462</v>
      </c>
      <c r="O122" s="42">
        <v>104.36852412305984</v>
      </c>
      <c r="P122" s="42">
        <v>97.156755010122765</v>
      </c>
      <c r="Q122" s="42">
        <v>95.579455397773017</v>
      </c>
      <c r="R122" s="42"/>
      <c r="S122" s="42"/>
      <c r="T122" s="42">
        <v>1.1078532953323137</v>
      </c>
      <c r="U122" s="42">
        <v>1.1081943208023883</v>
      </c>
      <c r="V122" s="42">
        <v>1.1112239251093943</v>
      </c>
      <c r="W122" s="42">
        <v>1.1151862003856365</v>
      </c>
      <c r="X122" s="42"/>
      <c r="Y122" s="42"/>
      <c r="Z122" s="42">
        <v>12.572190208326219</v>
      </c>
      <c r="AA122" s="42">
        <v>22.934738485672369</v>
      </c>
      <c r="AB122" s="42">
        <v>68.072250350227478</v>
      </c>
    </row>
    <row r="123" spans="1:28" x14ac:dyDescent="0.3">
      <c r="A123" s="15">
        <v>2031</v>
      </c>
      <c r="B123" s="42">
        <v>135.8531868026048</v>
      </c>
      <c r="C123" s="42">
        <v>129.10498700442622</v>
      </c>
      <c r="D123" s="42">
        <v>120.51983488663791</v>
      </c>
      <c r="E123" s="42">
        <v>81.644586903289877</v>
      </c>
      <c r="F123" s="42"/>
      <c r="G123" s="42"/>
      <c r="H123" s="42">
        <v>9.0444347072163964</v>
      </c>
      <c r="I123" s="42">
        <v>10.585177554158804</v>
      </c>
      <c r="J123" s="42">
        <v>12.314432736286676</v>
      </c>
      <c r="K123" s="42">
        <v>10.796166752739552</v>
      </c>
      <c r="L123" s="42"/>
      <c r="M123" s="42"/>
      <c r="N123" s="42">
        <v>113.82791984561004</v>
      </c>
      <c r="O123" s="42">
        <v>105.32247668150012</v>
      </c>
      <c r="P123" s="42">
        <v>98.60408672597714</v>
      </c>
      <c r="Q123" s="42">
        <v>97.204772841993872</v>
      </c>
      <c r="R123" s="42"/>
      <c r="S123" s="42"/>
      <c r="T123" s="42">
        <v>1.1140318254725941</v>
      </c>
      <c r="U123" s="42">
        <v>1.1145567489868125</v>
      </c>
      <c r="V123" s="42">
        <v>1.1171655657748207</v>
      </c>
      <c r="W123" s="42">
        <v>1.1210077675460433</v>
      </c>
      <c r="X123" s="42"/>
      <c r="Y123" s="42"/>
      <c r="Z123" s="42">
        <v>12.176565069474123</v>
      </c>
      <c r="AA123" s="42">
        <v>22.521780504951266</v>
      </c>
      <c r="AB123" s="42">
        <v>69.677259324342231</v>
      </c>
    </row>
    <row r="124" spans="1:28" x14ac:dyDescent="0.3">
      <c r="A124" s="15">
        <v>2032</v>
      </c>
      <c r="B124" s="42">
        <v>137.99773483735407</v>
      </c>
      <c r="C124" s="42">
        <v>131.88177404922862</v>
      </c>
      <c r="D124" s="42">
        <v>123.31695452826898</v>
      </c>
      <c r="E124" s="42">
        <v>81.543338706348067</v>
      </c>
      <c r="F124" s="42"/>
      <c r="G124" s="42"/>
      <c r="H124" s="42">
        <v>9.3195431780330864</v>
      </c>
      <c r="I124" s="42">
        <v>10.889487223997094</v>
      </c>
      <c r="J124" s="42">
        <v>12.46526299189884</v>
      </c>
      <c r="K124" s="42">
        <v>10.851156478346084</v>
      </c>
      <c r="L124" s="42"/>
      <c r="M124" s="42"/>
      <c r="N124" s="42">
        <v>114.53637980034523</v>
      </c>
      <c r="O124" s="42">
        <v>106.27642923993994</v>
      </c>
      <c r="P124" s="42">
        <v>100.05141844183208</v>
      </c>
      <c r="Q124" s="42">
        <v>98.830090286214272</v>
      </c>
      <c r="R124" s="42"/>
      <c r="S124" s="42"/>
      <c r="T124" s="42">
        <v>1.1202103556128744</v>
      </c>
      <c r="U124" s="42">
        <v>1.1209191771712348</v>
      </c>
      <c r="V124" s="42">
        <v>1.123107206440249</v>
      </c>
      <c r="W124" s="42">
        <v>1.1268293347064482</v>
      </c>
      <c r="X124" s="42"/>
      <c r="Y124" s="42"/>
      <c r="Z124" s="42">
        <v>11.780939930621912</v>
      </c>
      <c r="AA124" s="42">
        <v>22.108822524229936</v>
      </c>
      <c r="AB124" s="42">
        <v>71.282268298457893</v>
      </c>
    </row>
    <row r="125" spans="1:28" x14ac:dyDescent="0.3">
      <c r="A125" s="15">
        <v>2033</v>
      </c>
      <c r="B125" s="42">
        <v>140.14228287210426</v>
      </c>
      <c r="C125" s="42">
        <v>134.65856109403103</v>
      </c>
      <c r="D125" s="42">
        <v>126.11407416990096</v>
      </c>
      <c r="E125" s="42">
        <v>81.442090509406228</v>
      </c>
      <c r="F125" s="42"/>
      <c r="G125" s="42"/>
      <c r="H125" s="42">
        <v>9.5946516488498901</v>
      </c>
      <c r="I125" s="42">
        <v>11.19379689383527</v>
      </c>
      <c r="J125" s="42">
        <v>12.616093247511003</v>
      </c>
      <c r="K125" s="42">
        <v>10.906146203952616</v>
      </c>
      <c r="L125" s="42"/>
      <c r="M125" s="42"/>
      <c r="N125" s="42">
        <v>115.24483975508042</v>
      </c>
      <c r="O125" s="42">
        <v>107.23038179837999</v>
      </c>
      <c r="P125" s="42">
        <v>101.49875015768657</v>
      </c>
      <c r="Q125" s="42">
        <v>100.45540773043513</v>
      </c>
      <c r="R125" s="42"/>
      <c r="S125" s="42"/>
      <c r="T125" s="42">
        <v>1.1263888857531548</v>
      </c>
      <c r="U125" s="42">
        <v>1.1272816053556571</v>
      </c>
      <c r="V125" s="42">
        <v>1.1290488471056754</v>
      </c>
      <c r="W125" s="42">
        <v>1.1326509018668514</v>
      </c>
      <c r="X125" s="42"/>
      <c r="Y125" s="42"/>
      <c r="Z125" s="42">
        <v>11.385314791769815</v>
      </c>
      <c r="AA125" s="42">
        <v>21.695864543508719</v>
      </c>
      <c r="AB125" s="42">
        <v>72.887277272573101</v>
      </c>
    </row>
    <row r="126" spans="1:28" x14ac:dyDescent="0.3">
      <c r="A126" s="15">
        <v>2034</v>
      </c>
      <c r="B126" s="42">
        <v>142.28683090685354</v>
      </c>
      <c r="C126" s="42">
        <v>137.43534813883343</v>
      </c>
      <c r="D126" s="42">
        <v>128.91119381153294</v>
      </c>
      <c r="E126" s="42">
        <v>81.340842312464417</v>
      </c>
      <c r="F126" s="42"/>
      <c r="G126" s="42"/>
      <c r="H126" s="42">
        <v>9.8697601196666938</v>
      </c>
      <c r="I126" s="42">
        <v>11.498106563673559</v>
      </c>
      <c r="J126" s="42">
        <v>12.766923503123223</v>
      </c>
      <c r="K126" s="42">
        <v>10.961135929559148</v>
      </c>
      <c r="L126" s="42"/>
      <c r="M126" s="42"/>
      <c r="N126" s="42">
        <v>115.95329970981561</v>
      </c>
      <c r="O126" s="42">
        <v>108.18433435681982</v>
      </c>
      <c r="P126" s="42">
        <v>102.94608187354106</v>
      </c>
      <c r="Q126" s="42">
        <v>102.08072517465553</v>
      </c>
      <c r="R126" s="42"/>
      <c r="S126" s="42"/>
      <c r="T126" s="42">
        <v>1.1325674158934351</v>
      </c>
      <c r="U126" s="42">
        <v>1.1336440335400795</v>
      </c>
      <c r="V126" s="42">
        <v>1.1349904877711019</v>
      </c>
      <c r="W126" s="42">
        <v>1.1384724690272563</v>
      </c>
      <c r="X126" s="42"/>
      <c r="Y126" s="42"/>
      <c r="Z126" s="42">
        <v>10.989689652917718</v>
      </c>
      <c r="AA126" s="42">
        <v>21.282906562787389</v>
      </c>
      <c r="AB126" s="42">
        <v>74.492286246688764</v>
      </c>
    </row>
    <row r="127" spans="1:28" x14ac:dyDescent="0.3">
      <c r="A127" s="15">
        <v>2035</v>
      </c>
      <c r="B127" s="42">
        <v>144.43137894160373</v>
      </c>
      <c r="C127" s="42">
        <v>140.21213518363584</v>
      </c>
      <c r="D127" s="42">
        <v>131.70831345316401</v>
      </c>
      <c r="E127" s="42">
        <v>81.239594115522607</v>
      </c>
      <c r="F127" s="42"/>
      <c r="G127" s="42"/>
      <c r="H127" s="42">
        <v>10.144868590483497</v>
      </c>
      <c r="I127" s="42">
        <v>11.802416233511735</v>
      </c>
      <c r="J127" s="42">
        <v>12.917753758735387</v>
      </c>
      <c r="K127" s="42">
        <v>11.016125655165681</v>
      </c>
      <c r="L127" s="42"/>
      <c r="M127" s="42"/>
      <c r="N127" s="42">
        <v>116.66175966455103</v>
      </c>
      <c r="O127" s="42">
        <v>109.13828691525964</v>
      </c>
      <c r="P127" s="42">
        <v>104.393413589396</v>
      </c>
      <c r="Q127" s="42">
        <v>103.70604261887638</v>
      </c>
      <c r="R127" s="42"/>
      <c r="S127" s="42"/>
      <c r="T127" s="42">
        <v>1.1387459460337155</v>
      </c>
      <c r="U127" s="42">
        <v>1.1400064617245018</v>
      </c>
      <c r="V127" s="42">
        <v>1.1409321284365301</v>
      </c>
      <c r="W127" s="42">
        <v>1.1442940361876612</v>
      </c>
      <c r="X127" s="42"/>
      <c r="Y127" s="42"/>
      <c r="Z127" s="42">
        <v>10.594064514065508</v>
      </c>
      <c r="AA127" s="42">
        <v>20.869948582066172</v>
      </c>
      <c r="AB127" s="42">
        <v>76.097295220804426</v>
      </c>
    </row>
    <row r="128" spans="1:28" x14ac:dyDescent="0.3">
      <c r="A128" s="15">
        <v>2036</v>
      </c>
      <c r="B128" s="42">
        <v>145.71071505639702</v>
      </c>
      <c r="C128" s="42">
        <v>141.95366291257551</v>
      </c>
      <c r="D128" s="42">
        <v>132.0692279881423</v>
      </c>
      <c r="E128" s="42">
        <v>80.245405928472564</v>
      </c>
      <c r="F128" s="42"/>
      <c r="G128" s="42"/>
      <c r="H128" s="42">
        <v>10.467736698623412</v>
      </c>
      <c r="I128" s="42">
        <v>12.088325928276276</v>
      </c>
      <c r="J128" s="42">
        <v>13.029756712253487</v>
      </c>
      <c r="K128" s="42">
        <v>10.89440058798067</v>
      </c>
      <c r="L128" s="42"/>
      <c r="M128" s="42"/>
      <c r="N128" s="42">
        <v>117.38785530618452</v>
      </c>
      <c r="O128" s="42">
        <v>110.09836658788254</v>
      </c>
      <c r="P128" s="42">
        <v>105.27955522249931</v>
      </c>
      <c r="Q128" s="42">
        <v>105.35161925970124</v>
      </c>
      <c r="R128" s="42"/>
      <c r="S128" s="42"/>
      <c r="T128" s="42">
        <v>1.1446710896411822</v>
      </c>
      <c r="U128" s="42">
        <v>1.1461176696739184</v>
      </c>
      <c r="V128" s="42">
        <v>1.1473171927090977</v>
      </c>
      <c r="W128" s="42">
        <v>1.1542611880928817</v>
      </c>
      <c r="X128" s="42"/>
      <c r="Y128" s="42"/>
      <c r="Z128" s="42">
        <v>10.582771820994253</v>
      </c>
      <c r="AA128" s="42">
        <v>22.045015344579042</v>
      </c>
      <c r="AB128" s="42">
        <v>78.605249686697789</v>
      </c>
    </row>
    <row r="129" spans="1:28" x14ac:dyDescent="0.3">
      <c r="A129" s="15">
        <v>2037</v>
      </c>
      <c r="B129" s="42">
        <v>146.99005117119077</v>
      </c>
      <c r="C129" s="42">
        <v>143.69519064151518</v>
      </c>
      <c r="D129" s="42">
        <v>132.43014252312037</v>
      </c>
      <c r="E129" s="42">
        <v>79.251217741422352</v>
      </c>
      <c r="F129" s="42"/>
      <c r="G129" s="42"/>
      <c r="H129" s="42">
        <v>10.790604806763213</v>
      </c>
      <c r="I129" s="42">
        <v>12.374235623040704</v>
      </c>
      <c r="J129" s="42">
        <v>13.141759665771644</v>
      </c>
      <c r="K129" s="42">
        <v>10.772675520795616</v>
      </c>
      <c r="L129" s="42"/>
      <c r="M129" s="42"/>
      <c r="N129" s="42">
        <v>118.11395094781847</v>
      </c>
      <c r="O129" s="42">
        <v>111.05844626050543</v>
      </c>
      <c r="P129" s="42">
        <v>106.16569685560239</v>
      </c>
      <c r="Q129" s="42">
        <v>106.99719590052655</v>
      </c>
      <c r="R129" s="42"/>
      <c r="S129" s="42"/>
      <c r="T129" s="42">
        <v>1.150596233248649</v>
      </c>
      <c r="U129" s="42">
        <v>1.1522288776233331</v>
      </c>
      <c r="V129" s="42">
        <v>1.1537022569816653</v>
      </c>
      <c r="W129" s="42">
        <v>1.1642283399981075</v>
      </c>
      <c r="X129" s="42"/>
      <c r="Y129" s="42"/>
      <c r="Z129" s="42">
        <v>10.571479127922924</v>
      </c>
      <c r="AA129" s="42">
        <v>23.220082107091912</v>
      </c>
      <c r="AB129" s="42">
        <v>81.113204152591607</v>
      </c>
    </row>
    <row r="130" spans="1:28" x14ac:dyDescent="0.3">
      <c r="A130" s="15">
        <v>2038</v>
      </c>
      <c r="B130" s="42">
        <v>148.26938728598452</v>
      </c>
      <c r="C130" s="42">
        <v>145.43671837045486</v>
      </c>
      <c r="D130" s="42">
        <v>132.79105705809843</v>
      </c>
      <c r="E130" s="42">
        <v>78.257029554372366</v>
      </c>
      <c r="F130" s="42"/>
      <c r="G130" s="42"/>
      <c r="H130" s="42">
        <v>11.113472914903127</v>
      </c>
      <c r="I130" s="42">
        <v>12.660145317805132</v>
      </c>
      <c r="J130" s="42">
        <v>13.253762619289773</v>
      </c>
      <c r="K130" s="42">
        <v>10.650950453610591</v>
      </c>
      <c r="L130" s="42"/>
      <c r="M130" s="42"/>
      <c r="N130" s="42">
        <v>118.84004658945219</v>
      </c>
      <c r="O130" s="42">
        <v>112.0185259331281</v>
      </c>
      <c r="P130" s="42">
        <v>107.0518384887057</v>
      </c>
      <c r="Q130" s="42">
        <v>108.64277254135186</v>
      </c>
      <c r="R130" s="42"/>
      <c r="S130" s="42"/>
      <c r="T130" s="42">
        <v>1.1565213768561158</v>
      </c>
      <c r="U130" s="42">
        <v>1.1583400855727479</v>
      </c>
      <c r="V130" s="42">
        <v>1.1600873212542346</v>
      </c>
      <c r="W130" s="42">
        <v>1.1741954919033297</v>
      </c>
      <c r="X130" s="42"/>
      <c r="Y130" s="42"/>
      <c r="Z130" s="42">
        <v>10.560186434851595</v>
      </c>
      <c r="AA130" s="42">
        <v>24.395148869604782</v>
      </c>
      <c r="AB130" s="42">
        <v>83.621158618485424</v>
      </c>
    </row>
    <row r="131" spans="1:28" x14ac:dyDescent="0.3">
      <c r="A131" s="15">
        <v>2039</v>
      </c>
      <c r="B131" s="42">
        <v>149.54872340077827</v>
      </c>
      <c r="C131" s="42">
        <v>147.17824609939453</v>
      </c>
      <c r="D131" s="42">
        <v>133.1519715930765</v>
      </c>
      <c r="E131" s="42">
        <v>77.262841367322153</v>
      </c>
      <c r="F131" s="42"/>
      <c r="G131" s="42"/>
      <c r="H131" s="42">
        <v>11.436341023043042</v>
      </c>
      <c r="I131" s="42">
        <v>12.946055012569445</v>
      </c>
      <c r="J131" s="42">
        <v>13.365765572807931</v>
      </c>
      <c r="K131" s="42">
        <v>10.529225386425566</v>
      </c>
      <c r="L131" s="42"/>
      <c r="M131" s="42"/>
      <c r="N131" s="42">
        <v>119.56614223108613</v>
      </c>
      <c r="O131" s="42">
        <v>112.978605605751</v>
      </c>
      <c r="P131" s="42">
        <v>107.93798012180901</v>
      </c>
      <c r="Q131" s="42">
        <v>110.28834918217717</v>
      </c>
      <c r="R131" s="42"/>
      <c r="S131" s="42"/>
      <c r="T131" s="42">
        <v>1.1624465204635825</v>
      </c>
      <c r="U131" s="42">
        <v>1.1644512935221645</v>
      </c>
      <c r="V131" s="42">
        <v>1.1664723855268022</v>
      </c>
      <c r="W131" s="42">
        <v>1.184162643808552</v>
      </c>
      <c r="X131" s="42"/>
      <c r="Y131" s="42"/>
      <c r="Z131" s="42">
        <v>10.548893741780265</v>
      </c>
      <c r="AA131" s="42">
        <v>25.570215632117197</v>
      </c>
      <c r="AB131" s="42">
        <v>86.129113084379242</v>
      </c>
    </row>
    <row r="132" spans="1:28" x14ac:dyDescent="0.3">
      <c r="A132" s="15">
        <v>2040</v>
      </c>
      <c r="B132" s="42">
        <v>150.82805951557202</v>
      </c>
      <c r="C132" s="42">
        <v>148.9197738283342</v>
      </c>
      <c r="D132" s="42">
        <v>133.51288612805456</v>
      </c>
      <c r="E132" s="42">
        <v>76.26865318027194</v>
      </c>
      <c r="F132" s="42"/>
      <c r="G132" s="42"/>
      <c r="H132" s="42">
        <v>11.759209131182843</v>
      </c>
      <c r="I132" s="42">
        <v>13.231964707333873</v>
      </c>
      <c r="J132" s="42">
        <v>13.477768526326059</v>
      </c>
      <c r="K132" s="42">
        <v>10.407500319240512</v>
      </c>
      <c r="L132" s="42"/>
      <c r="M132" s="42"/>
      <c r="N132" s="42">
        <v>120.29223787271985</v>
      </c>
      <c r="O132" s="42">
        <v>113.9386852783739</v>
      </c>
      <c r="P132" s="42">
        <v>108.82412175491231</v>
      </c>
      <c r="Q132" s="42">
        <v>111.93392582300248</v>
      </c>
      <c r="R132" s="42"/>
      <c r="S132" s="42"/>
      <c r="T132" s="42">
        <v>1.1683716640710493</v>
      </c>
      <c r="U132" s="42">
        <v>1.1705625014715793</v>
      </c>
      <c r="V132" s="42">
        <v>1.1728574497993698</v>
      </c>
      <c r="W132" s="42">
        <v>1.1941297957137742</v>
      </c>
      <c r="X132" s="42"/>
      <c r="Y132" s="42"/>
      <c r="Z132" s="42">
        <v>10.537601048708936</v>
      </c>
      <c r="AA132" s="42">
        <v>26.745282394630067</v>
      </c>
      <c r="AB132" s="42">
        <v>88.637067550273059</v>
      </c>
    </row>
    <row r="133" spans="1:28" x14ac:dyDescent="0.3">
      <c r="A133" s="15">
        <v>2041</v>
      </c>
      <c r="B133" s="42">
        <v>152.35527001438095</v>
      </c>
      <c r="C133" s="42">
        <v>150.90813666815802</v>
      </c>
      <c r="D133" s="42">
        <v>135.18159384896671</v>
      </c>
      <c r="E133" s="42">
        <v>75.457416650021514</v>
      </c>
      <c r="F133" s="42"/>
      <c r="G133" s="42"/>
      <c r="H133" s="42">
        <v>12.193821169715306</v>
      </c>
      <c r="I133" s="42">
        <v>13.615233520892502</v>
      </c>
      <c r="J133" s="42">
        <v>13.57327782980903</v>
      </c>
      <c r="K133" s="42">
        <v>10.406891228124724</v>
      </c>
      <c r="L133" s="42"/>
      <c r="M133" s="42"/>
      <c r="N133" s="42">
        <v>121.01079709272472</v>
      </c>
      <c r="O133" s="42">
        <v>114.85166672873356</v>
      </c>
      <c r="P133" s="42">
        <v>110.19079533337163</v>
      </c>
      <c r="Q133" s="42">
        <v>112.86019233228944</v>
      </c>
      <c r="R133" s="42"/>
      <c r="S133" s="42"/>
      <c r="T133" s="42">
        <v>1.1744982542017119</v>
      </c>
      <c r="U133" s="42">
        <v>1.1774816202071605</v>
      </c>
      <c r="V133" s="42">
        <v>1.178735597093258</v>
      </c>
      <c r="W133" s="42">
        <v>1.206148124815428</v>
      </c>
      <c r="X133" s="42"/>
      <c r="Y133" s="42"/>
      <c r="Z133" s="42">
        <v>10.472314818837305</v>
      </c>
      <c r="AA133" s="42">
        <v>27.152673716169261</v>
      </c>
      <c r="AB133" s="42">
        <v>90.734382484857633</v>
      </c>
    </row>
    <row r="134" spans="1:28" x14ac:dyDescent="0.3">
      <c r="A134" s="15">
        <v>2042</v>
      </c>
      <c r="B134" s="42">
        <v>153.88248051318988</v>
      </c>
      <c r="C134" s="42">
        <v>152.8964995079823</v>
      </c>
      <c r="D134" s="42">
        <v>136.85030156987841</v>
      </c>
      <c r="E134" s="42">
        <v>74.646180119771088</v>
      </c>
      <c r="F134" s="42"/>
      <c r="G134" s="42"/>
      <c r="H134" s="42">
        <v>12.62843320824777</v>
      </c>
      <c r="I134" s="42">
        <v>13.998502334451132</v>
      </c>
      <c r="J134" s="42">
        <v>13.668787133292</v>
      </c>
      <c r="K134" s="42">
        <v>10.406282137008942</v>
      </c>
      <c r="L134" s="42"/>
      <c r="M134" s="42"/>
      <c r="N134" s="42">
        <v>121.72935631272935</v>
      </c>
      <c r="O134" s="42">
        <v>115.764648179093</v>
      </c>
      <c r="P134" s="42">
        <v>111.55746891183071</v>
      </c>
      <c r="Q134" s="42">
        <v>113.78645884157595</v>
      </c>
      <c r="R134" s="42"/>
      <c r="S134" s="42"/>
      <c r="T134" s="42">
        <v>1.1806248443323746</v>
      </c>
      <c r="U134" s="42">
        <v>1.1844007389427418</v>
      </c>
      <c r="V134" s="42">
        <v>1.1846137443871481</v>
      </c>
      <c r="W134" s="42">
        <v>1.2181664539170782</v>
      </c>
      <c r="X134" s="42"/>
      <c r="Y134" s="42"/>
      <c r="Z134" s="42">
        <v>10.40702858896563</v>
      </c>
      <c r="AA134" s="42">
        <v>27.560065037708682</v>
      </c>
      <c r="AB134" s="42">
        <v>92.831697419443117</v>
      </c>
    </row>
    <row r="135" spans="1:28" x14ac:dyDescent="0.3">
      <c r="A135" s="15">
        <v>2043</v>
      </c>
      <c r="B135" s="42">
        <v>155.4096910119988</v>
      </c>
      <c r="C135" s="42">
        <v>154.88486234780612</v>
      </c>
      <c r="D135" s="42">
        <v>138.51900929079056</v>
      </c>
      <c r="E135" s="42">
        <v>73.834943589520435</v>
      </c>
      <c r="F135" s="42"/>
      <c r="G135" s="42"/>
      <c r="H135" s="42">
        <v>13.063045246780234</v>
      </c>
      <c r="I135" s="42">
        <v>14.381771148009648</v>
      </c>
      <c r="J135" s="42">
        <v>13.76429643677497</v>
      </c>
      <c r="K135" s="42">
        <v>10.405673045893161</v>
      </c>
      <c r="L135" s="42"/>
      <c r="M135" s="42"/>
      <c r="N135" s="42">
        <v>122.44791553273399</v>
      </c>
      <c r="O135" s="42">
        <v>116.67762962945244</v>
      </c>
      <c r="P135" s="42">
        <v>112.92414249029025</v>
      </c>
      <c r="Q135" s="42">
        <v>114.71272535086223</v>
      </c>
      <c r="R135" s="42"/>
      <c r="S135" s="42"/>
      <c r="T135" s="42">
        <v>1.1867514344630372</v>
      </c>
      <c r="U135" s="42">
        <v>1.1913198576783213</v>
      </c>
      <c r="V135" s="42">
        <v>1.1904918916810381</v>
      </c>
      <c r="W135" s="42">
        <v>1.230184783018732</v>
      </c>
      <c r="X135" s="42"/>
      <c r="Y135" s="42"/>
      <c r="Z135" s="42">
        <v>10.341742359093956</v>
      </c>
      <c r="AA135" s="42">
        <v>27.967456359248104</v>
      </c>
      <c r="AB135" s="42">
        <v>94.9290123540286</v>
      </c>
    </row>
    <row r="136" spans="1:28" x14ac:dyDescent="0.3">
      <c r="A136" s="15">
        <v>2044</v>
      </c>
      <c r="B136" s="42">
        <v>156.93690151080773</v>
      </c>
      <c r="C136" s="42">
        <v>156.8732251876304</v>
      </c>
      <c r="D136" s="42">
        <v>140.18771701170272</v>
      </c>
      <c r="E136" s="42">
        <v>73.023707059270009</v>
      </c>
      <c r="F136" s="42"/>
      <c r="G136" s="42"/>
      <c r="H136" s="42">
        <v>13.497657285312698</v>
      </c>
      <c r="I136" s="42">
        <v>14.765039961568277</v>
      </c>
      <c r="J136" s="42">
        <v>13.85980574025794</v>
      </c>
      <c r="K136" s="42">
        <v>10.405063954777379</v>
      </c>
      <c r="L136" s="42"/>
      <c r="M136" s="42"/>
      <c r="N136" s="42">
        <v>123.16647475273862</v>
      </c>
      <c r="O136" s="42">
        <v>117.59061107981188</v>
      </c>
      <c r="P136" s="42">
        <v>114.29081606874979</v>
      </c>
      <c r="Q136" s="42">
        <v>115.63899186014874</v>
      </c>
      <c r="R136" s="42"/>
      <c r="S136" s="42"/>
      <c r="T136" s="42">
        <v>1.1928780245936998</v>
      </c>
      <c r="U136" s="42">
        <v>1.1982389764139025</v>
      </c>
      <c r="V136" s="42">
        <v>1.1963700389749281</v>
      </c>
      <c r="W136" s="42">
        <v>1.2422031121203823</v>
      </c>
      <c r="X136" s="42"/>
      <c r="Y136" s="42"/>
      <c r="Z136" s="42">
        <v>10.276456129222311</v>
      </c>
      <c r="AA136" s="42">
        <v>28.374847680787411</v>
      </c>
      <c r="AB136" s="42">
        <v>97.026327288614084</v>
      </c>
    </row>
    <row r="137" spans="1:28" x14ac:dyDescent="0.3">
      <c r="A137" s="15">
        <v>2045</v>
      </c>
      <c r="B137" s="42">
        <v>158.4641120096162</v>
      </c>
      <c r="C137" s="42">
        <v>158.86158802745422</v>
      </c>
      <c r="D137" s="42">
        <v>141.85642473261487</v>
      </c>
      <c r="E137" s="42">
        <v>72.212470529019583</v>
      </c>
      <c r="F137" s="42"/>
      <c r="G137" s="42"/>
      <c r="H137" s="42">
        <v>13.932269323845162</v>
      </c>
      <c r="I137" s="42">
        <v>15.148308775126907</v>
      </c>
      <c r="J137" s="42">
        <v>13.95531504374091</v>
      </c>
      <c r="K137" s="42">
        <v>10.404454863661599</v>
      </c>
      <c r="L137" s="42"/>
      <c r="M137" s="42"/>
      <c r="N137" s="42">
        <v>123.88503397274326</v>
      </c>
      <c r="O137" s="42">
        <v>118.50359253017132</v>
      </c>
      <c r="P137" s="42">
        <v>115.65748964720933</v>
      </c>
      <c r="Q137" s="42">
        <v>116.56525836943524</v>
      </c>
      <c r="R137" s="42"/>
      <c r="S137" s="42"/>
      <c r="T137" s="42">
        <v>1.1990046147243625</v>
      </c>
      <c r="U137" s="42">
        <v>1.2051580951494838</v>
      </c>
      <c r="V137" s="42">
        <v>1.2022481862688181</v>
      </c>
      <c r="W137" s="42">
        <v>1.254221441222036</v>
      </c>
      <c r="X137" s="42"/>
      <c r="Y137" s="42"/>
      <c r="Z137" s="42">
        <v>10.211169899350637</v>
      </c>
      <c r="AA137" s="42">
        <v>28.782239002326833</v>
      </c>
      <c r="AB137" s="42">
        <v>99.123642223199568</v>
      </c>
    </row>
    <row r="138" spans="1:28" x14ac:dyDescent="0.3">
      <c r="A138" s="15">
        <v>2046</v>
      </c>
      <c r="B138" s="42">
        <v>159.92028155845946</v>
      </c>
      <c r="C138" s="42">
        <v>159.70270097768162</v>
      </c>
      <c r="D138" s="42">
        <v>141.97000538239271</v>
      </c>
      <c r="E138" s="42">
        <v>71.133651734224713</v>
      </c>
      <c r="F138" s="42"/>
      <c r="G138" s="42"/>
      <c r="H138" s="42">
        <v>14.483009640571254</v>
      </c>
      <c r="I138" s="42">
        <v>15.702966046495931</v>
      </c>
      <c r="J138" s="42">
        <v>14.218990562601562</v>
      </c>
      <c r="K138" s="42">
        <v>10.458903045660051</v>
      </c>
      <c r="L138" s="42"/>
      <c r="M138" s="42"/>
      <c r="N138" s="42">
        <v>124.71243914933279</v>
      </c>
      <c r="O138" s="42">
        <v>119.10130351329258</v>
      </c>
      <c r="P138" s="42">
        <v>116.39018099301938</v>
      </c>
      <c r="Q138" s="42">
        <v>117.41156313151691</v>
      </c>
      <c r="R138" s="42"/>
      <c r="S138" s="42"/>
      <c r="T138" s="42">
        <v>1.2061083674384481</v>
      </c>
      <c r="U138" s="42">
        <v>1.2128765936864827</v>
      </c>
      <c r="V138" s="42">
        <v>1.2114354292957614</v>
      </c>
      <c r="W138" s="42">
        <v>1.2637404145675113</v>
      </c>
      <c r="X138" s="42"/>
      <c r="Y138" s="42"/>
      <c r="Z138" s="42">
        <v>10.708454122717399</v>
      </c>
      <c r="AA138" s="42">
        <v>30.341275799339655</v>
      </c>
      <c r="AB138" s="42">
        <v>101.44365359764288</v>
      </c>
    </row>
    <row r="139" spans="1:28" x14ac:dyDescent="0.3">
      <c r="A139" s="15">
        <v>2047</v>
      </c>
      <c r="B139" s="42">
        <v>161.37645110730273</v>
      </c>
      <c r="C139" s="42">
        <v>160.54381392790924</v>
      </c>
      <c r="D139" s="42">
        <v>142.08358603217059</v>
      </c>
      <c r="E139" s="42">
        <v>70.054832939430526</v>
      </c>
      <c r="F139" s="42"/>
      <c r="G139" s="42"/>
      <c r="H139" s="42">
        <v>15.033749957297687</v>
      </c>
      <c r="I139" s="42">
        <v>16.257623317865182</v>
      </c>
      <c r="J139" s="42">
        <v>14.482666081462185</v>
      </c>
      <c r="K139" s="42">
        <v>10.513351227658504</v>
      </c>
      <c r="L139" s="42"/>
      <c r="M139" s="42"/>
      <c r="N139" s="42">
        <v>125.5398443259221</v>
      </c>
      <c r="O139" s="42">
        <v>119.69901449641361</v>
      </c>
      <c r="P139" s="42">
        <v>117.12287233882967</v>
      </c>
      <c r="Q139" s="42">
        <v>118.25786789359836</v>
      </c>
      <c r="R139" s="42"/>
      <c r="S139" s="42"/>
      <c r="T139" s="42">
        <v>1.2132121201525354</v>
      </c>
      <c r="U139" s="42">
        <v>1.2205950922234852</v>
      </c>
      <c r="V139" s="42">
        <v>1.2206226723227012</v>
      </c>
      <c r="W139" s="42">
        <v>1.2732593879129865</v>
      </c>
      <c r="X139" s="42"/>
      <c r="Y139" s="42"/>
      <c r="Z139" s="42">
        <v>11.205738346084104</v>
      </c>
      <c r="AA139" s="42">
        <v>31.900312596352705</v>
      </c>
      <c r="AB139" s="42">
        <v>103.7636649720871</v>
      </c>
    </row>
    <row r="140" spans="1:28" x14ac:dyDescent="0.3">
      <c r="A140" s="15">
        <v>2048</v>
      </c>
      <c r="B140" s="42">
        <v>162.83262065614599</v>
      </c>
      <c r="C140" s="42">
        <v>161.38492687813687</v>
      </c>
      <c r="D140" s="42">
        <v>142.19716668194846</v>
      </c>
      <c r="E140" s="42">
        <v>68.976014144635883</v>
      </c>
      <c r="F140" s="42"/>
      <c r="G140" s="42"/>
      <c r="H140" s="42">
        <v>15.584490274023892</v>
      </c>
      <c r="I140" s="42">
        <v>16.812280589234206</v>
      </c>
      <c r="J140" s="42">
        <v>14.746341600322808</v>
      </c>
      <c r="K140" s="42">
        <v>10.567799409656956</v>
      </c>
      <c r="L140" s="42"/>
      <c r="M140" s="42"/>
      <c r="N140" s="42">
        <v>126.36724950251164</v>
      </c>
      <c r="O140" s="42">
        <v>120.29672547953487</v>
      </c>
      <c r="P140" s="42">
        <v>117.85556368463972</v>
      </c>
      <c r="Q140" s="42">
        <v>119.1041726556798</v>
      </c>
      <c r="R140" s="42"/>
      <c r="S140" s="42"/>
      <c r="T140" s="42">
        <v>1.220315872866621</v>
      </c>
      <c r="U140" s="42">
        <v>1.2283135907604859</v>
      </c>
      <c r="V140" s="42">
        <v>1.2298099153496445</v>
      </c>
      <c r="W140" s="42">
        <v>1.2827783612584618</v>
      </c>
      <c r="X140" s="42"/>
      <c r="Y140" s="42"/>
      <c r="Z140" s="42">
        <v>11.703022569450923</v>
      </c>
      <c r="AA140" s="42">
        <v>33.459349393365301</v>
      </c>
      <c r="AB140" s="42">
        <v>106.08367634653041</v>
      </c>
    </row>
    <row r="141" spans="1:28" x14ac:dyDescent="0.3">
      <c r="A141" s="15">
        <v>2049</v>
      </c>
      <c r="B141" s="42">
        <v>164.28879020498925</v>
      </c>
      <c r="C141" s="42">
        <v>162.22603982836449</v>
      </c>
      <c r="D141" s="42">
        <v>142.31074733172633</v>
      </c>
      <c r="E141" s="42">
        <v>67.89719534984124</v>
      </c>
      <c r="F141" s="42"/>
      <c r="G141" s="42"/>
      <c r="H141" s="42">
        <v>16.135230590750098</v>
      </c>
      <c r="I141" s="42">
        <v>17.36693786060323</v>
      </c>
      <c r="J141" s="42">
        <v>15.010017119183431</v>
      </c>
      <c r="K141" s="42">
        <v>10.622247591655409</v>
      </c>
      <c r="L141" s="42"/>
      <c r="M141" s="42"/>
      <c r="N141" s="42">
        <v>127.19465467910118</v>
      </c>
      <c r="O141" s="42">
        <v>120.89443646265613</v>
      </c>
      <c r="P141" s="42">
        <v>118.58825503044977</v>
      </c>
      <c r="Q141" s="42">
        <v>119.95047741776125</v>
      </c>
      <c r="R141" s="42"/>
      <c r="S141" s="42"/>
      <c r="T141" s="42">
        <v>1.2274196255807066</v>
      </c>
      <c r="U141" s="42">
        <v>1.2360320892974865</v>
      </c>
      <c r="V141" s="42">
        <v>1.2389971583765877</v>
      </c>
      <c r="W141" s="42">
        <v>1.292297334603937</v>
      </c>
      <c r="X141" s="42"/>
      <c r="Y141" s="42"/>
      <c r="Z141" s="42">
        <v>12.200306792817742</v>
      </c>
      <c r="AA141" s="42">
        <v>35.018386190377896</v>
      </c>
      <c r="AB141" s="42">
        <v>108.40368772097372</v>
      </c>
    </row>
    <row r="142" spans="1:28" x14ac:dyDescent="0.3">
      <c r="A142" s="15">
        <v>2050</v>
      </c>
      <c r="B142" s="42">
        <v>165.74495975383252</v>
      </c>
      <c r="C142" s="42">
        <v>163.06715277859212</v>
      </c>
      <c r="D142" s="42">
        <v>142.42432798150421</v>
      </c>
      <c r="E142" s="42">
        <v>66.818376555047053</v>
      </c>
      <c r="F142" s="42"/>
      <c r="G142" s="42"/>
      <c r="H142" s="42">
        <v>16.685970907476531</v>
      </c>
      <c r="I142" s="42">
        <v>17.921595131972481</v>
      </c>
      <c r="J142" s="42">
        <v>15.273692638044054</v>
      </c>
      <c r="K142" s="42">
        <v>10.676695773653861</v>
      </c>
      <c r="L142" s="42"/>
      <c r="M142" s="42"/>
      <c r="N142" s="42">
        <v>128.02205985569049</v>
      </c>
      <c r="O142" s="42">
        <v>121.49214744577716</v>
      </c>
      <c r="P142" s="42">
        <v>119.32094637626005</v>
      </c>
      <c r="Q142" s="42">
        <v>120.79678217984269</v>
      </c>
      <c r="R142" s="42"/>
      <c r="S142" s="42"/>
      <c r="T142" s="42">
        <v>1.234523378294794</v>
      </c>
      <c r="U142" s="42">
        <v>1.243750587834489</v>
      </c>
      <c r="V142" s="42">
        <v>1.2481844014035275</v>
      </c>
      <c r="W142" s="42">
        <v>1.3018163079494123</v>
      </c>
      <c r="X142" s="42"/>
      <c r="Y142" s="42"/>
      <c r="Z142" s="42">
        <v>12.697591016184447</v>
      </c>
      <c r="AA142" s="42">
        <v>36.577422987390946</v>
      </c>
      <c r="AB142" s="42">
        <v>110.72369909541794</v>
      </c>
    </row>
    <row r="144" spans="1:28" x14ac:dyDescent="0.3">
      <c r="B144" s="49"/>
      <c r="C144" s="49"/>
      <c r="D144" s="49"/>
      <c r="E144" s="49"/>
    </row>
    <row r="145" spans="1:28" x14ac:dyDescent="0.3">
      <c r="A145" s="15" t="s">
        <v>273</v>
      </c>
      <c r="AB145" s="1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 s="15">
        <v>7</v>
      </c>
    </row>
    <row r="147" spans="1:28" x14ac:dyDescent="0.3">
      <c r="A147" s="4" t="s">
        <v>276</v>
      </c>
      <c r="B147" s="15" t="s">
        <v>253</v>
      </c>
      <c r="C147" s="15">
        <v>650</v>
      </c>
      <c r="D147" s="15">
        <v>550</v>
      </c>
      <c r="E147" s="15">
        <v>450</v>
      </c>
      <c r="G147" s="4" t="s">
        <v>276</v>
      </c>
      <c r="H147" s="15" t="s">
        <v>253</v>
      </c>
      <c r="I147" s="15">
        <v>650</v>
      </c>
      <c r="J147" s="15">
        <v>550</v>
      </c>
      <c r="K147" s="15">
        <v>450</v>
      </c>
      <c r="M147" s="4" t="s">
        <v>276</v>
      </c>
      <c r="N147" s="15" t="s">
        <v>253</v>
      </c>
      <c r="O147" s="15">
        <v>650</v>
      </c>
      <c r="P147" s="15">
        <v>550</v>
      </c>
      <c r="Q147" s="15">
        <v>450</v>
      </c>
      <c r="S147" s="4" t="s">
        <v>276</v>
      </c>
      <c r="T147" s="15" t="s">
        <v>253</v>
      </c>
      <c r="U147" s="15">
        <v>650</v>
      </c>
      <c r="V147" s="15">
        <v>550</v>
      </c>
      <c r="W147" s="15">
        <v>450</v>
      </c>
      <c r="Y147" s="15" t="s">
        <v>277</v>
      </c>
      <c r="Z147" s="15">
        <v>650</v>
      </c>
      <c r="AA147" s="15">
        <v>550</v>
      </c>
      <c r="AB147" s="15">
        <v>450</v>
      </c>
    </row>
    <row r="148" spans="1:28" x14ac:dyDescent="0.3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3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3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3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3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3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3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3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3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3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3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3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3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3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3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3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3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3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3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3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3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3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3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3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3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3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3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3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3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3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3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3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3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3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3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3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3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3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3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3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3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3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3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3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3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3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3">
      <c r="A194" s="15" t="s">
        <v>278</v>
      </c>
      <c r="AB194" s="15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 s="15">
        <v>7</v>
      </c>
    </row>
    <row r="196" spans="1:28" x14ac:dyDescent="0.3">
      <c r="A196" s="4" t="s">
        <v>279</v>
      </c>
      <c r="B196" s="15" t="s">
        <v>253</v>
      </c>
      <c r="C196" s="15">
        <v>650</v>
      </c>
      <c r="D196" s="15">
        <v>550</v>
      </c>
      <c r="E196" s="15">
        <v>450</v>
      </c>
      <c r="G196" s="4" t="s">
        <v>279</v>
      </c>
      <c r="H196" s="15" t="s">
        <v>253</v>
      </c>
      <c r="I196" s="15">
        <v>650</v>
      </c>
      <c r="J196" s="15">
        <v>550</v>
      </c>
      <c r="K196" s="15">
        <v>450</v>
      </c>
      <c r="M196" s="4" t="s">
        <v>279</v>
      </c>
      <c r="N196" s="15" t="s">
        <v>253</v>
      </c>
      <c r="O196" s="15">
        <v>650</v>
      </c>
      <c r="P196" s="15">
        <v>550</v>
      </c>
      <c r="Q196" s="15">
        <v>450</v>
      </c>
      <c r="S196" s="4" t="s">
        <v>279</v>
      </c>
      <c r="T196" s="15" t="s">
        <v>253</v>
      </c>
      <c r="U196" s="15">
        <v>650</v>
      </c>
      <c r="V196" s="15">
        <v>550</v>
      </c>
      <c r="W196" s="15">
        <v>450</v>
      </c>
      <c r="Y196" s="15" t="s">
        <v>277</v>
      </c>
      <c r="Z196" s="15">
        <v>650</v>
      </c>
      <c r="AA196" s="15">
        <v>550</v>
      </c>
      <c r="AB196" s="15">
        <v>450</v>
      </c>
    </row>
    <row r="197" spans="1:28" x14ac:dyDescent="0.3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0">
        <v>0</v>
      </c>
      <c r="O197" s="50">
        <v>0</v>
      </c>
      <c r="P197" s="50">
        <v>0</v>
      </c>
      <c r="Q197" s="50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3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0">
        <f>(N149-N148)/N148</f>
        <v>0</v>
      </c>
      <c r="O198" s="50">
        <f>(O149-O148)/O148</f>
        <v>0</v>
      </c>
      <c r="P198" s="50">
        <f>(P149-P148)/P148</f>
        <v>0</v>
      </c>
      <c r="Q198" s="50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3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0">
        <f t="shared" ref="N199:Q214" si="25">(N150-N149)/N149</f>
        <v>0</v>
      </c>
      <c r="O199" s="50">
        <f t="shared" si="25"/>
        <v>0</v>
      </c>
      <c r="P199" s="50">
        <f t="shared" si="25"/>
        <v>0</v>
      </c>
      <c r="Q199" s="50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3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0">
        <f t="shared" si="25"/>
        <v>0</v>
      </c>
      <c r="O200" s="50">
        <f t="shared" si="25"/>
        <v>0</v>
      </c>
      <c r="P200" s="50">
        <f t="shared" si="25"/>
        <v>0</v>
      </c>
      <c r="Q200" s="50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3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0">
        <f t="shared" si="25"/>
        <v>4.2655443898602652E-3</v>
      </c>
      <c r="O201" s="50">
        <f t="shared" si="25"/>
        <v>-4.7496729938414362E-3</v>
      </c>
      <c r="P201" s="50">
        <f t="shared" si="25"/>
        <v>-5.9119783193376518E-3</v>
      </c>
      <c r="Q201" s="50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3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0">
        <f t="shared" si="25"/>
        <v>4.24742680229152E-3</v>
      </c>
      <c r="O202" s="50">
        <f t="shared" si="25"/>
        <v>-4.7723400484880564E-3</v>
      </c>
      <c r="P202" s="50">
        <f t="shared" si="25"/>
        <v>-5.9471376682920457E-3</v>
      </c>
      <c r="Q202" s="50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3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0">
        <f t="shared" si="25"/>
        <v>4.2294624700381003E-3</v>
      </c>
      <c r="O203" s="50">
        <f t="shared" si="25"/>
        <v>-4.7952244903649152E-3</v>
      </c>
      <c r="P203" s="50">
        <f t="shared" si="25"/>
        <v>-5.9827177141712085E-3</v>
      </c>
      <c r="Q203" s="50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3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0">
        <f t="shared" si="25"/>
        <v>4.21164945672393E-3</v>
      </c>
      <c r="O204" s="50">
        <f t="shared" si="25"/>
        <v>-4.818329461802686E-3</v>
      </c>
      <c r="P204" s="50">
        <f t="shared" si="25"/>
        <v>-6.0187260531436235E-3</v>
      </c>
      <c r="Q204" s="50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3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0">
        <f t="shared" si="25"/>
        <v>4.1939858584605404E-3</v>
      </c>
      <c r="O205" s="50">
        <f t="shared" si="25"/>
        <v>-4.8416581659879564E-3</v>
      </c>
      <c r="P205" s="50">
        <f t="shared" si="25"/>
        <v>-6.0551704653822183E-3</v>
      </c>
      <c r="Q205" s="50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3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0">
        <f t="shared" si="25"/>
        <v>6.9169072919952074E-3</v>
      </c>
      <c r="O206" s="50">
        <f t="shared" si="25"/>
        <v>-2.5939196215973345E-3</v>
      </c>
      <c r="P206" s="50">
        <f t="shared" si="25"/>
        <v>-9.6800312160402665E-5</v>
      </c>
      <c r="Q206" s="50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3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0">
        <f t="shared" si="25"/>
        <v>6.8693923420120812E-3</v>
      </c>
      <c r="O207" s="50">
        <f t="shared" si="25"/>
        <v>-2.6006655389679617E-3</v>
      </c>
      <c r="P207" s="50">
        <f t="shared" si="25"/>
        <v>-9.6809683369574647E-5</v>
      </c>
      <c r="Q207" s="50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3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0">
        <f t="shared" si="25"/>
        <v>6.8225257359703848E-3</v>
      </c>
      <c r="O208" s="50">
        <f t="shared" si="25"/>
        <v>-2.6074466355778068E-3</v>
      </c>
      <c r="P208" s="50">
        <f t="shared" si="25"/>
        <v>-9.6819056391768068E-5</v>
      </c>
      <c r="Q208" s="50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3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0">
        <f t="shared" si="25"/>
        <v>6.7762942937545905E-3</v>
      </c>
      <c r="O209" s="50">
        <f t="shared" si="25"/>
        <v>-2.6142631873302402E-3</v>
      </c>
      <c r="P209" s="50">
        <f t="shared" si="25"/>
        <v>-9.6828431229226009E-5</v>
      </c>
      <c r="Q209" s="50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3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0">
        <f t="shared" si="25"/>
        <v>6.7306851901099201E-3</v>
      </c>
      <c r="O210" s="50">
        <f t="shared" si="25"/>
        <v>-2.6211154730209863E-3</v>
      </c>
      <c r="P210" s="50">
        <f t="shared" si="25"/>
        <v>-9.6837807882018019E-5</v>
      </c>
      <c r="Q210" s="50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3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0">
        <f t="shared" si="25"/>
        <v>6.5761683959799999E-3</v>
      </c>
      <c r="O211" s="50">
        <f t="shared" si="25"/>
        <v>5.8754490943535593E-3</v>
      </c>
      <c r="P211" s="50">
        <f t="shared" si="25"/>
        <v>-1.1219790143257365E-3</v>
      </c>
      <c r="Q211" s="50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3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0">
        <f t="shared" si="25"/>
        <v>6.5332049401303554E-3</v>
      </c>
      <c r="O212" s="50">
        <f t="shared" si="25"/>
        <v>5.8411298333641186E-3</v>
      </c>
      <c r="P212" s="50">
        <f t="shared" si="25"/>
        <v>-1.1232392652091388E-3</v>
      </c>
      <c r="Q212" s="50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3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0">
        <f t="shared" si="25"/>
        <v>6.4907992186078647E-3</v>
      </c>
      <c r="O213" s="50">
        <f t="shared" si="25"/>
        <v>5.8072091706289717E-3</v>
      </c>
      <c r="P213" s="50">
        <f t="shared" si="25"/>
        <v>-1.1245023504031608E-3</v>
      </c>
      <c r="Q213" s="50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3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0">
        <f t="shared" si="25"/>
        <v>6.4489404410344245E-3</v>
      </c>
      <c r="O214" s="50">
        <f t="shared" si="25"/>
        <v>5.773680202013836E-3</v>
      </c>
      <c r="P214" s="50">
        <f t="shared" si="25"/>
        <v>-1.1257682794795596E-3</v>
      </c>
      <c r="Q214" s="50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3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0">
        <f t="shared" ref="N215:Q230" si="30">(N166-N165)/N165</f>
        <v>6.4076180935779842E-3</v>
      </c>
      <c r="O215" s="50">
        <f t="shared" si="30"/>
        <v>5.740536181909138E-3</v>
      </c>
      <c r="P215" s="50">
        <f t="shared" si="30"/>
        <v>-1.1270370620534726E-3</v>
      </c>
      <c r="Q215" s="50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3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0">
        <f t="shared" si="30"/>
        <v>6.159768751266558E-3</v>
      </c>
      <c r="O216" s="50">
        <f t="shared" si="30"/>
        <v>9.2910202129611718E-3</v>
      </c>
      <c r="P216" s="50">
        <f t="shared" si="30"/>
        <v>3.5751670188804448E-4</v>
      </c>
      <c r="Q216" s="50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3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0">
        <f t="shared" si="30"/>
        <v>6.1220582879291056E-3</v>
      </c>
      <c r="O217" s="50">
        <f t="shared" si="30"/>
        <v>9.2054918025532891E-3</v>
      </c>
      <c r="P217" s="50">
        <f t="shared" si="30"/>
        <v>3.5738892937695255E-4</v>
      </c>
      <c r="Q217" s="50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3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0">
        <f t="shared" si="30"/>
        <v>6.0848067463571227E-3</v>
      </c>
      <c r="O218" s="50">
        <f t="shared" si="30"/>
        <v>9.1215236909912914E-3</v>
      </c>
      <c r="P218" s="50">
        <f t="shared" si="30"/>
        <v>3.5726124816173405E-4</v>
      </c>
      <c r="Q218" s="50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3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0">
        <f t="shared" si="30"/>
        <v>6.0480057998661008E-3</v>
      </c>
      <c r="O219" s="50">
        <f t="shared" si="30"/>
        <v>9.039073567300349E-3</v>
      </c>
      <c r="P219" s="50">
        <f t="shared" si="30"/>
        <v>3.5713365814526451E-4</v>
      </c>
      <c r="Q219" s="50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3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0">
        <f t="shared" si="30"/>
        <v>6.0116473219939343E-3</v>
      </c>
      <c r="O220" s="50">
        <f t="shared" si="30"/>
        <v>8.9581006366226366E-3</v>
      </c>
      <c r="P220" s="50">
        <f t="shared" si="30"/>
        <v>3.5700615922975334E-4</v>
      </c>
      <c r="Q220" s="50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3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0">
        <f t="shared" si="30"/>
        <v>6.2629361510288771E-3</v>
      </c>
      <c r="O221" s="50">
        <f t="shared" si="30"/>
        <v>9.140232330156102E-3</v>
      </c>
      <c r="P221" s="50">
        <f t="shared" si="30"/>
        <v>1.4896871717294246E-2</v>
      </c>
      <c r="Q221" s="50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3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0">
        <f t="shared" si="30"/>
        <v>6.2239559125396521E-3</v>
      </c>
      <c r="O222" s="50">
        <f t="shared" si="30"/>
        <v>9.0574451769171501E-3</v>
      </c>
      <c r="P222" s="50">
        <f t="shared" si="30"/>
        <v>1.4678212272044135E-2</v>
      </c>
      <c r="Q222" s="50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3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0">
        <f t="shared" si="30"/>
        <v>6.1854578953006263E-3</v>
      </c>
      <c r="O223" s="50">
        <f t="shared" si="30"/>
        <v>8.9761442425423422E-3</v>
      </c>
      <c r="P223" s="50">
        <f t="shared" si="30"/>
        <v>1.4465879028950841E-2</v>
      </c>
      <c r="Q223" s="50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3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0">
        <f t="shared" si="30"/>
        <v>6.1474332060404901E-3</v>
      </c>
      <c r="O224" s="50">
        <f t="shared" si="30"/>
        <v>8.8962898615199803E-3</v>
      </c>
      <c r="P224" s="50">
        <f t="shared" si="30"/>
        <v>1.4259601360666488E-2</v>
      </c>
      <c r="Q224" s="50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3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0">
        <f t="shared" si="30"/>
        <v>6.1098731688396073E-3</v>
      </c>
      <c r="O225" s="50">
        <f t="shared" si="30"/>
        <v>8.8178437674112844E-3</v>
      </c>
      <c r="P225" s="50">
        <f t="shared" si="30"/>
        <v>1.4059123858961856E-2</v>
      </c>
      <c r="Q225" s="50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3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0">
        <f t="shared" si="30"/>
        <v>6.22393870726196E-3</v>
      </c>
      <c r="O226" s="50">
        <f t="shared" si="30"/>
        <v>8.7969098632484227E-3</v>
      </c>
      <c r="P226" s="50">
        <f t="shared" si="30"/>
        <v>8.4884822005025784E-3</v>
      </c>
      <c r="Q226" s="50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3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0">
        <f t="shared" si="30"/>
        <v>6.1854409022130226E-3</v>
      </c>
      <c r="O227" s="50">
        <f t="shared" si="30"/>
        <v>8.7201990581445461E-3</v>
      </c>
      <c r="P227" s="50">
        <f t="shared" si="30"/>
        <v>8.4170343542039738E-3</v>
      </c>
      <c r="Q227" s="50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3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0">
        <f t="shared" si="30"/>
        <v>6.14741642123627E-3</v>
      </c>
      <c r="O228" s="50">
        <f t="shared" si="30"/>
        <v>8.6448145544071407E-3</v>
      </c>
      <c r="P228" s="50">
        <f t="shared" si="30"/>
        <v>8.3467792267079375E-3</v>
      </c>
      <c r="Q228" s="50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3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0">
        <f t="shared" si="30"/>
        <v>6.1098565885147156E-3</v>
      </c>
      <c r="O229" s="50">
        <f t="shared" si="30"/>
        <v>8.5707222499611067E-3</v>
      </c>
      <c r="P229" s="50">
        <f t="shared" si="30"/>
        <v>8.2776871991486877E-3</v>
      </c>
      <c r="Q229" s="50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3">
      <c r="A230" s="15">
        <v>2040</v>
      </c>
      <c r="B230" s="50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0">
        <f t="shared" si="30"/>
        <v>6.0727529389581333E-3</v>
      </c>
      <c r="O230" s="50">
        <f t="shared" si="30"/>
        <v>8.4978892019004753E-3</v>
      </c>
      <c r="P230" s="50">
        <f t="shared" si="30"/>
        <v>8.2097296253209051E-3</v>
      </c>
      <c r="Q230" s="50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3">
      <c r="A231" s="15">
        <v>2041</v>
      </c>
      <c r="B231" s="50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0">
        <f t="shared" ref="N231:Q240" si="35">(N182-N181)/N181</f>
        <v>5.9734462731099542E-3</v>
      </c>
      <c r="O231" s="50">
        <f t="shared" si="35"/>
        <v>8.012918949600642E-3</v>
      </c>
      <c r="P231" s="50">
        <f t="shared" si="35"/>
        <v>1.2558553714196476E-2</v>
      </c>
      <c r="Q231" s="50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3">
      <c r="A232" s="15">
        <v>2042</v>
      </c>
      <c r="B232" s="50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0">
        <f t="shared" si="35"/>
        <v>5.9379760919518127E-3</v>
      </c>
      <c r="O232" s="50">
        <f t="shared" si="35"/>
        <v>7.94922247420057E-3</v>
      </c>
      <c r="P232" s="50">
        <f t="shared" si="35"/>
        <v>1.2402792577404842E-2</v>
      </c>
      <c r="Q232" s="50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3">
      <c r="A233" s="15">
        <v>2043</v>
      </c>
      <c r="B233" s="50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0">
        <f t="shared" si="35"/>
        <v>5.9029246664102598E-3</v>
      </c>
      <c r="O233" s="50">
        <f t="shared" si="35"/>
        <v>7.8865306872182624E-3</v>
      </c>
      <c r="P233" s="50">
        <f t="shared" si="35"/>
        <v>1.2250847852596005E-2</v>
      </c>
      <c r="Q233" s="50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3">
      <c r="A234" s="15">
        <v>2044</v>
      </c>
      <c r="B234" s="50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0">
        <f t="shared" si="35"/>
        <v>5.8682846243514764E-3</v>
      </c>
      <c r="O234" s="50">
        <f t="shared" si="35"/>
        <v>7.8248200041337018E-3</v>
      </c>
      <c r="P234" s="50">
        <f t="shared" si="35"/>
        <v>1.2102580974454043E-2</v>
      </c>
      <c r="Q234" s="50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3">
      <c r="A235" s="15">
        <v>2045</v>
      </c>
      <c r="B235" s="50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0">
        <f t="shared" si="35"/>
        <v>5.8340487656821068E-3</v>
      </c>
      <c r="O235" s="50">
        <f t="shared" si="35"/>
        <v>7.764067572875827E-3</v>
      </c>
      <c r="P235" s="50">
        <f t="shared" si="35"/>
        <v>1.1957860005457012E-2</v>
      </c>
      <c r="Q235" s="50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3">
      <c r="A236" s="15">
        <v>2046</v>
      </c>
      <c r="B236" s="50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0">
        <f t="shared" si="35"/>
        <v>6.6788146239810083E-3</v>
      </c>
      <c r="O236" s="50">
        <f t="shared" si="35"/>
        <v>5.0438216290286473E-3</v>
      </c>
      <c r="P236" s="50">
        <f t="shared" si="35"/>
        <v>6.3350099335977668E-3</v>
      </c>
      <c r="Q236" s="50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3">
      <c r="A237" s="15">
        <v>2047</v>
      </c>
      <c r="B237" s="50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0">
        <f t="shared" si="35"/>
        <v>6.6345040016300783E-3</v>
      </c>
      <c r="O237" s="50">
        <f t="shared" si="35"/>
        <v>5.0185091639599159E-3</v>
      </c>
      <c r="P237" s="50">
        <f t="shared" si="35"/>
        <v>6.2951302211156374E-3</v>
      </c>
      <c r="Q237" s="50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3">
      <c r="A238" s="15">
        <v>2048</v>
      </c>
      <c r="B238" s="50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0">
        <f t="shared" si="35"/>
        <v>6.5907774621853255E-3</v>
      </c>
      <c r="O238" s="50">
        <f t="shared" si="35"/>
        <v>4.9934494919267845E-3</v>
      </c>
      <c r="P238" s="50">
        <f t="shared" si="35"/>
        <v>6.2557494636096226E-3</v>
      </c>
      <c r="Q238" s="50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3">
      <c r="A239" s="15">
        <v>2049</v>
      </c>
      <c r="B239" s="50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0">
        <f t="shared" si="35"/>
        <v>6.5476235325759502E-3</v>
      </c>
      <c r="O239" s="50">
        <f t="shared" si="35"/>
        <v>4.9686388448117779E-3</v>
      </c>
      <c r="P239" s="50">
        <f t="shared" si="35"/>
        <v>6.2168583552881917E-3</v>
      </c>
      <c r="Q239" s="50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3">
      <c r="A240" s="15">
        <v>2050</v>
      </c>
      <c r="B240" s="50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0">
        <f t="shared" si="35"/>
        <v>6.5050310382678833E-3</v>
      </c>
      <c r="O240" s="50">
        <f t="shared" si="35"/>
        <v>4.9440735290218326E-3</v>
      </c>
      <c r="P240" s="50">
        <f t="shared" si="35"/>
        <v>6.1784478203357092E-3</v>
      </c>
      <c r="Q240" s="50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3">
      <c r="A242" s="15" t="s">
        <v>280</v>
      </c>
    </row>
    <row r="243" spans="1:3" x14ac:dyDescent="0.3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3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3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3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3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3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3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3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3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3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3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3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3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3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3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3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3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3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3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3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3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3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3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3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3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3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3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3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3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3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3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3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3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3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3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3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3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3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3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3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3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3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3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3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58" bestFit="1" customWidth="1"/>
    <col min="2" max="2" width="8.33203125" style="58" bestFit="1" customWidth="1"/>
    <col min="3" max="3" width="8" style="58" bestFit="1" customWidth="1"/>
    <col min="4" max="4" width="8.33203125" style="58" bestFit="1" customWidth="1"/>
    <col min="5" max="5" width="7.33203125" style="58" bestFit="1" customWidth="1"/>
    <col min="6" max="10" width="8.33203125" style="58" bestFit="1" customWidth="1"/>
    <col min="11" max="11" width="7.33203125" style="58" bestFit="1" customWidth="1"/>
    <col min="12" max="13" width="8.33203125" style="58" bestFit="1" customWidth="1"/>
    <col min="14" max="21" width="7.33203125" style="58" bestFit="1" customWidth="1"/>
    <col min="22" max="22" width="7" style="58" bestFit="1" customWidth="1"/>
    <col min="23" max="23" width="8" style="58" bestFit="1" customWidth="1"/>
    <col min="24" max="24" width="9" style="58" bestFit="1" customWidth="1"/>
    <col min="25" max="27" width="9.33203125" style="58" bestFit="1" customWidth="1"/>
    <col min="28" max="28" width="8.33203125" style="58" bestFit="1" customWidth="1"/>
    <col min="29" max="31" width="6.88671875" style="58" bestFit="1" customWidth="1"/>
    <col min="32" max="32" width="7.33203125" style="58" bestFit="1" customWidth="1"/>
    <col min="33" max="33" width="6.88671875" style="58" bestFit="1" customWidth="1"/>
    <col min="34" max="38" width="3" style="58" bestFit="1" customWidth="1"/>
    <col min="39" max="54" width="9.33203125" style="58"/>
    <col min="55" max="55" width="9.5546875" style="58" bestFit="1" customWidth="1"/>
    <col min="56" max="16384" width="9.33203125" style="58"/>
  </cols>
  <sheetData>
    <row r="1" spans="1:62" x14ac:dyDescent="0.3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62" x14ac:dyDescent="0.3">
      <c r="A2" s="2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62" x14ac:dyDescent="0.3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62" x14ac:dyDescent="0.3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7" spans="1:62" x14ac:dyDescent="0.3">
      <c r="B7" s="58">
        <v>2019</v>
      </c>
      <c r="C7" s="58">
        <f t="shared" ref="C7:AB7" si="0">B7+1</f>
        <v>2020</v>
      </c>
      <c r="D7" s="58">
        <f t="shared" si="0"/>
        <v>2021</v>
      </c>
      <c r="E7" s="58">
        <f t="shared" si="0"/>
        <v>2022</v>
      </c>
      <c r="F7" s="58">
        <f t="shared" si="0"/>
        <v>2023</v>
      </c>
      <c r="G7" s="58">
        <f t="shared" si="0"/>
        <v>2024</v>
      </c>
      <c r="H7" s="58">
        <f t="shared" si="0"/>
        <v>2025</v>
      </c>
      <c r="I7" s="58">
        <f t="shared" si="0"/>
        <v>2026</v>
      </c>
      <c r="J7" s="58">
        <f t="shared" si="0"/>
        <v>2027</v>
      </c>
      <c r="K7" s="58">
        <f t="shared" si="0"/>
        <v>2028</v>
      </c>
      <c r="L7" s="58">
        <f t="shared" si="0"/>
        <v>2029</v>
      </c>
      <c r="M7" s="58">
        <f t="shared" si="0"/>
        <v>2030</v>
      </c>
      <c r="N7" s="58">
        <f t="shared" si="0"/>
        <v>2031</v>
      </c>
      <c r="O7" s="58">
        <f t="shared" si="0"/>
        <v>2032</v>
      </c>
      <c r="P7" s="58">
        <f t="shared" si="0"/>
        <v>2033</v>
      </c>
      <c r="Q7" s="58">
        <f t="shared" si="0"/>
        <v>2034</v>
      </c>
      <c r="R7" s="58">
        <f t="shared" si="0"/>
        <v>2035</v>
      </c>
      <c r="S7" s="58">
        <f t="shared" si="0"/>
        <v>2036</v>
      </c>
      <c r="T7" s="58">
        <f t="shared" si="0"/>
        <v>2037</v>
      </c>
      <c r="U7" s="58">
        <f t="shared" si="0"/>
        <v>2038</v>
      </c>
      <c r="V7" s="58">
        <f t="shared" si="0"/>
        <v>2039</v>
      </c>
      <c r="W7" s="58">
        <f t="shared" si="0"/>
        <v>2040</v>
      </c>
      <c r="X7" s="58">
        <f t="shared" si="0"/>
        <v>2041</v>
      </c>
      <c r="Y7" s="58">
        <f t="shared" si="0"/>
        <v>2042</v>
      </c>
      <c r="Z7" s="58">
        <f t="shared" si="0"/>
        <v>2043</v>
      </c>
      <c r="AA7" s="58">
        <f t="shared" si="0"/>
        <v>2044</v>
      </c>
      <c r="AB7" s="58">
        <f t="shared" si="0"/>
        <v>2045</v>
      </c>
      <c r="AC7" s="58">
        <f>AB7+1</f>
        <v>2046</v>
      </c>
      <c r="AD7" s="58">
        <f>AC7+1</f>
        <v>2047</v>
      </c>
      <c r="AE7" s="58">
        <f>AD7+1</f>
        <v>2048</v>
      </c>
      <c r="AF7" s="58">
        <f>AE7+1</f>
        <v>2049</v>
      </c>
      <c r="AG7" s="58">
        <f>AF7+1</f>
        <v>2050</v>
      </c>
      <c r="AT7" s="72"/>
      <c r="AU7" s="72" t="s">
        <v>88</v>
      </c>
      <c r="AV7" s="72"/>
      <c r="AW7" s="72"/>
      <c r="AX7" s="72"/>
      <c r="AY7" s="72"/>
      <c r="AZ7" s="72"/>
      <c r="BA7" s="72"/>
      <c r="BB7" s="72"/>
      <c r="BC7" s="72" t="s">
        <v>305</v>
      </c>
    </row>
    <row r="8" spans="1:62" x14ac:dyDescent="0.3">
      <c r="A8" s="61" t="s">
        <v>311</v>
      </c>
      <c r="B8" s="62">
        <v>0</v>
      </c>
      <c r="C8" s="62">
        <v>0</v>
      </c>
      <c r="D8" s="62">
        <v>3.069779218360793</v>
      </c>
      <c r="E8" s="62">
        <v>3.069779218360793</v>
      </c>
      <c r="F8" s="62">
        <v>3.069779218360793</v>
      </c>
      <c r="G8" s="62">
        <v>3.069779218360793</v>
      </c>
      <c r="H8" s="62">
        <v>3.069779218360793</v>
      </c>
      <c r="I8" s="62">
        <v>3.0697792183608072</v>
      </c>
      <c r="J8" s="62">
        <v>3.0697792183608072</v>
      </c>
      <c r="K8" s="62">
        <v>3.0697792183608072</v>
      </c>
      <c r="L8" s="62">
        <v>3.0697792183608072</v>
      </c>
      <c r="M8" s="62">
        <v>3.0697792183608072</v>
      </c>
      <c r="N8" s="62">
        <v>3.0697792183608001</v>
      </c>
      <c r="O8" s="62">
        <v>3.0697792183608001</v>
      </c>
      <c r="P8" s="62">
        <v>3.0697792183608001</v>
      </c>
      <c r="Q8" s="62">
        <v>3.0697792183608037</v>
      </c>
      <c r="R8" s="62">
        <v>3.0697792183608037</v>
      </c>
      <c r="S8" s="62">
        <v>3.0697792183608019</v>
      </c>
      <c r="T8" s="62">
        <v>3.0697792183608019</v>
      </c>
      <c r="U8" s="62">
        <v>3.0697792183608037</v>
      </c>
      <c r="V8" s="62">
        <v>3.0697792183608019</v>
      </c>
      <c r="W8" s="62">
        <v>3.0697792183608028</v>
      </c>
      <c r="X8" s="62">
        <v>3.0697792183608028</v>
      </c>
      <c r="Y8" s="62">
        <v>3.0697792183608028</v>
      </c>
      <c r="Z8" s="62">
        <v>3.0697792183608028</v>
      </c>
      <c r="AA8" s="62">
        <v>3.0697792183608028</v>
      </c>
      <c r="AB8" s="62">
        <v>3.0697792183608028</v>
      </c>
      <c r="AC8" s="63">
        <v>3.0697792183608028</v>
      </c>
      <c r="AD8" s="63">
        <v>3.0697792183608028</v>
      </c>
      <c r="AE8" s="63">
        <v>3.0697792183608028</v>
      </c>
      <c r="AF8" s="63">
        <v>3.0697792183608028</v>
      </c>
      <c r="AG8" s="63">
        <v>3.0697792183608028</v>
      </c>
      <c r="AH8" s="64"/>
      <c r="AI8" s="64"/>
      <c r="AJ8" s="64"/>
      <c r="AK8" s="64"/>
      <c r="AL8" s="64"/>
      <c r="AT8" s="72"/>
      <c r="AU8" s="72" t="s">
        <v>306</v>
      </c>
      <c r="AV8" s="72">
        <v>7.75</v>
      </c>
      <c r="AW8" s="72" t="s">
        <v>307</v>
      </c>
      <c r="AX8" s="72" t="s">
        <v>308</v>
      </c>
      <c r="AY8" s="72"/>
      <c r="AZ8" s="72"/>
      <c r="BA8" s="72"/>
      <c r="BC8" s="58" t="s">
        <v>306</v>
      </c>
      <c r="BD8" s="72">
        <v>7.75</v>
      </c>
      <c r="BJ8" s="68"/>
    </row>
    <row r="9" spans="1:62" x14ac:dyDescent="0.3">
      <c r="A9" s="61" t="s">
        <v>312</v>
      </c>
      <c r="B9" s="62">
        <v>0</v>
      </c>
      <c r="C9" s="62">
        <v>0</v>
      </c>
      <c r="D9" s="62">
        <v>6.1395584367216145</v>
      </c>
      <c r="E9" s="62">
        <v>6.1395584367216145</v>
      </c>
      <c r="F9" s="62">
        <v>6.1395584367216145</v>
      </c>
      <c r="G9" s="62">
        <v>6.1395584367216145</v>
      </c>
      <c r="H9" s="62">
        <v>6.1395584367216145</v>
      </c>
      <c r="I9" s="62">
        <v>6.1395584367216003</v>
      </c>
      <c r="J9" s="62">
        <v>6.1395584367216003</v>
      </c>
      <c r="K9" s="62">
        <v>6.1395584367216003</v>
      </c>
      <c r="L9" s="62">
        <v>6.1395584367216003</v>
      </c>
      <c r="M9" s="62">
        <v>6.1395584367216003</v>
      </c>
      <c r="N9" s="62">
        <v>6.1395584367216074</v>
      </c>
      <c r="O9" s="62">
        <v>6.1395584367216074</v>
      </c>
      <c r="P9" s="62">
        <v>6.1395584367216074</v>
      </c>
      <c r="Q9" s="62">
        <v>6.1395584367216074</v>
      </c>
      <c r="R9" s="62">
        <v>6.1395584367216038</v>
      </c>
      <c r="S9" s="62">
        <v>6.1395584367216056</v>
      </c>
      <c r="T9" s="62">
        <v>6.1395584367216056</v>
      </c>
      <c r="U9" s="62">
        <v>6.1395584367216056</v>
      </c>
      <c r="V9" s="62">
        <v>6.1395584367216056</v>
      </c>
      <c r="W9" s="62">
        <v>6.1395584367216056</v>
      </c>
      <c r="X9" s="62">
        <v>6.1395584367216056</v>
      </c>
      <c r="Y9" s="62">
        <v>6.1395584367216056</v>
      </c>
      <c r="Z9" s="62">
        <v>6.1395584367216056</v>
      </c>
      <c r="AA9" s="62">
        <v>6.1395584367216056</v>
      </c>
      <c r="AB9" s="62">
        <v>6.1395584367216056</v>
      </c>
      <c r="AC9" s="63">
        <v>6.1395584367216056</v>
      </c>
      <c r="AD9" s="63">
        <v>6.1395584367216056</v>
      </c>
      <c r="AE9" s="63">
        <v>6.1395584367216056</v>
      </c>
      <c r="AF9" s="63">
        <v>6.1395584367216056</v>
      </c>
      <c r="AG9" s="63">
        <v>6.1395584367216056</v>
      </c>
      <c r="AH9" s="64"/>
      <c r="AI9" s="64"/>
      <c r="AJ9" s="64"/>
      <c r="AK9" s="64"/>
      <c r="AL9" s="64"/>
      <c r="AT9" s="72">
        <v>2012</v>
      </c>
      <c r="AU9" s="65">
        <v>163.892</v>
      </c>
      <c r="AV9" s="73"/>
      <c r="AW9" s="73">
        <f>AU9</f>
        <v>163.892</v>
      </c>
      <c r="AX9" s="73">
        <f>AU9</f>
        <v>163.892</v>
      </c>
      <c r="AY9" s="74">
        <f>AW9-$AU9</f>
        <v>0</v>
      </c>
      <c r="AZ9" s="74">
        <f>AX9-$AU9</f>
        <v>0</v>
      </c>
      <c r="BA9" s="75"/>
      <c r="BB9" s="72">
        <v>2012</v>
      </c>
      <c r="BC9" s="76">
        <v>25.271930378333298</v>
      </c>
      <c r="BD9" s="68">
        <v>25.271930378333298</v>
      </c>
      <c r="BE9" s="81"/>
      <c r="BJ9" s="68"/>
    </row>
    <row r="10" spans="1:62" x14ac:dyDescent="0.3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T10" s="72">
        <v>2013</v>
      </c>
      <c r="AU10" s="65">
        <v>168.809</v>
      </c>
      <c r="AV10" s="73"/>
      <c r="AW10" s="73">
        <f t="shared" ref="AW10:AW17" si="1">AU10</f>
        <v>168.809</v>
      </c>
      <c r="AX10" s="73">
        <f t="shared" ref="AX10:AX17" si="2">AU10</f>
        <v>168.809</v>
      </c>
      <c r="AY10" s="74">
        <f t="shared" ref="AY10:AY46" si="3">AW10-$AU10</f>
        <v>0</v>
      </c>
      <c r="AZ10" s="74">
        <f t="shared" ref="AZ10:AZ46" si="4">AX10-$AU10</f>
        <v>0</v>
      </c>
      <c r="BA10" s="75"/>
      <c r="BB10" s="72">
        <v>2013</v>
      </c>
      <c r="BC10" s="76">
        <v>53.223472726112497</v>
      </c>
      <c r="BD10" s="68">
        <v>53.201341686601999</v>
      </c>
      <c r="BE10" s="81"/>
      <c r="BJ10" s="68"/>
    </row>
    <row r="11" spans="1:62" x14ac:dyDescent="0.3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4"/>
      <c r="AI11" s="64"/>
      <c r="AJ11" s="64"/>
      <c r="AK11" s="64"/>
      <c r="AL11" s="64"/>
      <c r="AT11" s="72">
        <v>2014</v>
      </c>
      <c r="AU11" s="65">
        <v>173.87299999999999</v>
      </c>
      <c r="AV11" s="73"/>
      <c r="AW11" s="73">
        <f t="shared" si="1"/>
        <v>173.87299999999999</v>
      </c>
      <c r="AX11" s="73">
        <f t="shared" si="2"/>
        <v>173.87299999999999</v>
      </c>
      <c r="AY11" s="74">
        <f t="shared" si="3"/>
        <v>0</v>
      </c>
      <c r="AZ11" s="74">
        <f t="shared" si="4"/>
        <v>0</v>
      </c>
      <c r="BA11" s="75"/>
      <c r="BB11" s="72">
        <v>2014</v>
      </c>
      <c r="BC11" s="76">
        <v>47.354702552307998</v>
      </c>
      <c r="BD11" s="68">
        <v>47.369976330848999</v>
      </c>
      <c r="BE11" s="81"/>
      <c r="BJ11" s="68"/>
    </row>
    <row r="12" spans="1:62" x14ac:dyDescent="0.3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T12" s="72">
        <v>2015</v>
      </c>
      <c r="AU12" s="65">
        <v>179.089</v>
      </c>
      <c r="AV12" s="73"/>
      <c r="AW12" s="73">
        <f t="shared" si="1"/>
        <v>179.089</v>
      </c>
      <c r="AX12" s="73">
        <f t="shared" si="2"/>
        <v>179.089</v>
      </c>
      <c r="AY12" s="74">
        <f t="shared" si="3"/>
        <v>0</v>
      </c>
      <c r="AZ12" s="74">
        <f t="shared" si="4"/>
        <v>0</v>
      </c>
      <c r="BA12" s="75"/>
      <c r="BB12" s="72">
        <v>2015</v>
      </c>
      <c r="BC12" s="76">
        <v>63.375280881785798</v>
      </c>
      <c r="BD12" s="68">
        <v>63.382528798265703</v>
      </c>
      <c r="BE12" s="81"/>
      <c r="BJ12" s="68"/>
    </row>
    <row r="13" spans="1:62" x14ac:dyDescent="0.3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T13" s="72">
        <v>2016</v>
      </c>
      <c r="AU13" s="65">
        <v>184.46199999999999</v>
      </c>
      <c r="AV13" s="73"/>
      <c r="AW13" s="73">
        <f t="shared" si="1"/>
        <v>184.46199999999999</v>
      </c>
      <c r="AX13" s="73">
        <f t="shared" si="2"/>
        <v>184.46199999999999</v>
      </c>
      <c r="AY13" s="74">
        <f t="shared" si="3"/>
        <v>0</v>
      </c>
      <c r="AZ13" s="74">
        <f t="shared" si="4"/>
        <v>0</v>
      </c>
      <c r="BA13" s="75"/>
      <c r="BB13" s="72">
        <v>2016</v>
      </c>
      <c r="BC13" s="76">
        <v>66.827942673889495</v>
      </c>
      <c r="BD13" s="68">
        <v>66.891686713642898</v>
      </c>
      <c r="BE13" s="81"/>
      <c r="BJ13" s="68"/>
    </row>
    <row r="14" spans="1:62" x14ac:dyDescent="0.3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T14" s="72">
        <v>2017</v>
      </c>
      <c r="AU14" s="65">
        <v>189.99600000000001</v>
      </c>
      <c r="AV14" s="73"/>
      <c r="AW14" s="73">
        <f t="shared" si="1"/>
        <v>189.99600000000001</v>
      </c>
      <c r="AX14" s="73">
        <f t="shared" si="2"/>
        <v>189.99600000000001</v>
      </c>
      <c r="AY14" s="74">
        <f t="shared" si="3"/>
        <v>0</v>
      </c>
      <c r="AZ14" s="74">
        <f t="shared" si="4"/>
        <v>0</v>
      </c>
      <c r="BA14" s="75"/>
      <c r="BB14" s="72">
        <v>2017</v>
      </c>
      <c r="BC14" s="76">
        <v>63.720040999233703</v>
      </c>
      <c r="BD14" s="68">
        <v>63.735140890763297</v>
      </c>
      <c r="BE14" s="81"/>
      <c r="BJ14" s="68"/>
    </row>
    <row r="15" spans="1:6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T15" s="72">
        <v>2018</v>
      </c>
      <c r="AU15" s="65">
        <v>192.846</v>
      </c>
      <c r="AV15" s="73"/>
      <c r="AW15" s="73">
        <f t="shared" si="1"/>
        <v>192.846</v>
      </c>
      <c r="AX15" s="73">
        <f t="shared" si="2"/>
        <v>192.846</v>
      </c>
      <c r="AY15" s="74">
        <f t="shared" si="3"/>
        <v>0</v>
      </c>
      <c r="AZ15" s="74">
        <f t="shared" si="4"/>
        <v>0</v>
      </c>
      <c r="BA15" s="75"/>
      <c r="BB15" s="72">
        <v>2018</v>
      </c>
      <c r="BC15" s="76">
        <v>66.344640295329299</v>
      </c>
      <c r="BD15" s="68">
        <v>66.265839245533996</v>
      </c>
      <c r="BE15" s="81"/>
      <c r="BJ15" s="68"/>
    </row>
    <row r="16" spans="1:62" x14ac:dyDescent="0.3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T16" s="72">
        <v>2019</v>
      </c>
      <c r="AU16" s="65">
        <v>192.846</v>
      </c>
      <c r="AV16" s="73"/>
      <c r="AW16" s="73">
        <f t="shared" si="1"/>
        <v>192.846</v>
      </c>
      <c r="AX16" s="73">
        <f t="shared" si="2"/>
        <v>192.846</v>
      </c>
      <c r="AY16" s="74">
        <f t="shared" si="3"/>
        <v>0</v>
      </c>
      <c r="AZ16" s="74">
        <f t="shared" si="4"/>
        <v>0</v>
      </c>
      <c r="BA16" s="75"/>
      <c r="BB16" s="72">
        <v>2019</v>
      </c>
      <c r="BC16" s="76">
        <v>57.655342734250098</v>
      </c>
      <c r="BD16" s="68">
        <v>57.2233379134572</v>
      </c>
      <c r="BE16" s="81"/>
      <c r="BJ16" s="68"/>
    </row>
    <row r="17" spans="2:62" x14ac:dyDescent="0.3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T17" s="72">
        <v>2020</v>
      </c>
      <c r="AU17" s="65">
        <v>189.953</v>
      </c>
      <c r="AV17" s="73"/>
      <c r="AW17" s="73">
        <f t="shared" si="1"/>
        <v>189.953</v>
      </c>
      <c r="AX17" s="73">
        <f t="shared" si="2"/>
        <v>189.953</v>
      </c>
      <c r="AY17" s="74">
        <f t="shared" si="3"/>
        <v>0</v>
      </c>
      <c r="AZ17" s="74">
        <f t="shared" si="4"/>
        <v>0</v>
      </c>
      <c r="BA17" s="75"/>
      <c r="BB17" s="72">
        <v>2020</v>
      </c>
      <c r="BC17" s="76">
        <v>69.636466675047103</v>
      </c>
      <c r="BD17" s="68">
        <v>72.189907540463807</v>
      </c>
      <c r="BE17" s="67">
        <f>$BE$47/29</f>
        <v>6.1395584367216056</v>
      </c>
      <c r="BJ17" s="68"/>
    </row>
    <row r="18" spans="2:62" x14ac:dyDescent="0.3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T18" s="72">
        <v>2021</v>
      </c>
      <c r="AU18" s="65">
        <v>184.255</v>
      </c>
      <c r="AV18" s="73"/>
      <c r="AW18" s="73">
        <f>AU18+BE18*0.5</f>
        <v>187.32477921836079</v>
      </c>
      <c r="AX18" s="73">
        <f>AU18+BE18</f>
        <v>190.39455843672161</v>
      </c>
      <c r="AY18" s="74">
        <f t="shared" si="3"/>
        <v>3.069779218360793</v>
      </c>
      <c r="AZ18" s="74">
        <f t="shared" si="4"/>
        <v>6.1395584367216145</v>
      </c>
      <c r="BA18" s="75"/>
      <c r="BB18" s="72">
        <v>2021</v>
      </c>
      <c r="BC18" s="76">
        <v>59.904673429759697</v>
      </c>
      <c r="BD18" s="68">
        <v>87.128416624831701</v>
      </c>
      <c r="BE18" s="67">
        <f t="shared" ref="BE18:BE46" si="5">$BE$47/29</f>
        <v>6.1395584367216056</v>
      </c>
      <c r="BG18" s="68"/>
      <c r="BH18" s="68"/>
      <c r="BJ18" s="68"/>
    </row>
    <row r="19" spans="2:62" x14ac:dyDescent="0.3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T19" s="72">
        <v>2022</v>
      </c>
      <c r="AU19" s="65">
        <v>175.96299999999999</v>
      </c>
      <c r="AV19" s="73"/>
      <c r="AW19" s="73">
        <f t="shared" ref="AW19:AW46" si="6">AU19+BE19*0.5</f>
        <v>179.03277921836079</v>
      </c>
      <c r="AX19" s="73">
        <f t="shared" ref="AX19:AX46" si="7">AU19+BE19</f>
        <v>182.10255843672161</v>
      </c>
      <c r="AY19" s="74">
        <f t="shared" si="3"/>
        <v>3.069779218360793</v>
      </c>
      <c r="AZ19" s="74">
        <f t="shared" si="4"/>
        <v>6.1395584367216145</v>
      </c>
      <c r="BA19" s="75"/>
      <c r="BB19" s="72">
        <v>2022</v>
      </c>
      <c r="BC19" s="76">
        <v>90.122561556110696</v>
      </c>
      <c r="BD19" s="68">
        <v>89.960289682312293</v>
      </c>
      <c r="BE19" s="67">
        <f t="shared" si="5"/>
        <v>6.1395584367216056</v>
      </c>
      <c r="BG19" s="68"/>
      <c r="BJ19" s="68"/>
    </row>
    <row r="20" spans="2:62" x14ac:dyDescent="0.3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T20" s="72">
        <v>2023</v>
      </c>
      <c r="AU20" s="65">
        <v>165.405</v>
      </c>
      <c r="AV20" s="73"/>
      <c r="AW20" s="73">
        <f t="shared" si="6"/>
        <v>168.47477921836079</v>
      </c>
      <c r="AX20" s="73">
        <f t="shared" si="7"/>
        <v>171.54455843672162</v>
      </c>
      <c r="AY20" s="74">
        <f t="shared" si="3"/>
        <v>3.069779218360793</v>
      </c>
      <c r="AZ20" s="74">
        <f t="shared" si="4"/>
        <v>6.1395584367216145</v>
      </c>
      <c r="BA20" s="75"/>
      <c r="BB20" s="72">
        <v>2023</v>
      </c>
      <c r="BC20" s="76">
        <v>70.843780039579599</v>
      </c>
      <c r="BD20" s="68">
        <v>101.86779238199099</v>
      </c>
      <c r="BE20" s="67">
        <f t="shared" si="5"/>
        <v>6.1395584367216056</v>
      </c>
      <c r="BG20" s="68"/>
      <c r="BJ20" s="68"/>
    </row>
    <row r="21" spans="2:62" x14ac:dyDescent="0.3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T21" s="72">
        <v>2024</v>
      </c>
      <c r="AU21" s="65">
        <v>153</v>
      </c>
      <c r="AV21" s="73"/>
      <c r="AW21" s="73">
        <f t="shared" si="6"/>
        <v>156.06977921836079</v>
      </c>
      <c r="AX21" s="73">
        <f t="shared" si="7"/>
        <v>159.13955843672161</v>
      </c>
      <c r="AY21" s="74">
        <f t="shared" si="3"/>
        <v>3.069779218360793</v>
      </c>
      <c r="AZ21" s="74">
        <f t="shared" si="4"/>
        <v>6.1395584367216145</v>
      </c>
      <c r="BA21" s="75"/>
      <c r="BB21" s="72">
        <v>2024</v>
      </c>
      <c r="BC21" s="76">
        <v>54.152553226745098</v>
      </c>
      <c r="BD21" s="68">
        <v>82.075394308569301</v>
      </c>
      <c r="BE21" s="67">
        <f t="shared" si="5"/>
        <v>6.1395584367216056</v>
      </c>
      <c r="BG21" s="68"/>
      <c r="BJ21" s="68"/>
    </row>
    <row r="22" spans="2:62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T22" s="72">
        <v>2025</v>
      </c>
      <c r="AU22" s="65">
        <v>139.22999999999999</v>
      </c>
      <c r="AV22" s="73"/>
      <c r="AW22" s="73">
        <f t="shared" si="6"/>
        <v>142.29977921836078</v>
      </c>
      <c r="AX22" s="73">
        <f t="shared" si="7"/>
        <v>145.3695584367216</v>
      </c>
      <c r="AY22" s="74">
        <f t="shared" si="3"/>
        <v>3.069779218360793</v>
      </c>
      <c r="AZ22" s="74">
        <f t="shared" si="4"/>
        <v>6.1395584367216145</v>
      </c>
      <c r="BA22" s="75"/>
      <c r="BD22" s="68">
        <v>27.9262013293257</v>
      </c>
      <c r="BE22" s="67">
        <f t="shared" si="5"/>
        <v>6.1395584367216056</v>
      </c>
      <c r="BG22" s="68"/>
      <c r="BJ22" s="68"/>
    </row>
    <row r="23" spans="2:62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T23" s="72">
        <v>2026</v>
      </c>
      <c r="AU23" s="65">
        <v>124.611</v>
      </c>
      <c r="AV23" s="73"/>
      <c r="AW23" s="73">
        <f t="shared" si="6"/>
        <v>127.68077921836081</v>
      </c>
      <c r="AX23" s="73">
        <f t="shared" si="7"/>
        <v>130.7505584367216</v>
      </c>
      <c r="AY23" s="74">
        <f t="shared" si="3"/>
        <v>3.0697792183608072</v>
      </c>
      <c r="AZ23" s="74">
        <f t="shared" si="4"/>
        <v>6.1395584367216003</v>
      </c>
      <c r="BA23" s="75"/>
      <c r="BB23" s="72">
        <v>2026</v>
      </c>
      <c r="BC23" s="76">
        <v>37.022762187747603</v>
      </c>
      <c r="BD23" s="68">
        <v>38.387764492053201</v>
      </c>
      <c r="BE23" s="67">
        <f t="shared" si="5"/>
        <v>6.1395584367216056</v>
      </c>
      <c r="BG23" s="68"/>
      <c r="BJ23" s="68"/>
    </row>
    <row r="24" spans="2:62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T24" s="72">
        <v>2027</v>
      </c>
      <c r="AU24" s="65">
        <v>109.657</v>
      </c>
      <c r="AV24" s="73"/>
      <c r="AW24" s="73">
        <f t="shared" si="6"/>
        <v>112.7267792183608</v>
      </c>
      <c r="AX24" s="73">
        <f t="shared" si="7"/>
        <v>115.7965584367216</v>
      </c>
      <c r="AY24" s="74">
        <f t="shared" si="3"/>
        <v>3.0697792183608072</v>
      </c>
      <c r="AZ24" s="74">
        <f t="shared" si="4"/>
        <v>6.1395584367216003</v>
      </c>
      <c r="BA24" s="75"/>
      <c r="BB24" s="72">
        <v>2027</v>
      </c>
      <c r="BC24" s="76">
        <v>43.621189606416898</v>
      </c>
      <c r="BD24" s="68">
        <v>43.285787999999997</v>
      </c>
      <c r="BE24" s="67">
        <f t="shared" si="5"/>
        <v>6.1395584367216056</v>
      </c>
      <c r="BG24" s="68"/>
      <c r="BJ24" s="68"/>
    </row>
    <row r="25" spans="2:62" x14ac:dyDescent="0.3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T25" s="72">
        <v>2028</v>
      </c>
      <c r="AU25" s="65">
        <v>94.853999999999999</v>
      </c>
      <c r="AV25" s="73"/>
      <c r="AW25" s="73">
        <f t="shared" si="6"/>
        <v>97.923779218360806</v>
      </c>
      <c r="AX25" s="73">
        <f t="shared" si="7"/>
        <v>100.9935584367216</v>
      </c>
      <c r="AY25" s="74">
        <f t="shared" si="3"/>
        <v>3.0697792183608072</v>
      </c>
      <c r="AZ25" s="74">
        <f t="shared" si="4"/>
        <v>6.1395584367216003</v>
      </c>
      <c r="BA25" s="75"/>
      <c r="BB25" s="72">
        <v>2028</v>
      </c>
      <c r="BC25" s="76">
        <v>55.578873326992799</v>
      </c>
      <c r="BD25" s="68">
        <v>49.460597446877102</v>
      </c>
      <c r="BE25" s="67">
        <f t="shared" si="5"/>
        <v>6.1395584367216056</v>
      </c>
      <c r="BG25" s="68"/>
      <c r="BJ25" s="68"/>
    </row>
    <row r="26" spans="2:62" x14ac:dyDescent="0.3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T26" s="72">
        <v>2029</v>
      </c>
      <c r="AU26" s="65">
        <v>80.626000000000005</v>
      </c>
      <c r="AV26" s="73"/>
      <c r="AW26" s="73">
        <f t="shared" si="6"/>
        <v>83.695779218360812</v>
      </c>
      <c r="AX26" s="73">
        <f t="shared" si="7"/>
        <v>86.765558436721605</v>
      </c>
      <c r="AY26" s="74">
        <f t="shared" si="3"/>
        <v>3.0697792183608072</v>
      </c>
      <c r="AZ26" s="74">
        <f t="shared" si="4"/>
        <v>6.1395584367216003</v>
      </c>
      <c r="BA26" s="75"/>
      <c r="BB26" s="72">
        <v>2029</v>
      </c>
      <c r="BC26" s="76">
        <v>57.9128864835873</v>
      </c>
      <c r="BD26" s="68">
        <v>79.365580919062594</v>
      </c>
      <c r="BE26" s="67">
        <f t="shared" si="5"/>
        <v>6.1395584367216056</v>
      </c>
      <c r="BG26" s="68"/>
      <c r="BJ26" s="68"/>
    </row>
    <row r="27" spans="2:6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T27" s="72">
        <v>2030</v>
      </c>
      <c r="AU27" s="65">
        <v>67.322000000000003</v>
      </c>
      <c r="AV27" s="73"/>
      <c r="AW27" s="73">
        <f t="shared" si="6"/>
        <v>70.39177921836081</v>
      </c>
      <c r="AX27" s="73">
        <f t="shared" si="7"/>
        <v>73.461558436721603</v>
      </c>
      <c r="AY27" s="74">
        <f t="shared" si="3"/>
        <v>3.0697792183608072</v>
      </c>
      <c r="AZ27" s="74">
        <f t="shared" si="4"/>
        <v>6.1395584367216003</v>
      </c>
      <c r="BA27" s="75"/>
      <c r="BB27" s="72">
        <v>2030</v>
      </c>
      <c r="BC27" s="76">
        <v>47.396988757039402</v>
      </c>
      <c r="BD27" s="68">
        <v>63.023730764531301</v>
      </c>
      <c r="BE27" s="67">
        <f t="shared" si="5"/>
        <v>6.1395584367216056</v>
      </c>
      <c r="BG27" s="68"/>
      <c r="BJ27" s="68"/>
    </row>
    <row r="28" spans="2:62" x14ac:dyDescent="0.3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T28" s="72">
        <v>2031</v>
      </c>
      <c r="AU28" s="65">
        <v>55.204000000000001</v>
      </c>
      <c r="AV28" s="73"/>
      <c r="AW28" s="73">
        <f t="shared" si="6"/>
        <v>58.273779218360801</v>
      </c>
      <c r="AX28" s="73">
        <f t="shared" si="7"/>
        <v>61.343558436721608</v>
      </c>
      <c r="AY28" s="74">
        <f t="shared" si="3"/>
        <v>3.0697792183608001</v>
      </c>
      <c r="AZ28" s="74">
        <f t="shared" si="4"/>
        <v>6.1395584367216074</v>
      </c>
      <c r="BA28" s="75"/>
      <c r="BB28" s="72">
        <v>2031</v>
      </c>
      <c r="BC28" s="76">
        <v>48.156708111136801</v>
      </c>
      <c r="BD28" s="68">
        <v>46.615348532676698</v>
      </c>
      <c r="BE28" s="67">
        <f t="shared" si="5"/>
        <v>6.1395584367216056</v>
      </c>
      <c r="BG28" s="68"/>
      <c r="BH28" s="68"/>
      <c r="BJ28" s="68"/>
    </row>
    <row r="29" spans="2:62" ht="14.4" thickBot="1" x14ac:dyDescent="0.3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T29" s="72">
        <v>2032</v>
      </c>
      <c r="AU29" s="65">
        <v>44.44</v>
      </c>
      <c r="AV29" s="73"/>
      <c r="AW29" s="73">
        <f t="shared" si="6"/>
        <v>47.509779218360798</v>
      </c>
      <c r="AX29" s="73">
        <f t="shared" si="7"/>
        <v>50.579558436721605</v>
      </c>
      <c r="AY29" s="74">
        <f t="shared" si="3"/>
        <v>3.0697792183608001</v>
      </c>
      <c r="AZ29" s="74">
        <f t="shared" si="4"/>
        <v>6.1395584367216074</v>
      </c>
      <c r="BA29" s="75"/>
      <c r="BB29" s="72">
        <v>2032</v>
      </c>
      <c r="BC29" s="76">
        <v>72.149870876260707</v>
      </c>
      <c r="BD29" s="68">
        <v>59.6173684612111</v>
      </c>
      <c r="BE29" s="67">
        <f t="shared" si="5"/>
        <v>6.1395584367216056</v>
      </c>
      <c r="BG29" s="68"/>
      <c r="BJ29" s="68"/>
    </row>
    <row r="30" spans="2:62" ht="14.4" thickBot="1" x14ac:dyDescent="0.3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T30" s="72">
        <v>2033</v>
      </c>
      <c r="AU30" s="65">
        <v>35.106999999999999</v>
      </c>
      <c r="AV30" s="73"/>
      <c r="AW30" s="73">
        <f t="shared" si="6"/>
        <v>38.176779218360799</v>
      </c>
      <c r="AX30" s="73">
        <f t="shared" si="7"/>
        <v>41.246558436721607</v>
      </c>
      <c r="AY30" s="74">
        <f t="shared" si="3"/>
        <v>3.0697792183608001</v>
      </c>
      <c r="AZ30" s="74">
        <f t="shared" si="4"/>
        <v>6.1395584367216074</v>
      </c>
      <c r="BA30" s="75"/>
      <c r="BB30" s="77">
        <v>2033</v>
      </c>
      <c r="BC30" s="78">
        <v>120.058785315891</v>
      </c>
      <c r="BD30" s="68">
        <v>38.141658962833702</v>
      </c>
      <c r="BE30" s="67">
        <f t="shared" si="5"/>
        <v>6.1395584367216056</v>
      </c>
      <c r="BG30" s="68"/>
      <c r="BJ30" s="68"/>
    </row>
    <row r="31" spans="2:62" ht="14.4" thickBot="1" x14ac:dyDescent="0.3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T31" s="72">
        <v>2034</v>
      </c>
      <c r="AU31" s="65">
        <v>27.207999999999998</v>
      </c>
      <c r="AV31" s="73"/>
      <c r="AW31" s="73">
        <f t="shared" si="6"/>
        <v>30.277779218360802</v>
      </c>
      <c r="AX31" s="73">
        <f t="shared" si="7"/>
        <v>33.347558436721606</v>
      </c>
      <c r="AY31" s="74">
        <f t="shared" si="3"/>
        <v>3.0697792183608037</v>
      </c>
      <c r="AZ31" s="74">
        <f t="shared" si="4"/>
        <v>6.1395584367216074</v>
      </c>
      <c r="BA31" s="75"/>
      <c r="BB31" s="79">
        <v>2034</v>
      </c>
      <c r="BC31" s="80">
        <v>14.407313283129501</v>
      </c>
      <c r="BD31" s="68">
        <v>30.396316049598401</v>
      </c>
      <c r="BE31" s="67">
        <f t="shared" si="5"/>
        <v>6.1395584367216056</v>
      </c>
      <c r="BG31" s="68"/>
      <c r="BJ31" s="68"/>
    </row>
    <row r="32" spans="2:62" ht="14.4" thickBot="1" x14ac:dyDescent="0.3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T32" s="72">
        <v>2035</v>
      </c>
      <c r="AU32" s="65">
        <v>20.678000000000001</v>
      </c>
      <c r="AV32" s="73"/>
      <c r="AW32" s="73">
        <f t="shared" si="6"/>
        <v>23.747779218360805</v>
      </c>
      <c r="AX32" s="73">
        <f t="shared" si="7"/>
        <v>26.817558436721605</v>
      </c>
      <c r="AY32" s="74">
        <f t="shared" si="3"/>
        <v>3.0697792183608037</v>
      </c>
      <c r="AZ32" s="74">
        <f t="shared" si="4"/>
        <v>6.1395584367216038</v>
      </c>
      <c r="BA32" s="75"/>
      <c r="BB32" s="77">
        <v>2035</v>
      </c>
      <c r="BC32" s="78">
        <v>14.17020163648</v>
      </c>
      <c r="BD32" s="68">
        <v>30.087362110816901</v>
      </c>
      <c r="BE32" s="67">
        <f t="shared" si="5"/>
        <v>6.1395584367216056</v>
      </c>
      <c r="BG32" s="68"/>
      <c r="BJ32" s="68"/>
    </row>
    <row r="33" spans="2:62" ht="14.4" thickBot="1" x14ac:dyDescent="0.3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T33" s="72">
        <v>2036</v>
      </c>
      <c r="AU33" s="65">
        <v>15.404999999999999</v>
      </c>
      <c r="AV33" s="73"/>
      <c r="AW33" s="73">
        <f t="shared" si="6"/>
        <v>18.474779218360801</v>
      </c>
      <c r="AX33" s="73">
        <f t="shared" si="7"/>
        <v>21.544558436721605</v>
      </c>
      <c r="AY33" s="74">
        <f t="shared" si="3"/>
        <v>3.0697792183608019</v>
      </c>
      <c r="AZ33" s="74">
        <f t="shared" si="4"/>
        <v>6.1395584367216056</v>
      </c>
      <c r="BA33" s="75"/>
      <c r="BB33" s="79">
        <v>2036</v>
      </c>
      <c r="BC33" s="76">
        <v>13.931662510698199</v>
      </c>
      <c r="BD33" s="68">
        <v>29.777251638147899</v>
      </c>
      <c r="BE33" s="67">
        <f t="shared" si="5"/>
        <v>6.1395584367216056</v>
      </c>
      <c r="BG33" s="68"/>
      <c r="BJ33" s="68"/>
    </row>
    <row r="34" spans="2:62" x14ac:dyDescent="0.3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T34" s="72">
        <v>2037</v>
      </c>
      <c r="AU34" s="65">
        <v>11.246</v>
      </c>
      <c r="AV34" s="73"/>
      <c r="AW34" s="73">
        <f t="shared" si="6"/>
        <v>14.315779218360802</v>
      </c>
      <c r="AX34" s="73">
        <f t="shared" si="7"/>
        <v>17.385558436721606</v>
      </c>
      <c r="AY34" s="74">
        <f t="shared" si="3"/>
        <v>3.0697792183608019</v>
      </c>
      <c r="AZ34" s="74">
        <f t="shared" si="4"/>
        <v>6.1395584367216056</v>
      </c>
      <c r="BA34" s="75"/>
      <c r="BB34" s="72">
        <v>2037</v>
      </c>
      <c r="BC34" s="76">
        <v>59.275159486286199</v>
      </c>
      <c r="BD34" s="68">
        <v>53.2815026365245</v>
      </c>
      <c r="BE34" s="67">
        <f t="shared" si="5"/>
        <v>6.1395584367216056</v>
      </c>
      <c r="BG34" s="68"/>
      <c r="BJ34" s="68"/>
    </row>
    <row r="35" spans="2:62" x14ac:dyDescent="0.3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T35" s="72">
        <v>2038</v>
      </c>
      <c r="AU35" s="65">
        <v>8.0410000000000004</v>
      </c>
      <c r="AV35" s="73"/>
      <c r="AW35" s="73">
        <f t="shared" si="6"/>
        <v>11.110779218360804</v>
      </c>
      <c r="AX35" s="73">
        <f t="shared" si="7"/>
        <v>14.180558436721606</v>
      </c>
      <c r="AY35" s="74">
        <f t="shared" si="3"/>
        <v>3.0697792183608037</v>
      </c>
      <c r="AZ35" s="74">
        <f t="shared" si="4"/>
        <v>6.1395584367216056</v>
      </c>
      <c r="BA35" s="75"/>
      <c r="BB35" s="72">
        <v>2038</v>
      </c>
      <c r="BC35" s="76">
        <v>58.464706246902097</v>
      </c>
      <c r="BD35" s="68">
        <v>52.652408015450703</v>
      </c>
      <c r="BE35" s="67">
        <f t="shared" si="5"/>
        <v>6.1395584367216056</v>
      </c>
      <c r="BG35" s="68"/>
      <c r="BJ35" s="68"/>
    </row>
    <row r="36" spans="2:6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T36" s="72">
        <v>2039</v>
      </c>
      <c r="AU36" s="65">
        <v>5.6289999999999996</v>
      </c>
      <c r="AV36" s="73"/>
      <c r="AW36" s="73">
        <f t="shared" si="6"/>
        <v>8.6987792183608015</v>
      </c>
      <c r="AX36" s="73">
        <f t="shared" si="7"/>
        <v>11.768558436721605</v>
      </c>
      <c r="AY36" s="74">
        <f t="shared" si="3"/>
        <v>3.0697792183608019</v>
      </c>
      <c r="AZ36" s="74">
        <f t="shared" si="4"/>
        <v>6.1395584367216056</v>
      </c>
      <c r="BA36" s="75"/>
      <c r="BB36" s="72">
        <v>2039</v>
      </c>
      <c r="BC36" s="76">
        <v>57.653245416057302</v>
      </c>
      <c r="BD36" s="68">
        <v>52.023838624604998</v>
      </c>
      <c r="BE36" s="67">
        <f t="shared" si="5"/>
        <v>6.1395584367216056</v>
      </c>
      <c r="BG36" s="68"/>
      <c r="BJ36" s="68"/>
    </row>
    <row r="37" spans="2:62" x14ac:dyDescent="0.3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T37" s="72">
        <v>2040</v>
      </c>
      <c r="AU37" s="65">
        <v>3.8559999999999999</v>
      </c>
      <c r="AV37" s="73"/>
      <c r="AW37" s="73">
        <f t="shared" si="6"/>
        <v>6.9257792183608027</v>
      </c>
      <c r="AX37" s="73">
        <f t="shared" si="7"/>
        <v>9.9955584367216055</v>
      </c>
      <c r="AY37" s="74">
        <f t="shared" si="3"/>
        <v>3.0697792183608028</v>
      </c>
      <c r="AZ37" s="74">
        <f t="shared" si="4"/>
        <v>6.1395584367216056</v>
      </c>
      <c r="BA37" s="75"/>
      <c r="BB37" s="72">
        <v>2040</v>
      </c>
      <c r="BC37" s="76">
        <v>57.318388284511201</v>
      </c>
      <c r="BD37" s="68">
        <v>51.716675055470901</v>
      </c>
      <c r="BE37" s="67">
        <f t="shared" si="5"/>
        <v>6.1395584367216056</v>
      </c>
      <c r="BG37" s="68"/>
      <c r="BJ37" s="68"/>
    </row>
    <row r="38" spans="2:62" x14ac:dyDescent="0.3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T38" s="72">
        <v>2041</v>
      </c>
      <c r="AU38" s="65">
        <v>2.5830000000000002</v>
      </c>
      <c r="AV38" s="73"/>
      <c r="AW38" s="73">
        <f t="shared" si="6"/>
        <v>5.652779218360803</v>
      </c>
      <c r="AX38" s="73">
        <f t="shared" si="7"/>
        <v>8.7225584367216058</v>
      </c>
      <c r="AY38" s="74">
        <f t="shared" si="3"/>
        <v>3.0697792183608028</v>
      </c>
      <c r="AZ38" s="74">
        <f t="shared" si="4"/>
        <v>6.1395584367216056</v>
      </c>
      <c r="BA38" s="75"/>
      <c r="BB38" s="72">
        <v>2041</v>
      </c>
      <c r="BC38" s="76">
        <v>57.323757888470297</v>
      </c>
      <c r="BD38" s="68">
        <v>51.748922958438797</v>
      </c>
      <c r="BE38" s="67">
        <f t="shared" si="5"/>
        <v>6.1395584367216056</v>
      </c>
      <c r="BG38" s="68"/>
      <c r="BH38" s="68"/>
      <c r="BJ38" s="68"/>
    </row>
    <row r="39" spans="2:62" x14ac:dyDescent="0.3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T39" s="72">
        <v>2042</v>
      </c>
      <c r="AU39" s="65">
        <v>1.6919999999999999</v>
      </c>
      <c r="AV39" s="73"/>
      <c r="AW39" s="73">
        <f t="shared" si="6"/>
        <v>4.761779218360803</v>
      </c>
      <c r="AX39" s="73">
        <f t="shared" si="7"/>
        <v>7.8315584367216058</v>
      </c>
      <c r="AY39" s="74">
        <f t="shared" si="3"/>
        <v>3.0697792183608028</v>
      </c>
      <c r="AZ39" s="74">
        <f t="shared" si="4"/>
        <v>6.1395584367216056</v>
      </c>
      <c r="BA39" s="75"/>
      <c r="BB39" s="72">
        <v>2042</v>
      </c>
      <c r="BC39" s="76">
        <v>49.411136295568397</v>
      </c>
      <c r="BD39" s="68">
        <v>69.353111187670805</v>
      </c>
      <c r="BE39" s="67">
        <f t="shared" si="5"/>
        <v>6.1395584367216056</v>
      </c>
      <c r="BG39" s="68"/>
      <c r="BJ39" s="68"/>
    </row>
    <row r="40" spans="2:62" x14ac:dyDescent="0.3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T40" s="72">
        <v>2043</v>
      </c>
      <c r="AU40" s="65">
        <v>1.083</v>
      </c>
      <c r="AV40" s="73"/>
      <c r="AW40" s="73">
        <f t="shared" si="6"/>
        <v>4.152779218360803</v>
      </c>
      <c r="AX40" s="73">
        <f t="shared" si="7"/>
        <v>7.2225584367216058</v>
      </c>
      <c r="AY40" s="74">
        <f t="shared" si="3"/>
        <v>3.0697792183608028</v>
      </c>
      <c r="AZ40" s="74">
        <f t="shared" si="4"/>
        <v>6.1395584367216056</v>
      </c>
      <c r="BA40" s="75"/>
      <c r="BB40" s="72">
        <v>2043</v>
      </c>
      <c r="BC40" s="76">
        <v>49.112211814807601</v>
      </c>
      <c r="BD40" s="68">
        <v>68.929494137767705</v>
      </c>
      <c r="BE40" s="67">
        <f t="shared" si="5"/>
        <v>6.1395584367216056</v>
      </c>
      <c r="BG40" s="68"/>
      <c r="BJ40" s="68"/>
    </row>
    <row r="41" spans="2:62" x14ac:dyDescent="0.3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T41" s="72">
        <v>2044</v>
      </c>
      <c r="AU41" s="65">
        <v>0.67700000000000005</v>
      </c>
      <c r="AV41" s="73"/>
      <c r="AW41" s="73">
        <f t="shared" si="6"/>
        <v>3.7467792183608029</v>
      </c>
      <c r="AX41" s="73">
        <f t="shared" si="7"/>
        <v>6.8165584367216052</v>
      </c>
      <c r="AY41" s="74">
        <f t="shared" si="3"/>
        <v>3.0697792183608028</v>
      </c>
      <c r="AZ41" s="74">
        <f t="shared" si="4"/>
        <v>6.1395584367216056</v>
      </c>
      <c r="BA41" s="75"/>
      <c r="BB41" s="58">
        <v>2044</v>
      </c>
      <c r="BC41" s="68">
        <v>48.813287334046898</v>
      </c>
      <c r="BD41" s="68">
        <v>68.505877087864604</v>
      </c>
      <c r="BE41" s="67">
        <f t="shared" si="5"/>
        <v>6.1395584367216056</v>
      </c>
      <c r="BG41" s="68"/>
      <c r="BJ41" s="68"/>
    </row>
    <row r="42" spans="2:6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T42" s="72">
        <v>2045</v>
      </c>
      <c r="AU42" s="65">
        <v>0.41299999999999998</v>
      </c>
      <c r="AV42" s="73"/>
      <c r="AW42" s="73">
        <f t="shared" si="6"/>
        <v>3.4827792183608026</v>
      </c>
      <c r="AX42" s="73">
        <f t="shared" si="7"/>
        <v>6.5525584367216059</v>
      </c>
      <c r="AY42" s="74">
        <f t="shared" si="3"/>
        <v>3.0697792183608028</v>
      </c>
      <c r="AZ42" s="74">
        <f t="shared" si="4"/>
        <v>6.1395584367216056</v>
      </c>
      <c r="BA42" s="75"/>
      <c r="BB42" s="58">
        <v>2045</v>
      </c>
      <c r="BC42" s="68">
        <v>48.522294701477797</v>
      </c>
      <c r="BD42" s="68">
        <v>68.094005687756194</v>
      </c>
      <c r="BE42" s="67">
        <f t="shared" si="5"/>
        <v>6.1395584367216056</v>
      </c>
      <c r="BG42" s="68"/>
      <c r="BJ42" s="68"/>
    </row>
    <row r="43" spans="2:62" x14ac:dyDescent="0.3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T43" s="72">
        <v>2046</v>
      </c>
      <c r="AU43" s="65">
        <v>0.246</v>
      </c>
      <c r="AV43" s="73"/>
      <c r="AW43" s="73">
        <f t="shared" si="6"/>
        <v>3.3157792183608028</v>
      </c>
      <c r="AX43" s="73">
        <f t="shared" si="7"/>
        <v>6.3855584367216061</v>
      </c>
      <c r="AY43" s="74">
        <f t="shared" si="3"/>
        <v>3.0697792183608028</v>
      </c>
      <c r="AZ43" s="74">
        <f t="shared" si="4"/>
        <v>6.1395584367216056</v>
      </c>
      <c r="BA43" s="75"/>
      <c r="BB43" s="58">
        <v>2046</v>
      </c>
      <c r="BC43" s="68">
        <v>48.485164295316899</v>
      </c>
      <c r="BD43" s="68">
        <v>67.940512227358894</v>
      </c>
      <c r="BE43" s="67">
        <f t="shared" si="5"/>
        <v>6.1395584367216056</v>
      </c>
      <c r="BG43" s="68"/>
      <c r="BJ43" s="68"/>
    </row>
    <row r="44" spans="2:62" x14ac:dyDescent="0.3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T44" s="72">
        <v>2047</v>
      </c>
      <c r="AU44" s="65">
        <v>0.14199999999999999</v>
      </c>
      <c r="AV44" s="73"/>
      <c r="AW44" s="73">
        <f t="shared" si="6"/>
        <v>3.2117792183608027</v>
      </c>
      <c r="AX44" s="73">
        <f t="shared" si="7"/>
        <v>6.281558436721606</v>
      </c>
      <c r="AY44" s="74">
        <f t="shared" si="3"/>
        <v>3.0697792183608028</v>
      </c>
      <c r="AZ44" s="74">
        <f t="shared" si="4"/>
        <v>6.1395584367216056</v>
      </c>
      <c r="BA44" s="75"/>
      <c r="BB44" s="58">
        <v>2047</v>
      </c>
      <c r="BC44" s="68">
        <v>35.375486988655503</v>
      </c>
      <c r="BD44" s="68">
        <v>38.039585445839599</v>
      </c>
      <c r="BE44" s="67">
        <f t="shared" si="5"/>
        <v>6.1395584367216056</v>
      </c>
      <c r="BG44" s="68"/>
      <c r="BJ44" s="68"/>
    </row>
    <row r="45" spans="2:62" x14ac:dyDescent="0.3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T45" s="72">
        <v>2048</v>
      </c>
      <c r="AU45" s="65">
        <v>0.08</v>
      </c>
      <c r="AV45" s="73"/>
      <c r="AW45" s="73">
        <f t="shared" si="6"/>
        <v>3.1497792183608029</v>
      </c>
      <c r="AX45" s="73">
        <f t="shared" si="7"/>
        <v>6.2195584367216057</v>
      </c>
      <c r="AY45" s="74">
        <f t="shared" si="3"/>
        <v>3.0697792183608028</v>
      </c>
      <c r="AZ45" s="74">
        <f t="shared" si="4"/>
        <v>6.1395584367216056</v>
      </c>
      <c r="BA45" s="75"/>
      <c r="BB45" s="58">
        <v>2048</v>
      </c>
      <c r="BC45" s="68">
        <v>35.1718581953685</v>
      </c>
      <c r="BD45" s="68">
        <v>37.819993874262899</v>
      </c>
      <c r="BE45" s="67">
        <f t="shared" si="5"/>
        <v>6.1395584367216056</v>
      </c>
      <c r="BG45" s="68"/>
      <c r="BJ45" s="68"/>
    </row>
    <row r="46" spans="2:62" x14ac:dyDescent="0.3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T46" s="58">
        <v>2049</v>
      </c>
      <c r="AU46" s="65">
        <v>4.3999999999999997E-2</v>
      </c>
      <c r="AW46" s="73">
        <f t="shared" si="6"/>
        <v>3.1137792183608028</v>
      </c>
      <c r="AX46" s="73">
        <f t="shared" si="7"/>
        <v>6.1835584367216052</v>
      </c>
      <c r="AY46" s="74">
        <f t="shared" si="3"/>
        <v>3.0697792183608028</v>
      </c>
      <c r="AZ46" s="74">
        <f t="shared" si="4"/>
        <v>6.1395584367216056</v>
      </c>
      <c r="BA46" s="75"/>
      <c r="BB46" s="58">
        <v>2049</v>
      </c>
      <c r="BC46" s="68">
        <v>34.374140440168098</v>
      </c>
      <c r="BD46" s="68">
        <v>37.002612890873003</v>
      </c>
      <c r="BE46" s="67">
        <f t="shared" si="5"/>
        <v>6.1395584367216056</v>
      </c>
      <c r="BG46" s="68"/>
    </row>
    <row r="47" spans="2:6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U47" s="65"/>
      <c r="AW47" s="73"/>
      <c r="AX47" s="73"/>
      <c r="AY47" s="74">
        <f>AY46</f>
        <v>3.0697792183608028</v>
      </c>
      <c r="AZ47" s="74">
        <f>AZ46</f>
        <v>6.1395584367216056</v>
      </c>
      <c r="BC47" s="68">
        <f>SUM(BC17:BC46)</f>
        <v>1508.3681144102593</v>
      </c>
      <c r="BD47" s="68">
        <f>SUM(BD17:BD46)</f>
        <v>1686.4153090751859</v>
      </c>
      <c r="BE47" s="69">
        <f>BD47-BC47</f>
        <v>178.04719466492656</v>
      </c>
      <c r="BG47" s="68"/>
    </row>
    <row r="48" spans="2:62" x14ac:dyDescent="0.3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64"/>
      <c r="AI48" s="64"/>
      <c r="AJ48" s="64"/>
      <c r="AK48" s="64"/>
      <c r="AL48" s="64"/>
    </row>
    <row r="49" spans="2:38" x14ac:dyDescent="0.3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64"/>
      <c r="AI49" s="64"/>
      <c r="AJ49" s="64"/>
      <c r="AK49" s="64"/>
      <c r="AL49" s="64"/>
    </row>
    <row r="50" spans="2:38" x14ac:dyDescent="0.3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64"/>
      <c r="AI50" s="64"/>
      <c r="AJ50" s="64"/>
      <c r="AK50" s="64"/>
      <c r="AL50" s="64"/>
    </row>
    <row r="51" spans="2:38" x14ac:dyDescent="0.3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64"/>
      <c r="AI51" s="64"/>
      <c r="AJ51" s="64"/>
      <c r="AK51" s="64"/>
      <c r="AL51" s="64"/>
    </row>
    <row r="52" spans="2:38" x14ac:dyDescent="0.3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64"/>
      <c r="AI52" s="64"/>
      <c r="AJ52" s="64"/>
      <c r="AK52" s="64"/>
      <c r="AL52" s="64"/>
    </row>
    <row r="53" spans="2:38" x14ac:dyDescent="0.3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64"/>
      <c r="AI53" s="64"/>
      <c r="AJ53" s="64"/>
      <c r="AK53" s="64"/>
      <c r="AL53" s="64"/>
    </row>
    <row r="54" spans="2:38" x14ac:dyDescent="0.3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64"/>
      <c r="AI54" s="64"/>
      <c r="AJ54" s="64"/>
      <c r="AK54" s="64"/>
      <c r="AL54" s="64"/>
    </row>
    <row r="55" spans="2:38" x14ac:dyDescent="0.3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64"/>
      <c r="AI55" s="64"/>
      <c r="AJ55" s="64"/>
      <c r="AK55" s="64"/>
      <c r="AL55" s="64"/>
    </row>
    <row r="56" spans="2:38" x14ac:dyDescent="0.3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64"/>
      <c r="AI56" s="64"/>
      <c r="AJ56" s="64"/>
      <c r="AK56" s="64"/>
      <c r="AL56" s="64"/>
    </row>
    <row r="57" spans="2:38" x14ac:dyDescent="0.3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64"/>
      <c r="AI57" s="64"/>
      <c r="AJ57" s="64"/>
      <c r="AK57" s="64"/>
      <c r="AL57" s="64"/>
    </row>
    <row r="58" spans="2:38" x14ac:dyDescent="0.3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64"/>
      <c r="AI58" s="64"/>
      <c r="AJ58" s="64"/>
      <c r="AK58" s="64"/>
      <c r="AL58" s="64"/>
    </row>
    <row r="59" spans="2:38" x14ac:dyDescent="0.3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64"/>
      <c r="AI59" s="64"/>
      <c r="AJ59" s="64"/>
      <c r="AK59" s="64"/>
      <c r="AL59" s="64"/>
    </row>
    <row r="60" spans="2:38" x14ac:dyDescent="0.3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64"/>
      <c r="AI60" s="64"/>
      <c r="AJ60" s="64"/>
      <c r="AK60" s="64"/>
      <c r="AL60" s="64"/>
    </row>
    <row r="61" spans="2:38" x14ac:dyDescent="0.3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64"/>
      <c r="AI61" s="64"/>
      <c r="AJ61" s="64"/>
      <c r="AK61" s="64"/>
      <c r="AL61" s="64"/>
    </row>
    <row r="62" spans="2:38" x14ac:dyDescent="0.3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64"/>
      <c r="AI62" s="64"/>
      <c r="AJ62" s="64"/>
      <c r="AK62" s="64"/>
      <c r="AL62" s="64"/>
    </row>
    <row r="63" spans="2:38" x14ac:dyDescent="0.3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64"/>
      <c r="AI63" s="64"/>
      <c r="AJ63" s="64"/>
      <c r="AK63" s="64"/>
      <c r="AL63" s="64"/>
    </row>
    <row r="64" spans="2:38" x14ac:dyDescent="0.3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64"/>
      <c r="AI64" s="64"/>
      <c r="AJ64" s="64"/>
      <c r="AK64" s="64"/>
      <c r="AL64" s="64"/>
    </row>
    <row r="65" spans="2:38" x14ac:dyDescent="0.3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64"/>
      <c r="AI65" s="64"/>
      <c r="AJ65" s="64"/>
      <c r="AK65" s="64"/>
      <c r="AL65" s="64"/>
    </row>
    <row r="66" spans="2:38" x14ac:dyDescent="0.3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64"/>
      <c r="AI66" s="64"/>
      <c r="AJ66" s="64"/>
      <c r="AK66" s="64"/>
      <c r="AL66" s="64"/>
    </row>
    <row r="67" spans="2:38" x14ac:dyDescent="0.3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64"/>
      <c r="AI67" s="64"/>
      <c r="AJ67" s="64"/>
      <c r="AK67" s="64"/>
      <c r="AL67" s="64"/>
    </row>
    <row r="68" spans="2:38" x14ac:dyDescent="0.3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64"/>
      <c r="AI68" s="64"/>
      <c r="AJ68" s="64"/>
      <c r="AK68" s="64"/>
      <c r="AL68" s="64"/>
    </row>
    <row r="69" spans="2:38" x14ac:dyDescent="0.3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64"/>
      <c r="AI69" s="64"/>
      <c r="AJ69" s="64"/>
      <c r="AK69" s="64"/>
      <c r="AL69" s="64"/>
    </row>
    <row r="70" spans="2:38" x14ac:dyDescent="0.3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64"/>
      <c r="AI70" s="64"/>
      <c r="AJ70" s="64"/>
      <c r="AK70" s="64"/>
      <c r="AL70" s="64"/>
    </row>
    <row r="71" spans="2:38" x14ac:dyDescent="0.3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4"/>
      <c r="AI71" s="64"/>
      <c r="AJ71" s="64"/>
      <c r="AK71" s="64"/>
      <c r="AL71" s="64"/>
    </row>
    <row r="72" spans="2:38" x14ac:dyDescent="0.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4"/>
      <c r="AI72" s="64"/>
      <c r="AJ72" s="64"/>
      <c r="AK72" s="64"/>
      <c r="AL72" s="64"/>
    </row>
    <row r="73" spans="2:38" x14ac:dyDescent="0.3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64"/>
      <c r="AI73" s="64"/>
      <c r="AJ73" s="64"/>
      <c r="AK73" s="64"/>
      <c r="AL73" s="64"/>
    </row>
    <row r="74" spans="2:38" x14ac:dyDescent="0.3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64"/>
      <c r="AI74" s="64"/>
      <c r="AJ74" s="64"/>
      <c r="AK74" s="64"/>
      <c r="AL74" s="64"/>
    </row>
    <row r="75" spans="2:38" x14ac:dyDescent="0.3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64"/>
      <c r="AI75" s="64"/>
      <c r="AJ75" s="64"/>
      <c r="AK75" s="64"/>
      <c r="AL75" s="64"/>
    </row>
    <row r="76" spans="2:38" x14ac:dyDescent="0.3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4"/>
      <c r="AI76" s="64"/>
      <c r="AJ76" s="64"/>
      <c r="AK76" s="64"/>
      <c r="AL76" s="64"/>
    </row>
    <row r="77" spans="2:38" x14ac:dyDescent="0.3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4"/>
      <c r="AI77" s="64"/>
      <c r="AJ77" s="64"/>
      <c r="AK77" s="64"/>
      <c r="AL77" s="64"/>
    </row>
    <row r="78" spans="2:38" x14ac:dyDescent="0.3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spans="2:38" x14ac:dyDescent="0.3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spans="2:38" x14ac:dyDescent="0.3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spans="2:28" x14ac:dyDescent="0.3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spans="2:28" x14ac:dyDescent="0.3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 spans="2:28" x14ac:dyDescent="0.3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 spans="2:28" x14ac:dyDescent="0.3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 spans="2:28" x14ac:dyDescent="0.3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 spans="2:28" x14ac:dyDescent="0.3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 spans="2:28" x14ac:dyDescent="0.3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2:28" x14ac:dyDescent="0.3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 spans="2:28" x14ac:dyDescent="0.3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 spans="2:28" x14ac:dyDescent="0.3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 spans="2:28" x14ac:dyDescent="0.3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 spans="2:28" x14ac:dyDescent="0.3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 spans="2:28" x14ac:dyDescent="0.3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 spans="2:28" x14ac:dyDescent="0.3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 spans="2:28" x14ac:dyDescent="0.3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 spans="2:28" x14ac:dyDescent="0.3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 spans="2:28" x14ac:dyDescent="0.3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 spans="2:28" x14ac:dyDescent="0.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 spans="2:28" x14ac:dyDescent="0.3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 spans="2:28" x14ac:dyDescent="0.3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 spans="2:28" x14ac:dyDescent="0.3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 spans="2:28" x14ac:dyDescent="0.3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 spans="2:28" x14ac:dyDescent="0.3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 spans="2:28" x14ac:dyDescent="0.3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 spans="2:28" x14ac:dyDescent="0.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 spans="2:28" x14ac:dyDescent="0.3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 spans="2:28" x14ac:dyDescent="0.3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 spans="2:28" x14ac:dyDescent="0.3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 spans="2:28" x14ac:dyDescent="0.3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 spans="2:28" x14ac:dyDescent="0.3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 spans="2:28" x14ac:dyDescent="0.3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 spans="2:28" x14ac:dyDescent="0.3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 spans="2:28" x14ac:dyDescent="0.3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 spans="2:28" x14ac:dyDescent="0.3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 spans="2:28" x14ac:dyDescent="0.3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 spans="2:28" x14ac:dyDescent="0.3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 spans="2:28" x14ac:dyDescent="0.3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 spans="2:28" x14ac:dyDescent="0.3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 spans="2:28" x14ac:dyDescent="0.3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 spans="2:28" x14ac:dyDescent="0.3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 spans="2:28" x14ac:dyDescent="0.3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 spans="2:28" x14ac:dyDescent="0.3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 spans="2:28" x14ac:dyDescent="0.3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 spans="2:28" x14ac:dyDescent="0.3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 spans="2:28" x14ac:dyDescent="0.3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spans="2:28" x14ac:dyDescent="0.3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spans="2:28" x14ac:dyDescent="0.3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spans="2:28" x14ac:dyDescent="0.3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spans="2:28" x14ac:dyDescent="0.3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spans="2:28" x14ac:dyDescent="0.3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28" x14ac:dyDescent="0.3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spans="2:28" x14ac:dyDescent="0.3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spans="2:28" x14ac:dyDescent="0.3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spans="2:28" x14ac:dyDescent="0.3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 spans="2:28" x14ac:dyDescent="0.3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 spans="2:28" x14ac:dyDescent="0.3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 spans="2:28" x14ac:dyDescent="0.3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 spans="2:28" x14ac:dyDescent="0.3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 spans="2:28" x14ac:dyDescent="0.3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 spans="2:28" x14ac:dyDescent="0.3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 spans="2:28" x14ac:dyDescent="0.3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 spans="2:28" x14ac:dyDescent="0.3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 spans="2:28" x14ac:dyDescent="0.3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 spans="2:28" x14ac:dyDescent="0.3"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 spans="2:28" x14ac:dyDescent="0.3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 spans="2:28" x14ac:dyDescent="0.3"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 spans="2:28" x14ac:dyDescent="0.3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 spans="2:28" x14ac:dyDescent="0.3"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 spans="2:28" x14ac:dyDescent="0.3"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 spans="2:28" x14ac:dyDescent="0.3"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 spans="2:28" x14ac:dyDescent="0.3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 spans="2:28" x14ac:dyDescent="0.3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 spans="2:28" x14ac:dyDescent="0.3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 spans="2:28" x14ac:dyDescent="0.3"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 spans="2:28" x14ac:dyDescent="0.3"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 spans="2:28" x14ac:dyDescent="0.3"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2022-05-24T11:28:26Z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