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8A91DC3C-8C6A-4ADF-AA28-F4F5DD55DFB6}" xr6:coauthVersionLast="45" xr6:coauthVersionMax="45" xr10:uidLastSave="{00000000-0000-0000-0000-000000000000}"/>
  <bookViews>
    <workbookView xWindow="390" yWindow="39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AD25" i="60"/>
  <c r="AD17" i="60" s="1"/>
  <c r="AG25" i="60"/>
  <c r="AG19" i="60" s="1"/>
  <c r="AO22" i="60"/>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S65" i="60" a="1"/>
  <c r="S65" i="60" s="1"/>
  <c r="T65" i="60" s="1" a="1"/>
  <c r="T65" i="60" s="1"/>
  <c r="U65" i="60" s="1" a="1"/>
  <c r="U65" i="60" s="1"/>
  <c r="V65" i="60" s="1" a="1"/>
  <c r="V65" i="60" s="1"/>
  <c r="W65" i="60" s="1" a="1"/>
  <c r="W65" i="60" s="1"/>
  <c r="X65" i="60" s="1" a="1"/>
  <c r="X65" i="60" s="1"/>
  <c r="Y65" i="60" s="1" a="1"/>
  <c r="Y65" i="60" s="1"/>
  <c r="Z65" i="60" s="1" a="1"/>
  <c r="Z65" i="60" s="1"/>
  <c r="AA65" i="60" s="1" a="1"/>
  <c r="AA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T19" i="60"/>
  <c r="AP22" i="60"/>
  <c r="AO25" i="60"/>
  <c r="AO17" i="60" s="1"/>
  <c r="AO34" i="60"/>
  <c r="Z17" i="60"/>
  <c r="AE38" i="60"/>
  <c r="F36" i="60"/>
  <c r="AB14" i="57"/>
  <c r="S14" i="57"/>
  <c r="AM38" i="60"/>
  <c r="H16" i="57"/>
  <c r="Q25" i="60"/>
  <c r="I34" i="60"/>
  <c r="I37" i="60" s="1"/>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AG17" i="60" l="1"/>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O18" i="60"/>
  <c r="AO19" i="60"/>
  <c r="AB16" i="57"/>
  <c r="AO38" i="60"/>
  <c r="F19" i="60"/>
  <c r="AP35" i="60"/>
  <c r="AP38" i="60" s="1"/>
  <c r="AP36" i="60"/>
  <c r="S17" i="60"/>
  <c r="S19" i="60"/>
  <c r="AO37"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I87" i="58" l="1"/>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P133"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AE31" i="57"/>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Q9" i="56"/>
  <c r="Y9" i="56" s="1"/>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G43" i="56"/>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X43" i="56"/>
  <c r="X76" i="56" s="1"/>
  <c r="J25" i="60"/>
  <c r="J34" i="60"/>
  <c r="J37" i="60" s="1"/>
  <c r="E22" i="60"/>
  <c r="F47" i="57"/>
  <c r="O49" i="57"/>
  <c r="H43" i="56"/>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G83" i="56" l="1"/>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H98" i="56" s="1"/>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Z59" i="57"/>
  <c r="H58" i="57"/>
  <c r="X31" i="58"/>
  <c r="X34" i="58" s="1"/>
  <c r="X35" i="58" s="1"/>
  <c r="X168" i="58" s="1"/>
  <c r="W36" i="58"/>
  <c r="W41" i="58" s="1"/>
  <c r="W168" i="58"/>
  <c r="Y24" i="58"/>
  <c r="Y31" i="58"/>
  <c r="Y34" i="58" s="1"/>
  <c r="Y35" i="58" s="1"/>
  <c r="N84" i="47"/>
  <c r="O84" i="47"/>
  <c r="Z23" i="58"/>
  <c r="R25" i="44"/>
  <c r="R26" i="44" s="1"/>
  <c r="O5" i="47"/>
  <c r="S22" i="35"/>
  <c r="S24" i="35"/>
  <c r="O9" i="47"/>
  <c r="S23" i="35"/>
  <c r="O8" i="47"/>
  <c r="P6" i="47"/>
  <c r="T25" i="35"/>
  <c r="S26" i="35"/>
  <c r="O7" i="47"/>
  <c r="X36" i="58" l="1"/>
  <c r="X41" i="58" s="1"/>
  <c r="X169" i="58"/>
  <c r="Z60" i="57"/>
  <c r="H59" i="57"/>
  <c r="H60" i="57" s="1"/>
  <c r="Y169" i="58"/>
  <c r="Y168" i="58"/>
  <c r="Y36" i="58"/>
  <c r="Z24"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AI24" i="58" s="1"/>
  <c r="Q84" i="47"/>
  <c r="S108" i="47"/>
  <c r="AB23" i="35"/>
  <c r="X8" i="47"/>
  <c r="AB26" i="35"/>
  <c r="X7" i="47"/>
  <c r="AC25" i="35"/>
  <c r="Y6" i="47"/>
  <c r="AB22" i="35"/>
  <c r="X5" i="47"/>
  <c r="X9" i="47"/>
  <c r="AB24" i="35"/>
  <c r="AH35" i="58" l="1"/>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Q33" i="55"/>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W113" i="56" s="1" a="1"/>
  <c r="W113" i="56" s="1"/>
  <c r="X113" i="56" s="1" a="1"/>
  <c r="X113" i="56" s="1"/>
  <c r="Y113" i="56" s="1" a="1"/>
  <c r="Y113" i="56" s="1"/>
  <c r="Z113" i="56" s="1" a="1"/>
  <c r="Z113" i="56" s="1"/>
  <c r="AA113" i="56" s="1" a="1"/>
  <c r="AA113" i="56" s="1"/>
  <c r="AB113" i="56" s="1" a="1"/>
  <c r="AB113" i="56" s="1"/>
  <c r="AC113" i="56" s="1" a="1"/>
  <c r="AC113" i="56" s="1"/>
  <c r="AD113" i="56" s="1" a="1"/>
  <c r="AD113" i="56" s="1"/>
  <c r="L99" i="56"/>
  <c r="M99" i="56" s="1"/>
  <c r="K83" i="56"/>
  <c r="V118" i="56" a="1"/>
  <c r="V118" i="56" s="1"/>
  <c r="W118" i="56" s="1" a="1"/>
  <c r="W118" i="56" s="1"/>
  <c r="X118" i="56" s="1" a="1"/>
  <c r="X118" i="56" s="1"/>
  <c r="Y118" i="56" s="1" a="1"/>
  <c r="Y118" i="56" s="1"/>
  <c r="Z118" i="56" s="1" a="1"/>
  <c r="Z118" i="56" s="1"/>
  <c r="AA118" i="56" s="1" a="1"/>
  <c r="AA118" i="56" s="1"/>
  <c r="AB118" i="56" s="1" a="1"/>
  <c r="AB118" i="56" s="1"/>
  <c r="AC118" i="56" s="1" a="1"/>
  <c r="AC118" i="56" s="1"/>
  <c r="AD118" i="56" s="1" a="1"/>
  <c r="AD118" i="56" s="1"/>
  <c r="L101" i="56"/>
  <c r="M101" i="56" s="1"/>
  <c r="K85" i="56"/>
  <c r="V120" i="56" a="1"/>
  <c r="V120" i="56" s="1"/>
  <c r="L98" i="56"/>
  <c r="M98" i="56" s="1"/>
  <c r="K82" i="56"/>
  <c r="V117" i="56" a="1"/>
  <c r="V117" i="56" s="1"/>
  <c r="L97" i="56"/>
  <c r="M97" i="56" s="1"/>
  <c r="V116" i="56" a="1"/>
  <c r="V116" i="56" s="1"/>
  <c r="W116" i="56" s="1" a="1"/>
  <c r="W116" i="56" s="1"/>
  <c r="X116" i="56" s="1" a="1"/>
  <c r="X116" i="56" s="1"/>
  <c r="Y116" i="56" s="1" a="1"/>
  <c r="Y116" i="56" s="1"/>
  <c r="Z116" i="56" s="1" a="1"/>
  <c r="Z116" i="56" s="1"/>
  <c r="AA116" i="56" s="1" a="1"/>
  <c r="AA116" i="56" s="1"/>
  <c r="AB116" i="56" s="1" a="1"/>
  <c r="AB116" i="56" s="1"/>
  <c r="AC116" i="56" s="1" a="1"/>
  <c r="AC116" i="56" s="1"/>
  <c r="AD116" i="56" s="1" a="1"/>
  <c r="AD116" i="56" s="1"/>
  <c r="K81" i="56"/>
  <c r="L96" i="56"/>
  <c r="M96" i="56" s="1"/>
  <c r="K80" i="56"/>
  <c r="V115" i="56" a="1"/>
  <c r="V115" i="56" s="1"/>
  <c r="W115" i="56" s="1" a="1"/>
  <c r="W115" i="56" s="1"/>
  <c r="X115" i="56" s="1" a="1"/>
  <c r="X115" i="56" s="1"/>
  <c r="Y115" i="56" s="1" a="1"/>
  <c r="Y115" i="56" s="1"/>
  <c r="Z115" i="56" s="1" a="1"/>
  <c r="Z115" i="56" s="1"/>
  <c r="AA115" i="56" s="1" a="1"/>
  <c r="AA115" i="56" s="1"/>
  <c r="AB115" i="56" s="1" a="1"/>
  <c r="AB115" i="56" s="1"/>
  <c r="AC115" i="56" s="1" a="1"/>
  <c r="AC115" i="56" s="1"/>
  <c r="AD115" i="56" s="1" a="1"/>
  <c r="AD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L81" i="56"/>
  <c r="AE116" i="56" a="1"/>
  <c r="AE116" i="56" s="1"/>
  <c r="AE115" i="56" a="1"/>
  <c r="AE115"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L78" i="56"/>
  <c r="AE113" i="56" a="1"/>
  <c r="AE113" i="56" s="1"/>
  <c r="L83" i="56"/>
  <c r="AE118" i="56" a="1"/>
  <c r="AE118"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W114" i="56" l="1"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F120" i="56"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F115" i="56"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F113" i="56"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AO113" i="56" a="1"/>
  <c r="AO113" i="56" s="1"/>
  <c r="AO117" i="56" a="1"/>
  <c r="AO117" i="56" s="1"/>
  <c r="AF118" i="56"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AO118" i="56" a="1"/>
  <c r="AO118" i="56" s="1"/>
  <c r="AF116" i="56"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T57" i="57"/>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L49" i="57"/>
  <c r="V49" i="57" s="1"/>
  <c r="I58" i="57"/>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U58" i="57" s="1"/>
  <c r="U59" i="57" s="1"/>
  <c r="U60" i="57" s="1"/>
  <c r="AD50" i="57"/>
  <c r="L50" i="57" s="1"/>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AD51" i="57" l="1"/>
  <c r="L51" i="57" s="1"/>
  <c r="AD110" i="57"/>
  <c r="L110" i="57" s="1"/>
  <c r="L57" i="57"/>
  <c r="K110" i="57"/>
  <c r="S60" i="57"/>
  <c r="J59" i="57"/>
  <c r="J60" i="57" s="1"/>
  <c r="T61" i="57"/>
  <c r="V86" i="56"/>
  <c r="AN78" i="56" s="1"/>
  <c r="AD92" i="56"/>
  <c r="M49" i="57"/>
  <c r="V50" i="57"/>
  <c r="V110" i="57" s="1"/>
  <c r="V57" i="57"/>
  <c r="AE57" i="57"/>
  <c r="AE50" i="57"/>
  <c r="U61"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57" i="57" l="1"/>
  <c r="V58" i="57"/>
  <c r="V59" i="57" s="1"/>
  <c r="V60" i="57" s="1"/>
  <c r="V162"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M51" i="57" l="1"/>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P240" i="57" a="1"/>
  <c r="P240" i="57" s="1"/>
  <c r="Q240" i="57" s="1" a="1"/>
  <c r="Q240" i="57" s="1"/>
  <c r="R240" i="57" a="1"/>
  <c r="R240" i="57" s="1"/>
  <c r="U73" i="57"/>
  <c r="L73" i="57" s="1"/>
  <c r="S156" i="57"/>
  <c r="AB128" i="57"/>
  <c r="O105" i="4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S204" i="57" l="1" a="1"/>
  <c r="S204" i="57" s="1"/>
  <c r="P223" i="57" a="1"/>
  <c r="P223" i="57" s="1"/>
  <c r="T204" i="57" a="1"/>
  <c r="T204" i="57" s="1"/>
  <c r="Q223" i="57" a="1"/>
  <c r="Q223" i="57" s="1"/>
  <c r="H152" i="57"/>
  <c r="H189" i="57" s="1"/>
  <c r="Q167" i="57"/>
  <c r="Z167" i="57" s="1"/>
  <c r="Z164" i="57"/>
  <c r="H164" i="57" s="1"/>
  <c r="AA154" i="57"/>
  <c r="I154" i="57" s="1"/>
  <c r="I191" i="57" s="1"/>
  <c r="R166" i="57"/>
  <c r="AB154" i="57"/>
  <c r="J154" i="57" s="1"/>
  <c r="S166" i="57"/>
  <c r="Z165" i="57"/>
  <c r="H165" i="57" s="1"/>
  <c r="H192" i="57"/>
  <c r="S129" i="57"/>
  <c r="AB117" i="57"/>
  <c r="AB129" i="57" s="1"/>
  <c r="R155" i="57"/>
  <c r="R153" i="57"/>
  <c r="R152" i="57"/>
  <c r="M106" i="4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M177" i="57" l="1"/>
  <c r="AI166" i="57"/>
  <c r="AI179" i="57"/>
  <c r="AJ179"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AJ178" i="57"/>
  <c r="AJ167" i="57" s="1"/>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K179" i="57"/>
  <c r="AN179" i="57"/>
  <c r="AJ168" i="57"/>
  <c r="AQ177" i="57"/>
  <c r="AQ166" i="57" s="1"/>
  <c r="AM166" i="57"/>
  <c r="AC166" i="57" s="1" a="1"/>
  <c r="AC166" i="57" s="1"/>
  <c r="H176" i="57"/>
  <c r="H175" i="57"/>
  <c r="H179" i="57"/>
  <c r="H178" i="57"/>
  <c r="H177" i="57"/>
  <c r="H173" i="57"/>
  <c r="R102" i="47"/>
  <c r="AI167" i="57" l="1"/>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AN178" i="57"/>
  <c r="AN167" i="57" s="1"/>
  <c r="AK178" i="57"/>
  <c r="AO178" i="57" s="1"/>
  <c r="H181" i="57"/>
  <c r="H182" i="57" s="1"/>
  <c r="R101" i="47"/>
  <c r="K166" i="57"/>
  <c r="AC154" i="57"/>
  <c r="K154" i="57" s="1"/>
  <c r="K191" i="57" s="1"/>
  <c r="AC164" i="57" a="1"/>
  <c r="AC164" i="57" s="1"/>
  <c r="K164" i="57" s="1"/>
  <c r="AA101" i="47"/>
  <c r="K167" i="57"/>
  <c r="J193" i="57"/>
  <c r="J191" i="57"/>
  <c r="AJ176" i="57"/>
  <c r="AN176" i="57" s="1"/>
  <c r="AK175" i="57"/>
  <c r="AO175" i="57" s="1"/>
  <c r="AN175" i="57"/>
  <c r="AN164" i="57" s="1"/>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D168" i="57" s="1" a="1"/>
  <c r="AD168" i="57" s="1"/>
  <c r="AN168" i="57"/>
  <c r="AO179" i="57"/>
  <c r="AK168" i="57"/>
  <c r="AC102" i="47"/>
  <c r="S102" i="47"/>
  <c r="AM165" i="57" l="1"/>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M239" i="57"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V239" i="57" a="1"/>
  <c r="AV239" i="57" s="1"/>
  <c r="AW239" i="57" s="1" a="1"/>
  <c r="AW239" i="57" s="1"/>
  <c r="AX239" i="57" s="1" a="1"/>
  <c r="AX239" i="57" s="1"/>
  <c r="AD167" i="57" a="1"/>
  <c r="AD167" i="57" s="1"/>
  <c r="L167" i="57" s="1"/>
  <c r="L168" i="57"/>
  <c r="AD156" i="57"/>
  <c r="L156" i="57" s="1"/>
  <c r="L193" i="57" s="1"/>
  <c r="AC152" i="57"/>
  <c r="K152" i="57" s="1"/>
  <c r="K189" i="57" s="1"/>
  <c r="L166" i="57"/>
  <c r="AD154" i="57"/>
  <c r="L154" i="57" s="1"/>
  <c r="L191" i="57" s="1"/>
  <c r="AJ165" i="57"/>
  <c r="AB101" i="47"/>
  <c r="J192" i="57"/>
  <c r="K155" i="57"/>
  <c r="K192" i="57" s="1"/>
  <c r="J189" i="57"/>
  <c r="J190" i="57"/>
  <c r="S191" i="57"/>
  <c r="T191" i="57" s="1"/>
  <c r="AB191" i="57"/>
  <c r="AC191" i="57" s="1"/>
  <c r="AR175" i="57"/>
  <c r="AR164" i="57" s="1"/>
  <c r="AD164" i="57" s="1" a="1"/>
  <c r="AD164" i="57" s="1"/>
  <c r="AK176" i="57"/>
  <c r="AO176" i="57" s="1"/>
  <c r="AK164" i="57"/>
  <c r="J169" i="57"/>
  <c r="J175" i="57" s="1"/>
  <c r="R100" i="47"/>
  <c r="AB100" i="47"/>
  <c r="AS177" i="57"/>
  <c r="AS166" i="57" s="1"/>
  <c r="AO166" i="57"/>
  <c r="AS179" i="57"/>
  <c r="AS168" i="57" s="1"/>
  <c r="AO168" i="57"/>
  <c r="AE168" i="57" s="1" a="1"/>
  <c r="AE168" i="57" s="1"/>
  <c r="AC100" i="47"/>
  <c r="T102" i="47"/>
  <c r="AR176" i="57"/>
  <c r="AR165" i="57" s="1"/>
  <c r="AN165" i="57"/>
  <c r="AS175" i="57"/>
  <c r="AS164" i="57" s="1"/>
  <c r="AO164" i="57"/>
  <c r="AS178" i="57"/>
  <c r="AS167" i="57" s="1"/>
  <c r="AO167" i="57"/>
  <c r="AE167" i="57" s="1" a="1"/>
  <c r="AE167" i="57" s="1"/>
  <c r="AD102" i="47"/>
  <c r="S101" i="47"/>
  <c r="AB193" i="57" l="1"/>
  <c r="AC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T223" i="57" s="1" a="1"/>
  <c r="T223" i="57" s="1"/>
  <c r="U223" i="57" s="1" a="1"/>
  <c r="U223" i="57" s="1"/>
  <c r="V223" i="57" s="1" a="1"/>
  <c r="V223" i="57" s="1"/>
  <c r="W223" i="57" s="1" a="1"/>
  <c r="W223" i="57" s="1"/>
  <c r="X223" i="57" s="1" a="1"/>
  <c r="X223" i="57" s="1"/>
  <c r="Y223" i="57" s="1" a="1"/>
  <c r="Y223" i="57" s="1"/>
  <c r="Z223" i="57" s="1" a="1"/>
  <c r="Z223" i="57" s="1"/>
  <c r="AA223" i="57" s="1" a="1"/>
  <c r="AA223" i="57" s="1"/>
  <c r="AB223" i="57" a="1"/>
  <c r="AB223" i="57" s="1"/>
  <c r="Y106" i="4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AC172" i="57"/>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C174" i="57"/>
  <c r="AD155" i="57"/>
  <c r="L155" i="57" s="1"/>
  <c r="L192" i="57" s="1"/>
  <c r="AE166" i="57" a="1"/>
  <c r="AE166" i="57" s="1"/>
  <c r="M166" i="57" s="1"/>
  <c r="AC179" i="57"/>
  <c r="AC176" i="57"/>
  <c r="L164" i="57"/>
  <c r="AD152" i="57"/>
  <c r="L152" i="57" s="1"/>
  <c r="L189" i="57" s="1"/>
  <c r="M168" i="57"/>
  <c r="AE156" i="57"/>
  <c r="M156" i="57" s="1"/>
  <c r="M193" i="57" s="1"/>
  <c r="M167" i="57"/>
  <c r="AE155" i="57"/>
  <c r="M155" i="57" s="1"/>
  <c r="M192" i="57" s="1"/>
  <c r="AD165" i="57" a="1"/>
  <c r="AD165" i="57" s="1"/>
  <c r="AE164" i="57" a="1"/>
  <c r="AE164" i="57" s="1"/>
  <c r="AK165" i="57"/>
  <c r="AC101" i="47"/>
  <c r="AD193" i="57"/>
  <c r="U191" i="57"/>
  <c r="AD191" i="57"/>
  <c r="AB192" i="57"/>
  <c r="AC192" i="57" s="1"/>
  <c r="S192" i="57"/>
  <c r="T192" i="57" s="1"/>
  <c r="AB190" i="57"/>
  <c r="AC190" i="57" s="1"/>
  <c r="S190" i="57"/>
  <c r="T190" i="57" s="1"/>
  <c r="S189" i="57"/>
  <c r="T189" i="57" s="1"/>
  <c r="AB189" i="57"/>
  <c r="AC189" i="57" s="1"/>
  <c r="AD189" i="57" s="1"/>
  <c r="J176" i="57"/>
  <c r="S100" i="47"/>
  <c r="J172" i="57"/>
  <c r="J174" i="57"/>
  <c r="J173" i="57"/>
  <c r="J177" i="57"/>
  <c r="J178" i="57"/>
  <c r="J179" i="57"/>
  <c r="AE102" i="47"/>
  <c r="AD100" i="47"/>
  <c r="U102" i="47"/>
  <c r="AS176" i="57"/>
  <c r="AS165" i="57" s="1"/>
  <c r="AO165" i="57"/>
  <c r="T101" i="47"/>
  <c r="P107" i="47" l="1"/>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6" i="57" a="1"/>
  <c r="AN226" i="57" s="1"/>
  <c r="AO226" i="57" s="1" a="1"/>
  <c r="AO226" i="57" s="1"/>
  <c r="AP226" i="57" s="1" a="1"/>
  <c r="AP226" i="57" s="1"/>
  <c r="AQ207" i="57" a="1"/>
  <c r="AQ207" i="57" s="1"/>
  <c r="AR207" i="57" s="1" a="1"/>
  <c r="AR207" i="57" s="1"/>
  <c r="AS207" i="57" s="1" a="1"/>
  <c r="AS207" i="57" s="1"/>
  <c r="AN225" i="57" a="1"/>
  <c r="AN225" i="57" s="1"/>
  <c r="AO225" i="57" s="1" a="1"/>
  <c r="AO225" i="57" s="1"/>
  <c r="AP225" i="57" s="1" a="1"/>
  <c r="AP225" i="57" s="1"/>
  <c r="AQ206" i="57" a="1"/>
  <c r="AQ206" i="57" s="1"/>
  <c r="AR206" i="57" s="1" a="1"/>
  <c r="AR206" i="57" s="1"/>
  <c r="AS206" i="57" s="1" a="1"/>
  <c r="AS206" i="57" s="1"/>
  <c r="AC181" i="57"/>
  <c r="AC182"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V193" i="57"/>
  <c r="T100" i="47"/>
  <c r="Q104" i="47"/>
  <c r="J181" i="57"/>
  <c r="J182" i="57" s="1"/>
  <c r="S105" i="47"/>
  <c r="U101" i="47"/>
  <c r="AE100" i="47"/>
  <c r="AF102" i="47"/>
  <c r="V102" i="47"/>
  <c r="K181" i="57" l="1"/>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I128" i="57" s="1"/>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9" i="57" l="1"/>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R264" i="57" a="1"/>
  <c r="R264" i="57" s="1"/>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K127" i="57" l="1"/>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K257" i="57" s="1"/>
  <c r="I257" i="57"/>
  <c r="AE127" i="57"/>
  <c r="AE128" i="57"/>
  <c r="AL263" i="57" l="1"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K148" i="56"/>
  <c r="AB39" i="56"/>
  <c r="Z46" i="56"/>
  <c r="Z77" i="56" s="1"/>
  <c r="T89" i="56"/>
  <c r="I39" i="56" l="1"/>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L187"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W112" i="56" a="1"/>
  <c r="W112" i="56" s="1"/>
  <c r="X112" i="56" s="1" a="1"/>
  <c r="X112" i="56" s="1"/>
  <c r="AN148" i="56"/>
  <c r="AK98" i="47" s="1"/>
  <c r="AD148" i="56"/>
  <c r="AA98" i="47" s="1"/>
  <c r="Q98" i="47"/>
  <c r="AC148" i="56"/>
  <c r="AD187" i="56" s="1"/>
  <c r="M98" i="47"/>
  <c r="Q187" i="56"/>
  <c r="T187" i="56"/>
  <c r="AP148" i="56"/>
  <c r="AO148" i="56"/>
  <c r="AF112" i="56" l="1" a="1"/>
  <c r="AF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T138" i="56"/>
  <c r="Q88" i="47" s="1"/>
  <c r="AO187" i="56"/>
  <c r="AE187" i="56"/>
  <c r="Z98" i="47"/>
  <c r="AZ112" i="56" a="1"/>
  <c r="AZ112" i="56" s="1"/>
  <c r="AN138" i="56"/>
  <c r="AK88" i="47" s="1"/>
  <c r="AG112" i="56" a="1"/>
  <c r="AG112" i="56" s="1"/>
  <c r="AC138" i="56"/>
  <c r="Z88" i="47" s="1"/>
  <c r="Y112" i="56" a="1"/>
  <c r="Y112" i="56" s="1"/>
  <c r="U138" i="56"/>
  <c r="R88" i="47" s="1"/>
  <c r="AE148" i="56"/>
  <c r="W148" i="56"/>
  <c r="AL98" i="47"/>
  <c r="AP187" i="56"/>
  <c r="AQ187" i="56"/>
  <c r="AM98" i="47"/>
  <c r="W187" i="56" l="1"/>
  <c r="AJ98" i="47"/>
  <c r="R98" i="47"/>
  <c r="AU112" i="56" a="1"/>
  <c r="AU112" i="56" s="1"/>
  <c r="AV112" i="56" s="1" a="1"/>
  <c r="AV112" i="56" s="1"/>
  <c r="AW112" i="56" s="1" a="1"/>
  <c r="AW112" i="56" s="1"/>
  <c r="AX112" i="56" s="1" a="1"/>
  <c r="AX112" i="56" s="1"/>
  <c r="AM138" i="56"/>
  <c r="AJ88" i="47" s="1"/>
  <c r="Z112" i="56" a="1"/>
  <c r="Z112" i="56" s="1"/>
  <c r="V138" i="56"/>
  <c r="S88" i="47" s="1"/>
  <c r="AH112" i="56" a="1"/>
  <c r="AH112" i="56" s="1"/>
  <c r="AD138" i="56"/>
  <c r="AA88" i="47" s="1"/>
  <c r="BA112" i="56" a="1"/>
  <c r="BA112" i="56" s="1"/>
  <c r="AP138" i="56" s="1"/>
  <c r="AM88" i="47" s="1"/>
  <c r="AO138" i="56"/>
  <c r="AL88" i="47" s="1"/>
  <c r="AF148" i="56"/>
  <c r="AF187" i="56"/>
  <c r="AB98" i="47"/>
  <c r="X187" i="56"/>
  <c r="T98" i="47"/>
  <c r="X148" i="56"/>
  <c r="AI112" i="56" l="1"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P156"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7" i="58" l="1"/>
  <c r="K100" i="58" a="1"/>
  <c r="K100" i="58" s="1"/>
  <c r="L100" i="58" s="1" a="1"/>
  <c r="L100" i="58" s="1"/>
  <c r="M100" i="58" s="1" a="1"/>
  <c r="M100" i="58" s="1"/>
  <c r="N100" i="58" s="1" a="1"/>
  <c r="N100" i="58" s="1"/>
  <c r="AC163" i="58"/>
  <c r="P159" i="58"/>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P241" i="58"/>
  <c r="P256" i="58" s="1"/>
  <c r="M114" i="47" s="1"/>
  <c r="S179" i="58"/>
  <c r="S202" i="58"/>
  <c r="S213" i="58"/>
  <c r="S191" i="58"/>
  <c r="P238" i="58"/>
  <c r="P253" i="58" s="1"/>
  <c r="M117" i="47" s="1"/>
  <c r="T164" i="58"/>
  <c r="P221" i="58"/>
  <c r="P259" i="58" s="1"/>
  <c r="M120" i="47" s="1"/>
  <c r="P234" i="58"/>
  <c r="P249" i="58" s="1"/>
  <c r="M111"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235" i="58" s="1"/>
  <c r="L250" i="58" s="1"/>
  <c r="I112" i="47" s="1"/>
  <c r="L188" i="58"/>
  <c r="L199" i="58"/>
  <c r="T152" i="58"/>
  <c r="V158" i="58"/>
  <c r="V240" i="58" s="1"/>
  <c r="V255" i="58" s="1"/>
  <c r="S116" i="47" s="1"/>
  <c r="S237" i="58"/>
  <c r="S252" i="58" s="1"/>
  <c r="P115"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AC152"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AC156" i="58" l="1"/>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M96" i="58" a="1"/>
  <c r="M96" i="58" s="1"/>
  <c r="L155" i="58"/>
  <c r="L237" i="58" s="1"/>
  <c r="L252" i="58" s="1"/>
  <c r="I115" i="47" s="1"/>
  <c r="AC159" i="58"/>
  <c r="AC241" i="58" s="1"/>
  <c r="AC256" i="58" s="1"/>
  <c r="Z114" i="47" s="1"/>
  <c r="T241" i="58"/>
  <c r="T256" i="58" s="1"/>
  <c r="Q114" i="47" s="1"/>
  <c r="AC234" i="58"/>
  <c r="AC249" i="58" s="1"/>
  <c r="Z111"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AC237" i="58"/>
  <c r="AC252" i="58" s="1"/>
  <c r="Z115"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O24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C233" i="58"/>
  <c r="AC248" i="58" s="1"/>
  <c r="Z109" i="47" s="1"/>
  <c r="AD186" i="58"/>
  <c r="AD208" i="58"/>
  <c r="AD174" i="58"/>
  <c r="AD197" i="58"/>
  <c r="AE241" i="58" l="1"/>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AP248" i="58"/>
  <c r="AM109" i="47" s="1"/>
  <c r="AL109" i="47"/>
  <c r="V153" i="58"/>
  <c r="V235" i="58" s="1"/>
  <c r="V250" i="58" s="1"/>
  <c r="S112" i="47" s="1"/>
  <c r="W159" i="58"/>
  <c r="U220" i="58"/>
  <c r="V186" i="58"/>
  <c r="V208" i="58"/>
  <c r="V174" i="58"/>
  <c r="V197" i="58"/>
  <c r="AF194" i="58"/>
  <c r="AF216" i="58"/>
  <c r="AF182" i="58"/>
  <c r="AF241" i="58" s="1"/>
  <c r="AF256" i="58" s="1"/>
  <c r="AC114" i="47" s="1"/>
  <c r="AF205" i="58"/>
  <c r="AF234" i="58" l="1"/>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38" i="58" s="1"/>
  <c r="AI253" i="58" s="1"/>
  <c r="AF117" i="47" s="1"/>
  <c r="AI202" i="58"/>
  <c r="AK166" i="58"/>
  <c r="AK167" i="58"/>
  <c r="Z152" i="58"/>
  <c r="AA152" i="58"/>
  <c r="AL158" i="58"/>
  <c r="AL240" i="58" s="1"/>
  <c r="AL255" i="58" s="1"/>
  <c r="AI116" i="47" s="1"/>
  <c r="Z201" i="58"/>
  <c r="Z212" i="58"/>
  <c r="Z190" i="58"/>
  <c r="Z178" i="58"/>
  <c r="Z237" i="58" l="1"/>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S236" i="58"/>
  <c r="S251" i="58" s="1"/>
  <c r="P113" i="47" s="1"/>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36" i="58"/>
  <c r="AE251" i="58" s="1"/>
  <c r="AB113" i="47" s="1"/>
  <c r="AF154" i="58"/>
  <c r="AF189" i="58"/>
  <c r="AF200" i="58"/>
  <c r="AF177" i="58"/>
  <c r="AF211" i="58"/>
  <c r="V223" i="58"/>
  <c r="W154" i="58"/>
  <c r="X165" i="58"/>
  <c r="AH165" i="58"/>
  <c r="AD261" i="58"/>
  <c r="AA122" i="47" s="1"/>
  <c r="AD245" i="58"/>
  <c r="AP261" i="58"/>
  <c r="AM122" i="47" s="1"/>
  <c r="AL122" i="47"/>
  <c r="AE261" i="58"/>
  <c r="AB122" i="47" s="1"/>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236" i="58" s="1"/>
  <c r="AN189" i="58"/>
  <c r="AN200" i="58"/>
  <c r="AM245" i="58" l="1"/>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R245" i="58" s="1"/>
  <c r="AQ245" i="58"/>
  <c r="AS223" i="58" l="1"/>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<sst xmlns="http://schemas.openxmlformats.org/spreadsheetml/2006/main" count="4264" uniqueCount="666">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</sst>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174" fontId="0" fillId="0" borderId="0" xfId="45" applyNumberFormat="1" applyFont="1"/>
    <xf numFmtId="174" fontId="35" fillId="0" borderId="0" xfId="0" applyNumberFormat="1" applyFont="1"/>
    <xf numFmtId="0" fontId="0" fillId="0" borderId="0" xfId="0"/>
    <xf numFmtId="0" fontId="16" fillId="15" borderId="5" xfId="4431" applyBorder="1"/>
    <xf numFmtId="0" fontId="0" fillId="0" borderId="0" xfId="0"/>
    <xf numFmtId="0" fontId="16" fillId="19" borderId="5" xfId="4432"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29.397152810871816</c:v>
                </c:pt>
                <c:pt idx="3">
                  <c:v>26.421342464465834</c:v>
                </c:pt>
                <c:pt idx="4" formatCode="0.000">
                  <c:v>21.617180174661634</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21.207065390420119</c:v>
                </c:pt>
                <c:pt idx="3">
                  <c:v>24.393485390610401</c:v>
                </c:pt>
                <c:pt idx="4" formatCode="0.000">
                  <c:v>27.072142283632239</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12.999164931506851</c:v>
                </c:pt>
                <c:pt idx="2">
                  <c:v>15.351871798708071</c:v>
                </c:pt>
                <c:pt idx="3">
                  <c:v>20.560478144923771</c:v>
                </c:pt>
                <c:pt idx="4" formatCode="0.000">
                  <c:v>26.82858654170612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29.397152810871816</c:v>
                </c:pt>
                <c:pt idx="3">
                  <c:v>26.421342464465834</c:v>
                </c:pt>
                <c:pt idx="4">
                  <c:v>21.617180174661634</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21.207065390420119</c:v>
                </c:pt>
                <c:pt idx="3">
                  <c:v>24.393485390610401</c:v>
                </c:pt>
                <c:pt idx="4">
                  <c:v>27.072142283632239</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12.999164931506851</c:v>
                </c:pt>
                <c:pt idx="2">
                  <c:v>15.351871798708071</c:v>
                </c:pt>
                <c:pt idx="3">
                  <c:v>20.560478144923771</c:v>
                </c:pt>
                <c:pt idx="4">
                  <c:v>26.82858654170612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15.607687840467271</c:v>
                </c:pt>
                <c:pt idx="2">
                  <c:v>17.25162646369062</c:v>
                </c:pt>
                <c:pt idx="3">
                  <c:v>18.895565086913969</c:v>
                </c:pt>
                <c:pt idx="4">
                  <c:v>18.859379612564528</c:v>
                </c:pt>
                <c:pt idx="5">
                  <c:v>19.035948758349836</c:v>
                </c:pt>
                <c:pt idx="6">
                  <c:v>19.807428353928596</c:v>
                </c:pt>
                <c:pt idx="7">
                  <c:v>22.050347601326685</c:v>
                </c:pt>
                <c:pt idx="8">
                  <c:v>22.09395178982593</c:v>
                </c:pt>
                <c:pt idx="9">
                  <c:v>22.095234517136358</c:v>
                </c:pt>
                <c:pt idx="10">
                  <c:v>22.042969771786169</c:v>
                </c:pt>
                <c:pt idx="11">
                  <c:v>21.976688762176781</c:v>
                </c:pt>
                <c:pt idx="12">
                  <c:v>21.856162244348628</c:v>
                </c:pt>
                <c:pt idx="13">
                  <c:v>21.741884068490204</c:v>
                </c:pt>
                <c:pt idx="14">
                  <c:v>21.687399449836548</c:v>
                </c:pt>
                <c:pt idx="15">
                  <c:v>21.641157473941668</c:v>
                </c:pt>
                <c:pt idx="16">
                  <c:v>21.567385333413323</c:v>
                </c:pt>
                <c:pt idx="17">
                  <c:v>20.70179824083106</c:v>
                </c:pt>
                <c:pt idx="18">
                  <c:v>19.384165453821435</c:v>
                </c:pt>
                <c:pt idx="19">
                  <c:v>17.778645323018392</c:v>
                </c:pt>
                <c:pt idx="20">
                  <c:v>15.859564960193302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4.2174167139191476E-2</c:v>
                </c:pt>
                <c:pt idx="2">
                  <c:v>4.0422267092822824E-2</c:v>
                </c:pt>
                <c:pt idx="3">
                  <c:v>3.8670367046454178E-2</c:v>
                </c:pt>
                <c:pt idx="4">
                  <c:v>3.8596312337404383E-2</c:v>
                </c:pt>
                <c:pt idx="5">
                  <c:v>3.8957666636425872E-2</c:v>
                </c:pt>
                <c:pt idx="6">
                  <c:v>4.0536523844064594E-2</c:v>
                </c:pt>
                <c:pt idx="7">
                  <c:v>4.512672848486194E-2</c:v>
                </c:pt>
                <c:pt idx="8">
                  <c:v>4.5215965825278731E-2</c:v>
                </c:pt>
                <c:pt idx="9">
                  <c:v>4.5218590966981907E-2</c:v>
                </c:pt>
                <c:pt idx="10">
                  <c:v>4.5111629525131147E-2</c:v>
                </c:pt>
                <c:pt idx="11">
                  <c:v>4.4975983358529883E-2</c:v>
                </c:pt>
                <c:pt idx="12">
                  <c:v>4.4729322056694908E-2</c:v>
                </c:pt>
                <c:pt idx="13">
                  <c:v>4.4495448182824637E-2</c:v>
                </c:pt>
                <c:pt idx="14">
                  <c:v>4.43839437005807E-2</c:v>
                </c:pt>
                <c:pt idx="15">
                  <c:v>4.4289308045463577E-2</c:v>
                </c:pt>
                <c:pt idx="16">
                  <c:v>4.4138331044304223E-2</c:v>
                </c:pt>
                <c:pt idx="17">
                  <c:v>4.2366879890191313E-2</c:v>
                </c:pt>
                <c:pt idx="18">
                  <c:v>3.96703030335726E-2</c:v>
                </c:pt>
                <c:pt idx="19">
                  <c:v>3.638455569164091E-2</c:v>
                </c:pt>
                <c:pt idx="20">
                  <c:v>3.2457097492812892E-2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11.357130458396433</c:v>
                </c:pt>
                <c:pt idx="2">
                  <c:v>11.790460701141976</c:v>
                </c:pt>
                <c:pt idx="3">
                  <c:v>12.223790943887517</c:v>
                </c:pt>
                <c:pt idx="4">
                  <c:v>12.200382081986938</c:v>
                </c:pt>
                <c:pt idx="5">
                  <c:v>12.314606997478624</c:v>
                </c:pt>
                <c:pt idx="6">
                  <c:v>12.813687350484877</c:v>
                </c:pt>
                <c:pt idx="7">
                  <c:v>14.264661473677585</c:v>
                </c:pt>
                <c:pt idx="8">
                  <c:v>14.292869599872327</c:v>
                </c:pt>
                <c:pt idx="9">
                  <c:v>14.293699413133194</c:v>
                </c:pt>
                <c:pt idx="10">
                  <c:v>14.259888658177859</c:v>
                </c:pt>
                <c:pt idx="11">
                  <c:v>14.217010596511631</c:v>
                </c:pt>
                <c:pt idx="12">
                  <c:v>14.139040398195286</c:v>
                </c:pt>
                <c:pt idx="13">
                  <c:v>14.065112334931934</c:v>
                </c:pt>
                <c:pt idx="14">
                  <c:v>14.029865514579312</c:v>
                </c:pt>
                <c:pt idx="15">
                  <c:v>13.999950968834248</c:v>
                </c:pt>
                <c:pt idx="16">
                  <c:v>13.952226795508196</c:v>
                </c:pt>
                <c:pt idx="17">
                  <c:v>13.392267058142062</c:v>
                </c:pt>
                <c:pt idx="18">
                  <c:v>12.539872982858652</c:v>
                </c:pt>
                <c:pt idx="19">
                  <c:v>11.501240777636543</c:v>
                </c:pt>
                <c:pt idx="20">
                  <c:v>10.259762311563055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12.718543576744175</c:v>
                </c:pt>
                <c:pt idx="2">
                  <c:v>12.065839239544534</c:v>
                </c:pt>
                <c:pt idx="3">
                  <c:v>11.413134902344892</c:v>
                </c:pt>
                <c:pt idx="4">
                  <c:v>11.391278466807988</c:v>
                </c:pt>
                <c:pt idx="5">
                  <c:v>11.497928226747431</c:v>
                </c:pt>
                <c:pt idx="6">
                  <c:v>11.963910623052939</c:v>
                </c:pt>
                <c:pt idx="7">
                  <c:v>13.31865920177359</c:v>
                </c:pt>
                <c:pt idx="8">
                  <c:v>13.344996624515915</c:v>
                </c:pt>
                <c:pt idx="9">
                  <c:v>13.34577140631098</c:v>
                </c:pt>
                <c:pt idx="10">
                  <c:v>13.314202909334327</c:v>
                </c:pt>
                <c:pt idx="11">
                  <c:v>13.274168430309436</c:v>
                </c:pt>
                <c:pt idx="12">
                  <c:v>13.201369051145313</c:v>
                </c:pt>
                <c:pt idx="13">
                  <c:v>13.132343741160309</c:v>
                </c:pt>
                <c:pt idx="14">
                  <c:v>13.099434415615573</c:v>
                </c:pt>
                <c:pt idx="15">
                  <c:v>13.07150373946952</c:v>
                </c:pt>
                <c:pt idx="16">
                  <c:v>13.02694453269206</c:v>
                </c:pt>
                <c:pt idx="17">
                  <c:v>12.504120144433273</c:v>
                </c:pt>
                <c:pt idx="18">
                  <c:v>11.708255046950255</c:v>
                </c:pt>
                <c:pt idx="19">
                  <c:v>10.738502739623083</c:v>
                </c:pt>
                <c:pt idx="20">
                  <c:v>9.5793565077629754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6.5250327946346882</c:v>
                </c:pt>
                <c:pt idx="2">
                  <c:v>6.8112646248428224</c:v>
                </c:pt>
                <c:pt idx="3">
                  <c:v>7.0974964550509556</c:v>
                </c:pt>
                <c:pt idx="4">
                  <c:v>7.0839045738482413</c:v>
                </c:pt>
                <c:pt idx="5">
                  <c:v>7.1502269558737721</c:v>
                </c:pt>
                <c:pt idx="6">
                  <c:v>7.4400078472934457</c:v>
                </c:pt>
                <c:pt idx="7">
                  <c:v>8.2824865630211999</c:v>
                </c:pt>
                <c:pt idx="8">
                  <c:v>8.298865039762978</c:v>
                </c:pt>
                <c:pt idx="9">
                  <c:v>8.2993468540139244</c:v>
                </c:pt>
                <c:pt idx="10">
                  <c:v>8.2797153244385537</c:v>
                </c:pt>
                <c:pt idx="11">
                  <c:v>8.2548190470011775</c:v>
                </c:pt>
                <c:pt idx="12">
                  <c:v>8.2095472316788936</c:v>
                </c:pt>
                <c:pt idx="13">
                  <c:v>8.1666224001475758</c:v>
                </c:pt>
                <c:pt idx="14">
                  <c:v>8.146157048305998</c:v>
                </c:pt>
                <c:pt idx="15">
                  <c:v>8.1287877736386971</c:v>
                </c:pt>
                <c:pt idx="16">
                  <c:v>8.1010776996889078</c:v>
                </c:pt>
                <c:pt idx="17">
                  <c:v>7.7759484276675517</c:v>
                </c:pt>
                <c:pt idx="18">
                  <c:v>7.2810230845066686</c:v>
                </c:pt>
                <c:pt idx="19">
                  <c:v>6.6779623459432464</c:v>
                </c:pt>
                <c:pt idx="20">
                  <c:v>5.9571230373828525</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2.0960154527236399</c:v>
                </c:pt>
                <c:pt idx="2">
                  <c:v>2.3162802192532119</c:v>
                </c:pt>
                <c:pt idx="3">
                  <c:v>2.5365449857827835</c:v>
                </c:pt>
                <c:pt idx="4">
                  <c:v>2.5316874394169004</c:v>
                </c:pt>
                <c:pt idx="5">
                  <c:v>2.5553901219948267</c:v>
                </c:pt>
                <c:pt idx="6">
                  <c:v>2.6589537196325748</c:v>
                </c:pt>
                <c:pt idx="7">
                  <c:v>2.9600437132016681</c:v>
                </c:pt>
                <c:pt idx="8">
                  <c:v>2.9658971494544684</c:v>
                </c:pt>
                <c:pt idx="9">
                  <c:v>2.9660693430624621</c:v>
                </c:pt>
                <c:pt idx="10">
                  <c:v>2.9590533116740678</c:v>
                </c:pt>
                <c:pt idx="11">
                  <c:v>2.9501557337607331</c:v>
                </c:pt>
                <c:pt idx="12">
                  <c:v>2.9339762263977813</c:v>
                </c:pt>
                <c:pt idx="13">
                  <c:v>2.9186354978921898</c:v>
                </c:pt>
                <c:pt idx="14">
                  <c:v>2.9113214702030188</c:v>
                </c:pt>
                <c:pt idx="15">
                  <c:v>2.9051139367659755</c:v>
                </c:pt>
                <c:pt idx="16">
                  <c:v>2.895210747722043</c:v>
                </c:pt>
                <c:pt idx="17">
                  <c:v>2.7790141381288009</c:v>
                </c:pt>
                <c:pt idx="18">
                  <c:v>2.6021348109629305</c:v>
                </c:pt>
                <c:pt idx="19">
                  <c:v>2.3866094208182265</c:v>
                </c:pt>
                <c:pt idx="20">
                  <c:v>2.1289916332978427</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2.3617107172101934</c:v>
                </c:pt>
                <c:pt idx="2">
                  <c:v>2.4863849534007101</c:v>
                </c:pt>
                <c:pt idx="3">
                  <c:v>2.6110591895912267</c:v>
                </c:pt>
                <c:pt idx="4">
                  <c:v>2.6060589466826269</c:v>
                </c:pt>
                <c:pt idx="5">
                  <c:v>2.6304579254154876</c:v>
                </c:pt>
                <c:pt idx="6">
                  <c:v>2.7370638341751623</c:v>
                </c:pt>
                <c:pt idx="7">
                  <c:v>3.0469987255368198</c:v>
                </c:pt>
                <c:pt idx="8">
                  <c:v>3.0530241138521168</c:v>
                </c:pt>
                <c:pt idx="9">
                  <c:v>3.0532013658642279</c:v>
                </c:pt>
                <c:pt idx="10">
                  <c:v>3.0459792297169073</c:v>
                </c:pt>
                <c:pt idx="11">
                  <c:v>3.0368202742456138</c:v>
                </c:pt>
                <c:pt idx="12">
                  <c:v>3.020165473475322</c:v>
                </c:pt>
                <c:pt idx="13">
                  <c:v>3.0043740917477915</c:v>
                </c:pt>
                <c:pt idx="14">
                  <c:v>2.9968452052830239</c:v>
                </c:pt>
                <c:pt idx="15">
                  <c:v>2.9904553177327013</c:v>
                </c:pt>
                <c:pt idx="16">
                  <c:v>2.980261210037253</c:v>
                </c:pt>
                <c:pt idx="17">
                  <c:v>2.8606511786842512</c:v>
                </c:pt>
                <c:pt idx="18">
                  <c:v>2.6785757984983039</c:v>
                </c:pt>
                <c:pt idx="19">
                  <c:v>2.456719078557696</c:v>
                </c:pt>
                <c:pt idx="20">
                  <c:v>2.1915334440519176</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19.56861750988152</c:v>
                </c:pt>
                <c:pt idx="2">
                  <c:v>20.742033183012357</c:v>
                </c:pt>
                <c:pt idx="3">
                  <c:v>21.915448856143193</c:v>
                </c:pt>
                <c:pt idx="4">
                  <c:v>22.506758634420219</c:v>
                </c:pt>
                <c:pt idx="5">
                  <c:v>23.114987305246704</c:v>
                </c:pt>
                <c:pt idx="6">
                  <c:v>24.290944009385385</c:v>
                </c:pt>
                <c:pt idx="7">
                  <c:v>22.563338417178667</c:v>
                </c:pt>
                <c:pt idx="8">
                  <c:v>23.183677539567576</c:v>
                </c:pt>
                <c:pt idx="9">
                  <c:v>23.759745208795298</c:v>
                </c:pt>
                <c:pt idx="10">
                  <c:v>24.187753295611113</c:v>
                </c:pt>
                <c:pt idx="11">
                  <c:v>24.624652946288702</c:v>
                </c:pt>
                <c:pt idx="12">
                  <c:v>25.024565621960683</c:v>
                </c:pt>
                <c:pt idx="13">
                  <c:v>25.435129936280461</c:v>
                </c:pt>
                <c:pt idx="14">
                  <c:v>25.877076715243046</c:v>
                </c:pt>
                <c:pt idx="15">
                  <c:v>26.261249099408829</c:v>
                </c:pt>
                <c:pt idx="16">
                  <c:v>26.675610648913342</c:v>
                </c:pt>
                <c:pt idx="17">
                  <c:v>28.696381651673512</c:v>
                </c:pt>
                <c:pt idx="18">
                  <c:v>30.683694639986594</c:v>
                </c:pt>
                <c:pt idx="19">
                  <c:v>32.474560513573529</c:v>
                </c:pt>
                <c:pt idx="20">
                  <c:v>34.053081541229275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5.4357559396637972E-2</c:v>
                </c:pt>
                <c:pt idx="2">
                  <c:v>6.1335912781696374E-2</c:v>
                </c:pt>
                <c:pt idx="3">
                  <c:v>6.8314266166754775E-2</c:v>
                </c:pt>
                <c:pt idx="4">
                  <c:v>7.0157481601007599E-2</c:v>
                </c:pt>
                <c:pt idx="5">
                  <c:v>7.2053436166293394E-2</c:v>
                </c:pt>
                <c:pt idx="6">
                  <c:v>7.5719097764850654E-2</c:v>
                </c:pt>
                <c:pt idx="7">
                  <c:v>7.0333850625634478E-2</c:v>
                </c:pt>
                <c:pt idx="8">
                  <c:v>7.2267555574992509E-2</c:v>
                </c:pt>
                <c:pt idx="9">
                  <c:v>7.4063258704050408E-2</c:v>
                </c:pt>
                <c:pt idx="10">
                  <c:v>7.5397434360510343E-2</c:v>
                </c:pt>
                <c:pt idx="11">
                  <c:v>7.6759326568170264E-2</c:v>
                </c:pt>
                <c:pt idx="12">
                  <c:v>7.8005923941039335E-2</c:v>
                </c:pt>
                <c:pt idx="13">
                  <c:v>7.92857243243726E-2</c:v>
                </c:pt>
                <c:pt idx="14">
                  <c:v>8.0663349308819451E-2</c:v>
                </c:pt>
                <c:pt idx="15">
                  <c:v>8.1860881455119133E-2</c:v>
                </c:pt>
                <c:pt idx="16">
                  <c:v>8.315251848103318E-2</c:v>
                </c:pt>
                <c:pt idx="17">
                  <c:v>8.9451613199593841E-2</c:v>
                </c:pt>
                <c:pt idx="18">
                  <c:v>9.5646413467269514E-2</c:v>
                </c:pt>
                <c:pt idx="19">
                  <c:v>0.10122885390735575</c:v>
                </c:pt>
                <c:pt idx="20">
                  <c:v>0.10614937852635602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8.5132498361599804</c:v>
                </c:pt>
                <c:pt idx="2">
                  <c:v>8.3355478270271472</c:v>
                </c:pt>
                <c:pt idx="3">
                  <c:v>8.1578458178943141</c:v>
                </c:pt>
                <c:pt idx="4">
                  <c:v>8.3779560256961982</c:v>
                </c:pt>
                <c:pt idx="5">
                  <c:v>8.6043641522737371</c:v>
                </c:pt>
                <c:pt idx="6">
                  <c:v>9.0421043757961677</c:v>
                </c:pt>
                <c:pt idx="7">
                  <c:v>8.3990173850679906</c:v>
                </c:pt>
                <c:pt idx="8">
                  <c:v>8.6299335277614588</c:v>
                </c:pt>
                <c:pt idx="9">
                  <c:v>8.844369985672115</c:v>
                </c:pt>
                <c:pt idx="10">
                  <c:v>9.00369248022721</c:v>
                </c:pt>
                <c:pt idx="11">
                  <c:v>9.1663247863923925</c:v>
                </c:pt>
                <c:pt idx="12">
                  <c:v>9.3151889949317077</c:v>
                </c:pt>
                <c:pt idx="13">
                  <c:v>9.4680181884625263</c:v>
                </c:pt>
                <c:pt idx="14">
                  <c:v>9.6325292466734638</c:v>
                </c:pt>
                <c:pt idx="15">
                  <c:v>9.7755342609941636</c:v>
                </c:pt>
                <c:pt idx="16">
                  <c:v>9.9297769441310901</c:v>
                </c:pt>
                <c:pt idx="17">
                  <c:v>10.681992350806103</c:v>
                </c:pt>
                <c:pt idx="18">
                  <c:v>11.421753286435418</c:v>
                </c:pt>
                <c:pt idx="19">
                  <c:v>12.088388397272107</c:v>
                </c:pt>
                <c:pt idx="20">
                  <c:v>12.675979883462908</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12.61361081967393</c:v>
                </c:pt>
                <c:pt idx="2">
                  <c:v>12.430593776647761</c:v>
                </c:pt>
                <c:pt idx="3">
                  <c:v>12.247576733621592</c:v>
                </c:pt>
                <c:pt idx="4">
                  <c:v>12.578033660619854</c:v>
                </c:pt>
                <c:pt idx="5">
                  <c:v>12.917945809644714</c:v>
                </c:pt>
                <c:pt idx="6">
                  <c:v>13.575136089610984</c:v>
                </c:pt>
                <c:pt idx="7">
                  <c:v>12.609653603038304</c:v>
                </c:pt>
                <c:pt idx="8">
                  <c:v>12.95633374872904</c:v>
                </c:pt>
                <c:pt idx="9">
                  <c:v>13.278272533963975</c:v>
                </c:pt>
                <c:pt idx="10">
                  <c:v>13.51746735585866</c:v>
                </c:pt>
                <c:pt idx="11">
                  <c:v>13.761631280206771</c:v>
                </c:pt>
                <c:pt idx="12">
                  <c:v>13.985124817308911</c:v>
                </c:pt>
                <c:pt idx="13">
                  <c:v>14.214571084949863</c:v>
                </c:pt>
                <c:pt idx="14">
                  <c:v>14.461555626450773</c:v>
                </c:pt>
                <c:pt idx="15">
                  <c:v>14.676252609610662</c:v>
                </c:pt>
                <c:pt idx="16">
                  <c:v>14.907820984337166</c:v>
                </c:pt>
                <c:pt idx="17">
                  <c:v>16.03714067474565</c:v>
                </c:pt>
                <c:pt idx="18">
                  <c:v>17.147762158150243</c:v>
                </c:pt>
                <c:pt idx="19">
                  <c:v>18.14859802285725</c:v>
                </c:pt>
                <c:pt idx="20">
                  <c:v>19.030763728828163</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9.9610937259759336</c:v>
                </c:pt>
                <c:pt idx="2">
                  <c:v>10.37516441321214</c:v>
                </c:pt>
                <c:pt idx="3">
                  <c:v>10.789235100448346</c:v>
                </c:pt>
                <c:pt idx="4">
                  <c:v>11.080343909439794</c:v>
                </c:pt>
                <c:pt idx="5">
                  <c:v>11.379782089668563</c:v>
                </c:pt>
                <c:pt idx="6">
                  <c:v>11.958719506473699</c:v>
                </c:pt>
                <c:pt idx="7">
                  <c:v>11.108198806782775</c:v>
                </c:pt>
                <c:pt idx="8">
                  <c:v>11.413599105786171</c:v>
                </c:pt>
                <c:pt idx="9">
                  <c:v>11.697204043921991</c:v>
                </c:pt>
                <c:pt idx="10">
                  <c:v>11.907917495599914</c:v>
                </c:pt>
                <c:pt idx="11">
                  <c:v>12.123008369503824</c:v>
                </c:pt>
                <c:pt idx="12">
                  <c:v>12.319890117434113</c:v>
                </c:pt>
                <c:pt idx="13">
                  <c:v>12.522015793258854</c:v>
                </c:pt>
                <c:pt idx="14">
                  <c:v>12.739591428209931</c:v>
                </c:pt>
                <c:pt idx="15">
                  <c:v>12.928724044159182</c:v>
                </c:pt>
                <c:pt idx="16">
                  <c:v>13.132719143850561</c:v>
                </c:pt>
                <c:pt idx="17">
                  <c:v>14.127568648237355</c:v>
                </c:pt>
                <c:pt idx="18">
                  <c:v>15.105946375740482</c:v>
                </c:pt>
                <c:pt idx="19">
                  <c:v>15.987610861388605</c:v>
                </c:pt>
                <c:pt idx="20">
                  <c:v>16.764735463771785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5.3290793553386013</c:v>
                </c:pt>
                <c:pt idx="2">
                  <c:v>5.0770106045449657</c:v>
                </c:pt>
                <c:pt idx="3">
                  <c:v>4.82494185375133</c:v>
                </c:pt>
                <c:pt idx="4">
                  <c:v>4.9551256029626307</c:v>
                </c:pt>
                <c:pt idx="5">
                  <c:v>5.0890342438390244</c:v>
                </c:pt>
                <c:pt idx="6">
                  <c:v>5.3479348375363198</c:v>
                </c:pt>
                <c:pt idx="7">
                  <c:v>4.9675823025127688</c:v>
                </c:pt>
                <c:pt idx="8">
                  <c:v>5.1041572006488209</c:v>
                </c:pt>
                <c:pt idx="9">
                  <c:v>5.2309852216533139</c:v>
                </c:pt>
                <c:pt idx="10">
                  <c:v>5.3252161974995049</c:v>
                </c:pt>
                <c:pt idx="11">
                  <c:v>5.4214047549085276</c:v>
                </c:pt>
                <c:pt idx="12">
                  <c:v>5.5094501980733632</c:v>
                </c:pt>
                <c:pt idx="13">
                  <c:v>5.5998407238080405</c:v>
                </c:pt>
                <c:pt idx="14">
                  <c:v>5.6971404654170028</c:v>
                </c:pt>
                <c:pt idx="15">
                  <c:v>5.7817204996925655</c:v>
                </c:pt>
                <c:pt idx="16">
                  <c:v>5.8729470310729237</c:v>
                </c:pt>
                <c:pt idx="17">
                  <c:v>6.3178433529354576</c:v>
                </c:pt>
                <c:pt idx="18">
                  <c:v>6.7553735024093324</c:v>
                </c:pt>
                <c:pt idx="19">
                  <c:v>7.1496535267266257</c:v>
                </c:pt>
                <c:pt idx="20">
                  <c:v>7.4971833548107911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3.8817008326339928</c:v>
                </c:pt>
                <c:pt idx="2">
                  <c:v>4.0904109476227681</c:v>
                </c:pt>
                <c:pt idx="3">
                  <c:v>4.2991210626115439</c:v>
                </c:pt>
                <c:pt idx="4">
                  <c:v>4.4151174238545092</c:v>
                </c:pt>
                <c:pt idx="5">
                  <c:v>4.5344327391281638</c:v>
                </c:pt>
                <c:pt idx="6">
                  <c:v>4.7651184197486049</c:v>
                </c:pt>
                <c:pt idx="7">
                  <c:v>4.4262165958300201</c:v>
                </c:pt>
                <c:pt idx="8">
                  <c:v>4.5479076004053853</c:v>
                </c:pt>
                <c:pt idx="9">
                  <c:v>4.6609139397472426</c:v>
                </c:pt>
                <c:pt idx="10">
                  <c:v>4.7448756506424381</c:v>
                </c:pt>
                <c:pt idx="11">
                  <c:v>4.8305816064184315</c:v>
                </c:pt>
                <c:pt idx="12">
                  <c:v>4.9090318822248893</c:v>
                </c:pt>
                <c:pt idx="13">
                  <c:v>4.9895716741696052</c:v>
                </c:pt>
                <c:pt idx="14">
                  <c:v>5.0762677176074193</c:v>
                </c:pt>
                <c:pt idx="15">
                  <c:v>5.1516302437998887</c:v>
                </c:pt>
                <c:pt idx="16">
                  <c:v>5.2329149337327561</c:v>
                </c:pt>
                <c:pt idx="17">
                  <c:v>5.6293265809551061</c:v>
                </c:pt>
                <c:pt idx="18">
                  <c:v>6.0191748191609751</c:v>
                </c:pt>
                <c:pt idx="19">
                  <c:v>6.3704863185506682</c:v>
                </c:pt>
                <c:pt idx="20">
                  <c:v>6.6801424447982383</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7.1797092790339985</c:v>
                </c:pt>
                <c:pt idx="2">
                  <c:v>7.6336735211389186</c:v>
                </c:pt>
                <c:pt idx="3">
                  <c:v>8.0876377632438388</c:v>
                </c:pt>
                <c:pt idx="4">
                  <c:v>8.3058536585221177</c:v>
                </c:pt>
                <c:pt idx="5">
                  <c:v>8.5303132714259622</c:v>
                </c:pt>
                <c:pt idx="6">
                  <c:v>8.9642862149308709</c:v>
                </c:pt>
                <c:pt idx="7">
                  <c:v>8.3267337596177935</c:v>
                </c:pt>
                <c:pt idx="8">
                  <c:v>8.5556625917481792</c:v>
                </c:pt>
                <c:pt idx="9">
                  <c:v>8.7682535665629153</c:v>
                </c:pt>
                <c:pt idx="10">
                  <c:v>8.9262048998268479</c:v>
                </c:pt>
                <c:pt idx="11">
                  <c:v>9.0874375597993868</c:v>
                </c:pt>
                <c:pt idx="12">
                  <c:v>9.2350206131511765</c:v>
                </c:pt>
                <c:pt idx="13">
                  <c:v>9.386534528039677</c:v>
                </c:pt>
                <c:pt idx="14">
                  <c:v>9.549629771141662</c:v>
                </c:pt>
                <c:pt idx="15">
                  <c:v>9.6914040556735372</c:v>
                </c:pt>
                <c:pt idx="16">
                  <c:v>9.8443192953935554</c:v>
                </c:pt>
                <c:pt idx="17">
                  <c:v>10.590060985653757</c:v>
                </c:pt>
                <c:pt idx="18">
                  <c:v>11.323455390539991</c:v>
                </c:pt>
                <c:pt idx="19">
                  <c:v>11.984353306124609</c:v>
                </c:pt>
                <c:pt idx="20">
                  <c:v>12.566887862324878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32.901534334153212</c:v>
                </c:pt>
                <c:pt idx="2">
                  <c:v>34.150335564067909</c:v>
                </c:pt>
                <c:pt idx="3">
                  <c:v>35.399136793982606</c:v>
                </c:pt>
                <c:pt idx="4">
                  <c:v>36.707743775048776</c:v>
                </c:pt>
                <c:pt idx="5">
                  <c:v>37.25057728896757</c:v>
                </c:pt>
                <c:pt idx="6">
                  <c:v>34.484763857075748</c:v>
                </c:pt>
                <c:pt idx="7">
                  <c:v>31.829667461012182</c:v>
                </c:pt>
                <c:pt idx="8">
                  <c:v>32.196159722272277</c:v>
                </c:pt>
                <c:pt idx="9">
                  <c:v>32.830151345831645</c:v>
                </c:pt>
                <c:pt idx="10">
                  <c:v>33.991367587308879</c:v>
                </c:pt>
                <c:pt idx="11">
                  <c:v>35.206101191022221</c:v>
                </c:pt>
                <c:pt idx="12">
                  <c:v>36.438972473924153</c:v>
                </c:pt>
                <c:pt idx="13">
                  <c:v>37.642938683331735</c:v>
                </c:pt>
                <c:pt idx="14">
                  <c:v>38.580821857648566</c:v>
                </c:pt>
                <c:pt idx="15">
                  <c:v>39.627219355288126</c:v>
                </c:pt>
                <c:pt idx="16">
                  <c:v>40.726129450007711</c:v>
                </c:pt>
                <c:pt idx="17">
                  <c:v>47.189000080930278</c:v>
                </c:pt>
                <c:pt idx="18">
                  <c:v>54.543752414261739</c:v>
                </c:pt>
                <c:pt idx="19">
                  <c:v>62.525866247616591</c:v>
                </c:pt>
                <c:pt idx="20">
                  <c:v>71.172069620214486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5.125405951103958</c:v>
                </c:pt>
                <c:pt idx="2">
                  <c:v>5.536561769245254</c:v>
                </c:pt>
                <c:pt idx="3">
                  <c:v>5.94771758738655</c:v>
                </c:pt>
                <c:pt idx="4">
                  <c:v>6.1675880548943098</c:v>
                </c:pt>
                <c:pt idx="5">
                  <c:v>6.2587942460663637</c:v>
                </c:pt>
                <c:pt idx="6">
                  <c:v>5.794085818625577</c:v>
                </c:pt>
                <c:pt idx="7">
                  <c:v>5.347979925620912</c:v>
                </c:pt>
                <c:pt idx="8">
                  <c:v>5.4095574855660535</c:v>
                </c:pt>
                <c:pt idx="9">
                  <c:v>5.516079945467979</c:v>
                </c:pt>
                <c:pt idx="10">
                  <c:v>5.7111860098443028</c:v>
                </c:pt>
                <c:pt idx="11">
                  <c:v>5.9152839928217693</c:v>
                </c:pt>
                <c:pt idx="12">
                  <c:v>6.1224294454065369</c:v>
                </c:pt>
                <c:pt idx="13">
                  <c:v>6.3247183045950424</c:v>
                </c:pt>
                <c:pt idx="14">
                  <c:v>6.4823002333088064</c:v>
                </c:pt>
                <c:pt idx="15">
                  <c:v>6.6581145995270825</c:v>
                </c:pt>
                <c:pt idx="16">
                  <c:v>6.8427520649929452</c:v>
                </c:pt>
                <c:pt idx="17">
                  <c:v>7.9286353039050397</c:v>
                </c:pt>
                <c:pt idx="18">
                  <c:v>9.1643713631883745</c:v>
                </c:pt>
                <c:pt idx="19">
                  <c:v>10.505515897516013</c:v>
                </c:pt>
                <c:pt idx="20">
                  <c:v>11.958239904957432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7.8981006142374968</c:v>
                </c:pt>
                <c:pt idx="2">
                  <c:v>8.1693668025516963</c:v>
                </c:pt>
                <c:pt idx="3">
                  <c:v>8.440632990865895</c:v>
                </c:pt>
                <c:pt idx="4">
                  <c:v>8.7526595614782643</c:v>
                </c:pt>
                <c:pt idx="5">
                  <c:v>8.88209374776355</c:v>
                </c:pt>
                <c:pt idx="6">
                  <c:v>8.2226082852882474</c:v>
                </c:pt>
                <c:pt idx="7">
                  <c:v>7.5895223892967723</c:v>
                </c:pt>
                <c:pt idx="8">
                  <c:v>7.6769094543908238</c:v>
                </c:pt>
                <c:pt idx="9">
                  <c:v>7.8280795420935689</c:v>
                </c:pt>
                <c:pt idx="10">
                  <c:v>8.1049620032220595</c:v>
                </c:pt>
                <c:pt idx="11">
                  <c:v>8.394605239165573</c:v>
                </c:pt>
                <c:pt idx="12">
                  <c:v>8.6885732555190707</c:v>
                </c:pt>
                <c:pt idx="13">
                  <c:v>8.9756490948582055</c:v>
                </c:pt>
                <c:pt idx="14">
                  <c:v>9.1992796231614378</c:v>
                </c:pt>
                <c:pt idx="15">
                  <c:v>9.4487844992700936</c:v>
                </c:pt>
                <c:pt idx="16">
                  <c:v>9.710810572207059</c:v>
                </c:pt>
                <c:pt idx="17">
                  <c:v>11.251828913432153</c:v>
                </c:pt>
                <c:pt idx="18">
                  <c:v>13.005509110371813</c:v>
                </c:pt>
                <c:pt idx="19">
                  <c:v>14.908778496593534</c:v>
                </c:pt>
                <c:pt idx="20">
                  <c:v>16.970394570940616</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34.643238684003286</c:v>
                </c:pt>
                <c:pt idx="2">
                  <c:v>35.610331087225532</c:v>
                </c:pt>
                <c:pt idx="3">
                  <c:v>36.577423490447771</c:v>
                </c:pt>
                <c:pt idx="4">
                  <c:v>37.929588431858157</c:v>
                </c:pt>
                <c:pt idx="5">
                  <c:v>38.490490564556232</c:v>
                </c:pt>
                <c:pt idx="6">
                  <c:v>35.632614967683686</c:v>
                </c:pt>
                <c:pt idx="7">
                  <c:v>32.889141705836032</c:v>
                </c:pt>
                <c:pt idx="8">
                  <c:v>33.267832935627858</c:v>
                </c:pt>
                <c:pt idx="9">
                  <c:v>33.922927443702683</c:v>
                </c:pt>
                <c:pt idx="10">
                  <c:v>35.122795634717974</c:v>
                </c:pt>
                <c:pt idx="11">
                  <c:v>36.377962553326384</c:v>
                </c:pt>
                <c:pt idx="12">
                  <c:v>37.651870877316398</c:v>
                </c:pt>
                <c:pt idx="13">
                  <c:v>38.895912000860861</c:v>
                </c:pt>
                <c:pt idx="14">
                  <c:v>39.865013316839381</c:v>
                </c:pt>
                <c:pt idx="15">
                  <c:v>40.946240936407023</c:v>
                </c:pt>
                <c:pt idx="16">
                  <c:v>42.081729074053335</c:v>
                </c:pt>
                <c:pt idx="17">
                  <c:v>48.75972117897426</c:v>
                </c:pt>
                <c:pt idx="18">
                  <c:v>56.359281934629564</c:v>
                </c:pt>
                <c:pt idx="19">
                  <c:v>64.607086386211904</c:v>
                </c:pt>
                <c:pt idx="20">
                  <c:v>73.541085093146776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4.6071285933654114</c:v>
                </c:pt>
                <c:pt idx="2">
                  <c:v>5.9560248665799236</c:v>
                </c:pt>
                <c:pt idx="3">
                  <c:v>7.3049211397944367</c:v>
                </c:pt>
                <c:pt idx="4">
                  <c:v>7.5749636229009125</c:v>
                </c:pt>
                <c:pt idx="5">
                  <c:v>7.6869820609292763</c:v>
                </c:pt>
                <c:pt idx="6">
                  <c:v>7.116232295901435</c:v>
                </c:pt>
                <c:pt idx="7">
                  <c:v>6.5683299584892492</c:v>
                </c:pt>
                <c:pt idx="8">
                  <c:v>6.6439588384371078</c:v>
                </c:pt>
                <c:pt idx="9">
                  <c:v>6.7747885487869564</c:v>
                </c:pt>
                <c:pt idx="10">
                  <c:v>7.0144156651092286</c:v>
                </c:pt>
                <c:pt idx="11">
                  <c:v>7.2650865566800267</c:v>
                </c:pt>
                <c:pt idx="12">
                  <c:v>7.5195003168100962</c:v>
                </c:pt>
                <c:pt idx="13">
                  <c:v>7.7679492624972308</c:v>
                </c:pt>
                <c:pt idx="14">
                  <c:v>7.9614896492755083</c:v>
                </c:pt>
                <c:pt idx="15">
                  <c:v>8.177422914700065</c:v>
                </c:pt>
                <c:pt idx="16">
                  <c:v>8.4041926133051224</c:v>
                </c:pt>
                <c:pt idx="17">
                  <c:v>9.7378624304631511</c:v>
                </c:pt>
                <c:pt idx="18">
                  <c:v>11.25557982878226</c:v>
                </c:pt>
                <c:pt idx="19">
                  <c:v>12.902758753535906</c:v>
                </c:pt>
                <c:pt idx="20">
                  <c:v>14.686978356489297</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5.8989565275172433</c:v>
                </c:pt>
                <c:pt idx="2">
                  <c:v>6.1242588799927322</c:v>
                </c:pt>
                <c:pt idx="3">
                  <c:v>6.349561232468222</c:v>
                </c:pt>
                <c:pt idx="4">
                  <c:v>6.5842867345015792</c:v>
                </c:pt>
                <c:pt idx="5">
                  <c:v>6.6816550589249362</c:v>
                </c:pt>
                <c:pt idx="6">
                  <c:v>6.1855496921306399</c:v>
                </c:pt>
                <c:pt idx="7">
                  <c:v>5.7093036965566162</c:v>
                </c:pt>
                <c:pt idx="8">
                  <c:v>5.7750416004959089</c:v>
                </c:pt>
                <c:pt idx="9">
                  <c:v>5.8887610015674747</c:v>
                </c:pt>
                <c:pt idx="10">
                  <c:v>6.0970489514208071</c:v>
                </c:pt>
                <c:pt idx="11">
                  <c:v>6.3149363378506864</c:v>
                </c:pt>
                <c:pt idx="12">
                  <c:v>6.5360770890530757</c:v>
                </c:pt>
                <c:pt idx="13">
                  <c:v>6.752033122471258</c:v>
                </c:pt>
                <c:pt idx="14">
                  <c:v>6.9202617060913729</c:v>
                </c:pt>
                <c:pt idx="15">
                  <c:v>7.1079545592655036</c:v>
                </c:pt>
                <c:pt idx="16">
                  <c:v>7.3050666237773587</c:v>
                </c:pt>
                <c:pt idx="17">
                  <c:v>8.4643150271321819</c:v>
                </c:pt>
                <c:pt idx="18">
                  <c:v>9.783540706614426</c:v>
                </c:pt>
                <c:pt idx="19">
                  <c:v>11.215296538525946</c:v>
                </c:pt>
                <c:pt idx="20">
                  <c:v>12.7661704500055</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13.203263233792141</c:v>
                </c:pt>
                <c:pt idx="2">
                  <c:v>13.707543313336735</c:v>
                </c:pt>
                <c:pt idx="3">
                  <c:v>14.211823392881332</c:v>
                </c:pt>
                <c:pt idx="4">
                  <c:v>14.737194715177683</c:v>
                </c:pt>
                <c:pt idx="5">
                  <c:v>14.955128109329332</c:v>
                </c:pt>
                <c:pt idx="6">
                  <c:v>13.844726681733297</c:v>
                </c:pt>
                <c:pt idx="7">
                  <c:v>12.778775235189963</c:v>
                </c:pt>
                <c:pt idx="8">
                  <c:v>12.925912249354996</c:v>
                </c:pt>
                <c:pt idx="9">
                  <c:v>13.180443229560238</c:v>
                </c:pt>
                <c:pt idx="10">
                  <c:v>13.646641042260157</c:v>
                </c:pt>
                <c:pt idx="11">
                  <c:v>14.134324669853779</c:v>
                </c:pt>
                <c:pt idx="12">
                  <c:v>14.629290099116329</c:v>
                </c:pt>
                <c:pt idx="13">
                  <c:v>15.112650900784406</c:v>
                </c:pt>
                <c:pt idx="14">
                  <c:v>15.489186354575796</c:v>
                </c:pt>
                <c:pt idx="15">
                  <c:v>15.909287458220062</c:v>
                </c:pt>
                <c:pt idx="16">
                  <c:v>16.35047098994573</c:v>
                </c:pt>
                <c:pt idx="17">
                  <c:v>18.945143751382222</c:v>
                </c:pt>
                <c:pt idx="18">
                  <c:v>21.897883584220644</c:v>
                </c:pt>
                <c:pt idx="19">
                  <c:v>25.102492576855674</c:v>
                </c:pt>
                <c:pt idx="20">
                  <c:v>28.573716072090281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30.055448444405961</c:v>
                </c:pt>
                <c:pt idx="8">
                  <c:v>30.114882584089106</c:v>
                </c:pt>
                <c:pt idx="9">
                  <c:v>30.116630989386103</c:v>
                </c:pt>
                <c:pt idx="10">
                  <c:v>30.045392186817836</c:v>
                </c:pt>
                <c:pt idx="11">
                  <c:v>29.955048691868203</c:v>
                </c:pt>
                <c:pt idx="12">
                  <c:v>29.790766540481624</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17.937815914957454</c:v>
                </c:pt>
                <c:pt idx="8">
                  <c:v>18.430984469030395</c:v>
                </c:pt>
                <c:pt idx="9">
                  <c:v>18.88895729264847</c:v>
                </c:pt>
                <c:pt idx="10">
                  <c:v>19.229222998434714</c:v>
                </c:pt>
                <c:pt idx="11">
                  <c:v>19.576557482466434</c:v>
                </c:pt>
                <c:pt idx="12">
                  <c:v>19.894487383867926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12.999164931506851</c:v>
                </c:pt>
                <c:pt idx="7">
                  <c:v>11.998316089840852</c:v>
                </c:pt>
                <c:pt idx="8">
                  <c:v>12.136466763279879</c:v>
                </c:pt>
                <c:pt idx="9">
                  <c:v>12.375452354539799</c:v>
                </c:pt>
                <c:pt idx="10">
                  <c:v>12.813177301901149</c:v>
                </c:pt>
                <c:pt idx="11">
                  <c:v>13.27107582566539</c:v>
                </c:pt>
                <c:pt idx="12">
                  <c:v>13.735811417655599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7.0678766536513642</c:v>
                </c:pt>
                <c:pt idx="10">
                  <c:v>9.3349188373265228</c:v>
                </c:pt>
                <c:pt idx="11">
                  <c:v>11.653778723488877</c:v>
                </c:pt>
                <c:pt idx="12">
                  <c:v>13.963049184453759</c:v>
                </c:pt>
                <c:pt idx="13">
                  <c:v>16.266117104461589</c:v>
                </c:pt>
                <c:pt idx="14">
                  <c:v>18.586262447440539</c:v>
                </c:pt>
                <c:pt idx="15">
                  <c:v>20.856270936886943</c:v>
                </c:pt>
                <c:pt idx="16">
                  <c:v>23.072722045473441</c:v>
                </c:pt>
                <c:pt idx="17">
                  <c:v>25.438749988082151</c:v>
                </c:pt>
                <c:pt idx="18">
                  <c:v>27.793775053785623</c:v>
                </c:pt>
                <c:pt idx="19">
                  <c:v>27.793775053785623</c:v>
                </c:pt>
                <c:pt idx="20">
                  <c:v>27.793775053785623</c:v>
                </c:pt>
                <c:pt idx="21">
                  <c:v>27.793775053785623</c:v>
                </c:pt>
                <c:pt idx="22">
                  <c:v>27.793775053785623</c:v>
                </c:pt>
                <c:pt idx="23">
                  <c:v>27.793775053785623</c:v>
                </c:pt>
                <c:pt idx="24">
                  <c:v>27.793775053785623</c:v>
                </c:pt>
                <c:pt idx="25">
                  <c:v>27.793775053785623</c:v>
                </c:pt>
                <c:pt idx="26">
                  <c:v>27.793775053785623</c:v>
                </c:pt>
                <c:pt idx="27">
                  <c:v>27.793775053785623</c:v>
                </c:pt>
                <c:pt idx="28">
                  <c:v>27.793775053785623</c:v>
                </c:pt>
                <c:pt idx="29">
                  <c:v>27.793775053785623</c:v>
                </c:pt>
                <c:pt idx="30">
                  <c:v>27.793775053785623</c:v>
                </c:pt>
                <c:pt idx="31">
                  <c:v>27.793775053785623</c:v>
                </c:pt>
                <c:pt idx="32">
                  <c:v>27.793775053785623</c:v>
                </c:pt>
                <c:pt idx="33">
                  <c:v>27.793775053785623</c:v>
                </c:pt>
                <c:pt idx="34">
                  <c:v>27.793775053785623</c:v>
                </c:pt>
                <c:pt idx="35">
                  <c:v>27.793775053785623</c:v>
                </c:pt>
                <c:pt idx="36">
                  <c:v>27.793775053785623</c:v>
                </c:pt>
                <c:pt idx="37">
                  <c:v>27.793775053785623</c:v>
                </c:pt>
                <c:pt idx="38">
                  <c:v>27.793775053785623</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2.5597339818921157</c:v>
                </c:pt>
                <c:pt idx="20">
                  <c:v>5.1173891734471582</c:v>
                </c:pt>
                <c:pt idx="21">
                  <c:v>7.6627032582457133</c:v>
                </c:pt>
                <c:pt idx="22">
                  <c:v>10.284813389929944</c:v>
                </c:pt>
                <c:pt idx="23">
                  <c:v>12.972057658621388</c:v>
                </c:pt>
                <c:pt idx="24">
                  <c:v>15.733098177830016</c:v>
                </c:pt>
                <c:pt idx="25">
                  <c:v>18.639701598268886</c:v>
                </c:pt>
                <c:pt idx="26">
                  <c:v>21.483518520909193</c:v>
                </c:pt>
                <c:pt idx="27">
                  <c:v>24.371398339391398</c:v>
                </c:pt>
                <c:pt idx="28">
                  <c:v>27.300545725820825</c:v>
                </c:pt>
                <c:pt idx="29">
                  <c:v>27.300545725820825</c:v>
                </c:pt>
                <c:pt idx="30">
                  <c:v>27.300545725820825</c:v>
                </c:pt>
                <c:pt idx="31">
                  <c:v>27.300545725820825</c:v>
                </c:pt>
                <c:pt idx="32">
                  <c:v>27.300545725820825</c:v>
                </c:pt>
                <c:pt idx="33">
                  <c:v>27.300545725820825</c:v>
                </c:pt>
                <c:pt idx="34">
                  <c:v>27.300545725820825</c:v>
                </c:pt>
                <c:pt idx="35">
                  <c:v>27.300545725820825</c:v>
                </c:pt>
                <c:pt idx="36">
                  <c:v>27.300545725820825</c:v>
                </c:pt>
                <c:pt idx="37">
                  <c:v>27.300545725820825</c:v>
                </c:pt>
                <c:pt idx="38">
                  <c:v>27.300545725820825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3.0914817320187993</c:v>
                </c:pt>
                <c:pt idx="30">
                  <c:v>6.1491477769123861</c:v>
                </c:pt>
                <c:pt idx="31">
                  <c:v>9.1745665815527815</c:v>
                </c:pt>
                <c:pt idx="32">
                  <c:v>12.169190572670772</c:v>
                </c:pt>
                <c:pt idx="33">
                  <c:v>15.134367759914994</c:v>
                </c:pt>
                <c:pt idx="34">
                  <c:v>18.634964811225899</c:v>
                </c:pt>
                <c:pt idx="35">
                  <c:v>22.089623972471855</c:v>
                </c:pt>
                <c:pt idx="36">
                  <c:v>25.500734670697511</c:v>
                </c:pt>
                <c:pt idx="37">
                  <c:v>28.870488815494028</c:v>
                </c:pt>
                <c:pt idx="38">
                  <c:v>32.349019413177189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6.1062592218285809</c:v>
                </c:pt>
                <c:pt idx="10">
                  <c:v>8.0648597915186695</c:v>
                </c:pt>
                <c:pt idx="11">
                  <c:v>10.068228024705395</c:v>
                </c:pt>
                <c:pt idx="12">
                  <c:v>12.063311518512318</c:v>
                </c:pt>
                <c:pt idx="13">
                  <c:v>14.053036355855111</c:v>
                </c:pt>
                <c:pt idx="14">
                  <c:v>16.057515153490716</c:v>
                </c:pt>
                <c:pt idx="15">
                  <c:v>18.0186784492806</c:v>
                </c:pt>
                <c:pt idx="16">
                  <c:v>19.933571094520314</c:v>
                </c:pt>
                <c:pt idx="17">
                  <c:v>21.977689951092987</c:v>
                </c:pt>
                <c:pt idx="18">
                  <c:v>24.012302923244981</c:v>
                </c:pt>
                <c:pt idx="19">
                  <c:v>26.201658510264036</c:v>
                </c:pt>
                <c:pt idx="20">
                  <c:v>28.389236095634907</c:v>
                </c:pt>
                <c:pt idx="21">
                  <c:v>30.566258259536813</c:v>
                </c:pt>
                <c:pt idx="22">
                  <c:v>32.808964535733011</c:v>
                </c:pt>
                <c:pt idx="23">
                  <c:v>35.107380423854202</c:v>
                </c:pt>
                <c:pt idx="24">
                  <c:v>37.468914680725341</c:v>
                </c:pt>
                <c:pt idx="25">
                  <c:v>39.954949746401446</c:v>
                </c:pt>
                <c:pt idx="26">
                  <c:v>42.387283149827866</c:v>
                </c:pt>
                <c:pt idx="27">
                  <c:v>44.85730380820894</c:v>
                </c:pt>
                <c:pt idx="28">
                  <c:v>47.362620861093156</c:v>
                </c:pt>
                <c:pt idx="29">
                  <c:v>60.048244675386883</c:v>
                </c:pt>
                <c:pt idx="30">
                  <c:v>74.477562003448185</c:v>
                </c:pt>
                <c:pt idx="31" formatCode="0.00">
                  <c:v>74.477562003448185</c:v>
                </c:pt>
                <c:pt idx="32" formatCode="0.00">
                  <c:v>74.477562003448185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0.58233158199461399</c:v>
                </c:pt>
                <c:pt idx="10">
                  <c:v>0.76911614629315217</c:v>
                </c:pt>
                <c:pt idx="11">
                  <c:v>0.96017003872846596</c:v>
                </c:pt>
                <c:pt idx="12">
                  <c:v>1.1504338459063104</c:v>
                </c:pt>
                <c:pt idx="13">
                  <c:v>1.3401866176395791</c:v>
                </c:pt>
                <c:pt idx="14">
                  <c:v>1.5313464205397012</c:v>
                </c:pt>
                <c:pt idx="15">
                  <c:v>1.7183753826421475</c:v>
                </c:pt>
                <c:pt idx="16">
                  <c:v>1.9009916822361839</c:v>
                </c:pt>
                <c:pt idx="17">
                  <c:v>2.0959318124025743</c:v>
                </c:pt>
                <c:pt idx="18">
                  <c:v>2.2899654011805546</c:v>
                </c:pt>
                <c:pt idx="19">
                  <c:v>2.4987562264995886</c:v>
                </c:pt>
                <c:pt idx="20">
                  <c:v>2.7073774903121488</c:v>
                </c:pt>
                <c:pt idx="21">
                  <c:v>2.9149921222312134</c:v>
                </c:pt>
                <c:pt idx="22">
                  <c:v>3.128870807416722</c:v>
                </c:pt>
                <c:pt idx="23">
                  <c:v>3.3480623142932275</c:v>
                </c:pt>
                <c:pt idx="24">
                  <c:v>3.5732731888696314</c:v>
                </c:pt>
                <c:pt idx="25">
                  <c:v>3.8103572496828453</c:v>
                </c:pt>
                <c:pt idx="26">
                  <c:v>4.0423199796128539</c:v>
                </c:pt>
                <c:pt idx="27">
                  <c:v>4.2778768050441354</c:v>
                </c:pt>
                <c:pt idx="28">
                  <c:v>4.5167997183703177</c:v>
                </c:pt>
                <c:pt idx="29">
                  <c:v>5.7265812091328456</c:v>
                </c:pt>
                <c:pt idx="30">
                  <c:v>7.1026523652204485</c:v>
                </c:pt>
                <c:pt idx="31" formatCode="0.00">
                  <c:v>7.1026523652204485</c:v>
                </c:pt>
                <c:pt idx="32" formatCode="0.00">
                  <c:v>7.1026523652204485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0.41895962081882571</c:v>
                </c:pt>
                <c:pt idx="10">
                  <c:v>0.55334214900883694</c:v>
                </c:pt>
                <c:pt idx="11">
                  <c:v>0.69079625386176624</c:v>
                </c:pt>
                <c:pt idx="12">
                  <c:v>0.82768193029673087</c:v>
                </c:pt>
                <c:pt idx="13">
                  <c:v>0.9641999412594725</c:v>
                </c:pt>
                <c:pt idx="14">
                  <c:v>1.1017302436080361</c:v>
                </c:pt>
                <c:pt idx="15">
                  <c:v>1.2362886042866508</c:v>
                </c:pt>
                <c:pt idx="16">
                  <c:v>1.3676722661021317</c:v>
                </c:pt>
                <c:pt idx="17">
                  <c:v>1.5079223324597537</c:v>
                </c:pt>
                <c:pt idx="18">
                  <c:v>1.6475201858031954</c:v>
                </c:pt>
                <c:pt idx="19">
                  <c:v>1.7977351624776381</c:v>
                </c:pt>
                <c:pt idx="20">
                  <c:v>1.9478281477872734</c:v>
                </c:pt>
                <c:pt idx="21">
                  <c:v>2.0971969097687522</c:v>
                </c:pt>
                <c:pt idx="22">
                  <c:v>2.2510723573953904</c:v>
                </c:pt>
                <c:pt idx="23">
                  <c:v>2.4087701252086036</c:v>
                </c:pt>
                <c:pt idx="24">
                  <c:v>2.5707985391469688</c:v>
                </c:pt>
                <c:pt idx="25">
                  <c:v>2.7413691406593732</c:v>
                </c:pt>
                <c:pt idx="26">
                  <c:v>2.9082551904296823</c:v>
                </c:pt>
                <c:pt idx="27">
                  <c:v>3.0777270193934241</c:v>
                </c:pt>
                <c:pt idx="28">
                  <c:v>3.2496205870223767</c:v>
                </c:pt>
                <c:pt idx="29">
                  <c:v>4.1200002990541904</c:v>
                </c:pt>
                <c:pt idx="30">
                  <c:v>5.1100174432377203</c:v>
                </c:pt>
                <c:pt idx="31" formatCode="0.00">
                  <c:v>5.1100174432377203</c:v>
                </c:pt>
                <c:pt idx="32" formatCode="0.00">
                  <c:v>5.1100174432377203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5.3138554717616548</c:v>
                </c:pt>
                <c:pt idx="10">
                  <c:v>7.0182902125990223</c:v>
                </c:pt>
                <c:pt idx="11">
                  <c:v>8.7616831576310599</c:v>
                </c:pt>
                <c:pt idx="12">
                  <c:v>10.497866466438007</c:v>
                </c:pt>
                <c:pt idx="13">
                  <c:v>12.229386506795521</c:v>
                </c:pt>
                <c:pt idx="14">
                  <c:v>13.973745899329874</c:v>
                </c:pt>
                <c:pt idx="15">
                  <c:v>15.680410803613187</c:v>
                </c:pt>
                <c:pt idx="16">
                  <c:v>17.346809557922224</c:v>
                </c:pt>
                <c:pt idx="17">
                  <c:v>19.12566495470918</c:v>
                </c:pt>
                <c:pt idx="18">
                  <c:v>20.89624803712039</c:v>
                </c:pt>
                <c:pt idx="19">
                  <c:v>22.801492924878247</c:v>
                </c:pt>
                <c:pt idx="20">
                  <c:v>24.705190540657664</c:v>
                </c:pt>
                <c:pt idx="21">
                  <c:v>26.599702502488899</c:v>
                </c:pt>
                <c:pt idx="22">
                  <c:v>28.551374808623095</c:v>
                </c:pt>
                <c:pt idx="23">
                  <c:v>30.551527340604736</c:v>
                </c:pt>
                <c:pt idx="24">
                  <c:v>32.606607427569898</c:v>
                </c:pt>
                <c:pt idx="25">
                  <c:v>34.77003196570773</c:v>
                </c:pt>
                <c:pt idx="26">
                  <c:v>36.886723657855633</c:v>
                </c:pt>
                <c:pt idx="27">
                  <c:v>39.036211963884689</c:v>
                </c:pt>
                <c:pt idx="28">
                  <c:v>41.216416283147097</c:v>
                </c:pt>
                <c:pt idx="29">
                  <c:v>52.25583814020154</c:v>
                </c:pt>
                <c:pt idx="30">
                  <c:v>64.812675976925846</c:v>
                </c:pt>
                <c:pt idx="31" formatCode="0.00">
                  <c:v>64.812675976925846</c:v>
                </c:pt>
                <c:pt idx="32" formatCode="0.00">
                  <c:v>64.812675976925846</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1.2926705099828153</c:v>
                </c:pt>
                <c:pt idx="10">
                  <c:v>1.707298370559579</c:v>
                </c:pt>
                <c:pt idx="11">
                  <c:v>2.131403365385093</c:v>
                </c:pt>
                <c:pt idx="12">
                  <c:v>2.5537545142158478</c:v>
                </c:pt>
                <c:pt idx="13">
                  <c:v>2.9749712570325988</c:v>
                </c:pt>
                <c:pt idx="14">
                  <c:v>3.3993113538838124</c:v>
                </c:pt>
                <c:pt idx="15">
                  <c:v>3.8144817332653012</c:v>
                </c:pt>
                <c:pt idx="16">
                  <c:v>4.2198568020857667</c:v>
                </c:pt>
                <c:pt idx="17">
                  <c:v>4.6525885399303322</c:v>
                </c:pt>
                <c:pt idx="18">
                  <c:v>5.0833079202880116</c:v>
                </c:pt>
                <c:pt idx="19">
                  <c:v>5.5467856896379573</c:v>
                </c:pt>
                <c:pt idx="20">
                  <c:v>6.0098870631924077</c:v>
                </c:pt>
                <c:pt idx="21">
                  <c:v>6.4707538964894447</c:v>
                </c:pt>
                <c:pt idx="22">
                  <c:v>6.9455257920926652</c:v>
                </c:pt>
                <c:pt idx="23">
                  <c:v>7.4320911884042378</c:v>
                </c:pt>
                <c:pt idx="24">
                  <c:v>7.9320184894363983</c:v>
                </c:pt>
                <c:pt idx="25">
                  <c:v>8.4583021107891696</c:v>
                </c:pt>
                <c:pt idx="26">
                  <c:v>8.9732173063012741</c:v>
                </c:pt>
                <c:pt idx="27">
                  <c:v>9.4961107420603632</c:v>
                </c:pt>
                <c:pt idx="28">
                  <c:v>10.026476282527979</c:v>
                </c:pt>
                <c:pt idx="29">
                  <c:v>12.7119718060152</c:v>
                </c:pt>
                <c:pt idx="30">
                  <c:v>15.766600230974737</c:v>
                </c:pt>
                <c:pt idx="31" formatCode="0.00">
                  <c:v>15.766600230974737</c:v>
                </c:pt>
                <c:pt idx="32" formatCode="0.00">
                  <c:v>15.766600230974737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0.48986795224700413</c:v>
                </c:pt>
                <c:pt idx="10">
                  <c:v>0.64699453588663247</c:v>
                </c:pt>
                <c:pt idx="11">
                  <c:v>0.80771255625491845</c:v>
                </c:pt>
                <c:pt idx="12">
                  <c:v>0.96776594248838488</c:v>
                </c:pt>
                <c:pt idx="13">
                  <c:v>1.1273894363813011</c:v>
                </c:pt>
                <c:pt idx="14">
                  <c:v>1.2881965505650717</c:v>
                </c:pt>
                <c:pt idx="15">
                  <c:v>1.4455287260967356</c:v>
                </c:pt>
                <c:pt idx="16">
                  <c:v>1.5991488894109815</c:v>
                </c:pt>
                <c:pt idx="17">
                  <c:v>1.763136083868619</c:v>
                </c:pt>
                <c:pt idx="18">
                  <c:v>1.9263606791691799</c:v>
                </c:pt>
                <c:pt idx="19">
                  <c:v>2.1019993311149765</c:v>
                </c:pt>
                <c:pt idx="20">
                  <c:v>2.2774953448276349</c:v>
                </c:pt>
                <c:pt idx="21">
                  <c:v>2.4521445614240456</c:v>
                </c:pt>
                <c:pt idx="22">
                  <c:v>2.6320632139248055</c:v>
                </c:pt>
                <c:pt idx="23">
                  <c:v>2.8164511089720676</c:v>
                </c:pt>
                <c:pt idx="24">
                  <c:v>3.0059026059604621</c:v>
                </c:pt>
                <c:pt idx="25">
                  <c:v>3.2053420438545368</c:v>
                </c:pt>
                <c:pt idx="26">
                  <c:v>3.4004733247636478</c:v>
                </c:pt>
                <c:pt idx="27">
                  <c:v>3.598628024387847</c:v>
                </c:pt>
                <c:pt idx="28">
                  <c:v>3.7996143385683268</c:v>
                </c:pt>
                <c:pt idx="29">
                  <c:v>4.81730460279248</c:v>
                </c:pt>
                <c:pt idx="30">
                  <c:v>5.9748807676810198</c:v>
                </c:pt>
                <c:pt idx="31" formatCode="0.00">
                  <c:v>5.9748807676810198</c:v>
                </c:pt>
                <c:pt idx="32" formatCode="0.00">
                  <c:v>5.9748807676810198</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0.86297717036079624</c:v>
                </c:pt>
                <c:pt idx="10">
                  <c:v>1.1397796309337098</c:v>
                </c:pt>
                <c:pt idx="11">
                  <c:v>1.4229089554939705</c:v>
                </c:pt>
                <c:pt idx="12">
                  <c:v>1.7048674255773035</c:v>
                </c:pt>
                <c:pt idx="13">
                  <c:v>1.9860685746848383</c:v>
                </c:pt>
                <c:pt idx="14">
                  <c:v>2.2693548516001791</c:v>
                </c:pt>
                <c:pt idx="15">
                  <c:v>2.5465194936720543</c:v>
                </c:pt>
                <c:pt idx="16">
                  <c:v>2.8171448596287272</c:v>
                </c:pt>
                <c:pt idx="17">
                  <c:v>3.1060333333476629</c:v>
                </c:pt>
                <c:pt idx="18">
                  <c:v>3.3935783722497779</c:v>
                </c:pt>
                <c:pt idx="19">
                  <c:v>3.7029926667895885</c:v>
                </c:pt>
                <c:pt idx="20">
                  <c:v>4.0121556823097073</c:v>
                </c:pt>
                <c:pt idx="21">
                  <c:v>4.3198269354561143</c:v>
                </c:pt>
                <c:pt idx="22">
                  <c:v>4.6367811042643323</c:v>
                </c:pt>
                <c:pt idx="23">
                  <c:v>4.9616085259945795</c:v>
                </c:pt>
                <c:pt idx="24">
                  <c:v>5.2953562554423401</c:v>
                </c:pt>
                <c:pt idx="25">
                  <c:v>5.64669926733505</c:v>
                </c:pt>
                <c:pt idx="26">
                  <c:v>5.9904528031101636</c:v>
                </c:pt>
                <c:pt idx="27">
                  <c:v>6.3395325524405717</c:v>
                </c:pt>
                <c:pt idx="28">
                  <c:v>6.6936006230239276</c:v>
                </c:pt>
                <c:pt idx="29">
                  <c:v>8.486417361688753</c:v>
                </c:pt>
                <c:pt idx="30">
                  <c:v>10.525664466281771</c:v>
                </c:pt>
                <c:pt idx="31" formatCode="0.00">
                  <c:v>10.525664466281771</c:v>
                </c:pt>
                <c:pt idx="32" formatCode="0.00">
                  <c:v>10.525664466281771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8.8348458170642061</c:v>
                </c:pt>
                <c:pt idx="10">
                  <c:v>11.668648546658147</c:v>
                </c:pt>
                <c:pt idx="11">
                  <c:v>14.567223404361101</c:v>
                </c:pt>
                <c:pt idx="12">
                  <c:v>17.453811480567197</c:v>
                </c:pt>
                <c:pt idx="13">
                  <c:v>20.332646380576989</c:v>
                </c:pt>
                <c:pt idx="14">
                  <c:v>23.232828059300672</c:v>
                </c:pt>
                <c:pt idx="15">
                  <c:v>26.070338671108686</c:v>
                </c:pt>
                <c:pt idx="16">
                  <c:v>28.840902556841797</c:v>
                </c:pt>
                <c:pt idx="17">
                  <c:v>31.798437485102696</c:v>
                </c:pt>
                <c:pt idx="18">
                  <c:v>34.742218817232029</c:v>
                </c:pt>
                <c:pt idx="19">
                  <c:v>37.941886294597182</c:v>
                </c:pt>
                <c:pt idx="20">
                  <c:v>41.138955284040975</c:v>
                </c:pt>
                <c:pt idx="21">
                  <c:v>44.320597890039181</c:v>
                </c:pt>
                <c:pt idx="22">
                  <c:v>47.598235554644461</c:v>
                </c:pt>
                <c:pt idx="23">
                  <c:v>50.957290890508759</c:v>
                </c:pt>
                <c:pt idx="24">
                  <c:v>54.408591539519549</c:v>
                </c:pt>
                <c:pt idx="25">
                  <c:v>58.041845815068143</c:v>
                </c:pt>
                <c:pt idx="26">
                  <c:v>61.596616968368522</c:v>
                </c:pt>
                <c:pt idx="27">
                  <c:v>65.206466741471289</c:v>
                </c:pt>
                <c:pt idx="28">
                  <c:v>68.867900974508061</c:v>
                </c:pt>
                <c:pt idx="29">
                  <c:v>72.732253139531551</c:v>
                </c:pt>
                <c:pt idx="30">
                  <c:v>76.554335695648547</c:v>
                </c:pt>
                <c:pt idx="31">
                  <c:v>80.336109201449034</c:v>
                </c:pt>
                <c:pt idx="32">
                  <c:v>84.079389190346518</c:v>
                </c:pt>
                <c:pt idx="33">
                  <c:v>87.785860674401803</c:v>
                </c:pt>
                <c:pt idx="34">
                  <c:v>92.161606988540441</c:v>
                </c:pt>
                <c:pt idx="35">
                  <c:v>96.479930940097887</c:v>
                </c:pt>
                <c:pt idx="36">
                  <c:v>100.74381931287996</c:v>
                </c:pt>
                <c:pt idx="37">
                  <c:v>104.95601199387559</c:v>
                </c:pt>
                <c:pt idx="38">
                  <c:v>109.30417524097955</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116.99857151649501</c:v>
                </c:pt>
                <c:pt idx="10">
                  <c:v>116.28538825567756</c:v>
                </c:pt>
                <c:pt idx="11">
                  <c:v>115.58339691073427</c:v>
                </c:pt>
                <c:pt idx="12">
                  <c:v>114.87933438094601</c:v>
                </c:pt>
                <c:pt idx="13">
                  <c:v>114.17393218704171</c:v>
                </c:pt>
                <c:pt idx="14">
                  <c:v>113.47221848321065</c:v>
                </c:pt>
                <c:pt idx="15">
                  <c:v>112.75967590391815</c:v>
                </c:pt>
                <c:pt idx="16">
                  <c:v>112.0355656619881</c:v>
                </c:pt>
                <c:pt idx="17">
                  <c:v>111.34376197289129</c:v>
                </c:pt>
                <c:pt idx="18">
                  <c:v>110.64958181268929</c:v>
                </c:pt>
                <c:pt idx="19">
                  <c:v>109.9996159819289</c:v>
                </c:pt>
                <c:pt idx="20">
                  <c:v>109.34920116085326</c:v>
                </c:pt>
                <c:pt idx="21">
                  <c:v>108.6961208293057</c:v>
                </c:pt>
                <c:pt idx="22">
                  <c:v>108.05962739480211</c:v>
                </c:pt>
                <c:pt idx="23">
                  <c:v>107.437202044118</c:v>
                </c:pt>
                <c:pt idx="24">
                  <c:v>106.83071567544144</c:v>
                </c:pt>
                <c:pt idx="25">
                  <c:v>106.25566890494795</c:v>
                </c:pt>
                <c:pt idx="26">
                  <c:v>105.66706110863383</c:v>
                </c:pt>
                <c:pt idx="27">
                  <c:v>105.08797029589414</c:v>
                </c:pt>
                <c:pt idx="28">
                  <c:v>104.51779271408955</c:v>
                </c:pt>
                <c:pt idx="29">
                  <c:v>101.77244238885382</c:v>
                </c:pt>
                <c:pt idx="30">
                  <c:v>99.476404966567912</c:v>
                </c:pt>
                <c:pt idx="31" formatCode="0.00">
                  <c:v>99.476404966567912</c:v>
                </c:pt>
                <c:pt idx="32" formatCode="0.00">
                  <c:v>99.476404966567912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11.1577253384123</c:v>
                </c:pt>
                <c:pt idx="10">
                  <c:v>11.089711662373251</c:v>
                </c:pt>
                <c:pt idx="11">
                  <c:v>11.022765318368396</c:v>
                </c:pt>
                <c:pt idx="12">
                  <c:v>10.955621453049172</c:v>
                </c:pt>
                <c:pt idx="13">
                  <c:v>10.888349828868805</c:v>
                </c:pt>
                <c:pt idx="14">
                  <c:v>10.821429962480153</c:v>
                </c:pt>
                <c:pt idx="15">
                  <c:v>10.753477385892079</c:v>
                </c:pt>
                <c:pt idx="16">
                  <c:v>10.684421643676906</c:v>
                </c:pt>
                <c:pt idx="17">
                  <c:v>10.61844685910482</c:v>
                </c:pt>
                <c:pt idx="18">
                  <c:v>10.552245439185629</c:v>
                </c:pt>
                <c:pt idx="19">
                  <c:v>10.490260577960594</c:v>
                </c:pt>
                <c:pt idx="20">
                  <c:v>10.428232898173311</c:v>
                </c:pt>
                <c:pt idx="21">
                  <c:v>10.365951018412927</c:v>
                </c:pt>
                <c:pt idx="22">
                  <c:v>10.305250970285481</c:v>
                </c:pt>
                <c:pt idx="23">
                  <c:v>10.245892543797179</c:v>
                </c:pt>
                <c:pt idx="24">
                  <c:v>10.188054159657334</c:v>
                </c:pt>
                <c:pt idx="25">
                  <c:v>10.133214054870221</c:v>
                </c:pt>
                <c:pt idx="26">
                  <c:v>10.077080684708559</c:v>
                </c:pt>
                <c:pt idx="27">
                  <c:v>10.021854914420956</c:v>
                </c:pt>
                <c:pt idx="28">
                  <c:v>9.967479166329035</c:v>
                </c:pt>
                <c:pt idx="29">
                  <c:v>9.7056651587761085</c:v>
                </c:pt>
                <c:pt idx="30">
                  <c:v>9.4867004774768091</c:v>
                </c:pt>
                <c:pt idx="31" formatCode="0.00">
                  <c:v>9.4867004774768091</c:v>
                </c:pt>
                <c:pt idx="32" formatCode="0.00">
                  <c:v>9.4867004774768091</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8.027447800392622</c:v>
                </c:pt>
                <c:pt idx="10">
                  <c:v>7.9785152251985849</c:v>
                </c:pt>
                <c:pt idx="11">
                  <c:v>7.9303505441702775</c:v>
                </c:pt>
                <c:pt idx="12">
                  <c:v>7.8820437560374774</c:v>
                </c:pt>
                <c:pt idx="13">
                  <c:v>7.8336450515366218</c:v>
                </c:pt>
                <c:pt idx="14">
                  <c:v>7.7854994198822212</c:v>
                </c:pt>
                <c:pt idx="15">
                  <c:v>7.7366108028103344</c:v>
                </c:pt>
                <c:pt idx="16">
                  <c:v>7.6869285110226642</c:v>
                </c:pt>
                <c:pt idx="17">
                  <c:v>7.6394628203705288</c:v>
                </c:pt>
                <c:pt idx="18">
                  <c:v>7.5918340764648491</c:v>
                </c:pt>
                <c:pt idx="19">
                  <c:v>7.547238944141097</c:v>
                </c:pt>
                <c:pt idx="20">
                  <c:v>7.502613005917139</c:v>
                </c:pt>
                <c:pt idx="21">
                  <c:v>7.4578041830143569</c:v>
                </c:pt>
                <c:pt idx="22">
                  <c:v>7.4141334120421671</c:v>
                </c:pt>
                <c:pt idx="23">
                  <c:v>7.3714278734403269</c:v>
                </c:pt>
                <c:pt idx="24">
                  <c:v>7.3298159323448395</c:v>
                </c:pt>
                <c:pt idx="25">
                  <c:v>7.2903611093236016</c:v>
                </c:pt>
                <c:pt idx="26">
                  <c:v>7.2499758439432505</c:v>
                </c:pt>
                <c:pt idx="27">
                  <c:v>7.2102435531066948</c:v>
                </c:pt>
                <c:pt idx="28">
                  <c:v>7.1711228124381208</c:v>
                </c:pt>
                <c:pt idx="29">
                  <c:v>6.9827602013056103</c:v>
                </c:pt>
                <c:pt idx="30">
                  <c:v>6.8252256236073716</c:v>
                </c:pt>
                <c:pt idx="31" formatCode="0.00">
                  <c:v>6.8252256236073716</c:v>
                </c:pt>
                <c:pt idx="32" formatCode="0.00">
                  <c:v>6.8252256236073716</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101.81577244849524</c:v>
                </c:pt>
                <c:pt idx="10">
                  <c:v>101.19513833599046</c:v>
                </c:pt>
                <c:pt idx="11">
                  <c:v>100.58424377453437</c:v>
                </c:pt>
                <c:pt idx="12">
                  <c:v>99.971546804021997</c:v>
                </c:pt>
                <c:pt idx="13">
                  <c:v>99.357684016397243</c:v>
                </c:pt>
                <c:pt idx="14">
                  <c:v>98.747031066816717</c:v>
                </c:pt>
                <c:pt idx="15">
                  <c:v>98.126954495173436</c:v>
                </c:pt>
                <c:pt idx="16">
                  <c:v>97.496811386036569</c:v>
                </c:pt>
                <c:pt idx="17">
                  <c:v>96.894782437519225</c:v>
                </c:pt>
                <c:pt idx="18">
                  <c:v>96.290685410407903</c:v>
                </c:pt>
                <c:pt idx="19">
                  <c:v>95.725065059097304</c:v>
                </c:pt>
                <c:pt idx="20">
                  <c:v>95.159053982539589</c:v>
                </c:pt>
                <c:pt idx="21">
                  <c:v>94.590723296399034</c:v>
                </c:pt>
                <c:pt idx="22">
                  <c:v>94.036827040637988</c:v>
                </c:pt>
                <c:pt idx="23">
                  <c:v>93.495173266151568</c:v>
                </c:pt>
                <c:pt idx="24">
                  <c:v>92.967390086357952</c:v>
                </c:pt>
                <c:pt idx="25">
                  <c:v>92.466966616456418</c:v>
                </c:pt>
                <c:pt idx="26">
                  <c:v>91.954741922820062</c:v>
                </c:pt>
                <c:pt idx="27">
                  <c:v>91.450799202386008</c:v>
                </c:pt>
                <c:pt idx="28">
                  <c:v>90.954613050950286</c:v>
                </c:pt>
                <c:pt idx="29">
                  <c:v>88.565524360528144</c:v>
                </c:pt>
                <c:pt idx="30">
                  <c:v>86.567441643016195</c:v>
                </c:pt>
                <c:pt idx="31" formatCode="0.00">
                  <c:v>86.567441643016195</c:v>
                </c:pt>
                <c:pt idx="32" formatCode="0.00">
                  <c:v>86.567441643016195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24.76812687034894</c:v>
                </c:pt>
                <c:pt idx="10">
                  <c:v>24.617148843380079</c:v>
                </c:pt>
                <c:pt idx="11">
                  <c:v>24.468540099973403</c:v>
                </c:pt>
                <c:pt idx="12">
                  <c:v>24.319492895068038</c:v>
                </c:pt>
                <c:pt idx="13">
                  <c:v>24.170162088659165</c:v>
                </c:pt>
                <c:pt idx="14">
                  <c:v>24.021612120758917</c:v>
                </c:pt>
                <c:pt idx="15">
                  <c:v>23.870769723491232</c:v>
                </c:pt>
                <c:pt idx="16">
                  <c:v>23.717478498583297</c:v>
                </c:pt>
                <c:pt idx="17">
                  <c:v>23.571026440931384</c:v>
                </c:pt>
                <c:pt idx="18">
                  <c:v>23.424071293907748</c:v>
                </c:pt>
                <c:pt idx="19">
                  <c:v>23.28647614253963</c:v>
                </c:pt>
                <c:pt idx="20">
                  <c:v>23.1487859417282</c:v>
                </c:pt>
                <c:pt idx="21">
                  <c:v>23.010531463073999</c:v>
                </c:pt>
                <c:pt idx="22">
                  <c:v>22.875788363790036</c:v>
                </c:pt>
                <c:pt idx="23">
                  <c:v>22.74402342125061</c:v>
                </c:pt>
                <c:pt idx="24">
                  <c:v>22.615632697074975</c:v>
                </c:pt>
                <c:pt idx="25">
                  <c:v>22.493897609343929</c:v>
                </c:pt>
                <c:pt idx="26">
                  <c:v>22.36929170700666</c:v>
                </c:pt>
                <c:pt idx="27">
                  <c:v>22.246700511802466</c:v>
                </c:pt>
                <c:pt idx="28">
                  <c:v>22.125996211726687</c:v>
                </c:pt>
                <c:pt idx="29">
                  <c:v>21.544816593226763</c:v>
                </c:pt>
                <c:pt idx="30">
                  <c:v>21.058754708563249</c:v>
                </c:pt>
                <c:pt idx="31" formatCode="0.00">
                  <c:v>21.058754708563249</c:v>
                </c:pt>
                <c:pt idx="32" formatCode="0.00">
                  <c:v>21.058754708563249</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9.3860821433399408</c:v>
                </c:pt>
                <c:pt idx="10">
                  <c:v>9.3288677980490338</c:v>
                </c:pt>
                <c:pt idx="11">
                  <c:v>9.2725513119402905</c:v>
                </c:pt>
                <c:pt idx="12">
                  <c:v>9.2160686672978436</c:v>
                </c:pt>
                <c:pt idx="13">
                  <c:v>9.159478549570256</c:v>
                </c:pt>
                <c:pt idx="14">
                  <c:v>9.1031843369153851</c:v>
                </c:pt>
                <c:pt idx="15">
                  <c:v>9.0460213895974846</c:v>
                </c:pt>
                <c:pt idx="16">
                  <c:v>8.9879304392252326</c:v>
                </c:pt>
                <c:pt idx="17">
                  <c:v>8.9324312466388278</c:v>
                </c:pt>
                <c:pt idx="18">
                  <c:v>8.8767414042631536</c:v>
                </c:pt>
                <c:pt idx="19">
                  <c:v>8.8245986079981478</c:v>
                </c:pt>
                <c:pt idx="20">
                  <c:v>8.7724197919772955</c:v>
                </c:pt>
                <c:pt idx="21">
                  <c:v>8.7200271383008285</c:v>
                </c:pt>
                <c:pt idx="22">
                  <c:v>8.6689651502567706</c:v>
                </c:pt>
                <c:pt idx="23">
                  <c:v>8.6190317588153658</c:v>
                </c:pt>
                <c:pt idx="24">
                  <c:v>8.570377054732834</c:v>
                </c:pt>
                <c:pt idx="25">
                  <c:v>8.5242445579497126</c:v>
                </c:pt>
                <c:pt idx="26">
                  <c:v>8.4770241427360489</c:v>
                </c:pt>
                <c:pt idx="27">
                  <c:v>8.4305672170969004</c:v>
                </c:pt>
                <c:pt idx="28">
                  <c:v>8.3848253456386299</c:v>
                </c:pt>
                <c:pt idx="29">
                  <c:v>8.1645826253138392</c:v>
                </c:pt>
                <c:pt idx="30">
                  <c:v>7.9803855400808796</c:v>
                </c:pt>
                <c:pt idx="31" formatCode="0.00">
                  <c:v>7.9803855400808796</c:v>
                </c:pt>
                <c:pt idx="32" formatCode="0.00">
                  <c:v>7.9803855400808796</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9.0792490376895856</c:v>
                </c:pt>
                <c:pt idx="10">
                  <c:v>9.1711012731809731</c:v>
                </c:pt>
                <c:pt idx="11">
                  <c:v>9.2670806493711027</c:v>
                </c:pt>
                <c:pt idx="12">
                  <c:v>9.3622962536240291</c:v>
                </c:pt>
                <c:pt idx="13">
                  <c:v>9.4570178421643547</c:v>
                </c:pt>
                <c:pt idx="14">
                  <c:v>9.5530996015341607</c:v>
                </c:pt>
                <c:pt idx="15">
                  <c:v>9.6451880953057465</c:v>
                </c:pt>
                <c:pt idx="16">
                  <c:v>9.733010887673073</c:v>
                </c:pt>
                <c:pt idx="17">
                  <c:v>9.8327470727546888</c:v>
                </c:pt>
                <c:pt idx="18">
                  <c:v>9.9316069082704388</c:v>
                </c:pt>
                <c:pt idx="19">
                  <c:v>10.046771258630438</c:v>
                </c:pt>
                <c:pt idx="20">
                  <c:v>10.16177003892861</c:v>
                </c:pt>
                <c:pt idx="21">
                  <c:v>10.275785883250908</c:v>
                </c:pt>
                <c:pt idx="22">
                  <c:v>10.395918326252634</c:v>
                </c:pt>
                <c:pt idx="23">
                  <c:v>10.52123852816332</c:v>
                </c:pt>
                <c:pt idx="24">
                  <c:v>10.652436403037203</c:v>
                </c:pt>
                <c:pt idx="25">
                  <c:v>10.795227971669368</c:v>
                </c:pt>
                <c:pt idx="26">
                  <c:v>10.933018764544254</c:v>
                </c:pt>
                <c:pt idx="27">
                  <c:v>11.074319048616257</c:v>
                </c:pt>
                <c:pt idx="28">
                  <c:v>11.21890618353339</c:v>
                </c:pt>
                <c:pt idx="29">
                  <c:v>11.980759989937804</c:v>
                </c:pt>
                <c:pt idx="30">
                  <c:v>12.90830281590636</c:v>
                </c:pt>
                <c:pt idx="31" formatCode="0.00">
                  <c:v>12.90830281590636</c:v>
                </c:pt>
                <c:pt idx="32" formatCode="0.00">
                  <c:v>12.90830281590636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3.1373302769317415</c:v>
                </c:pt>
                <c:pt idx="10">
                  <c:v>3.1690697741318674</c:v>
                </c:pt>
                <c:pt idx="11">
                  <c:v>3.2022354028785087</c:v>
                </c:pt>
                <c:pt idx="12">
                  <c:v>3.2351371105879245</c:v>
                </c:pt>
                <c:pt idx="13">
                  <c:v>3.2678681113979051</c:v>
                </c:pt>
                <c:pt idx="14">
                  <c:v>3.3010691186046062</c:v>
                </c:pt>
                <c:pt idx="15">
                  <c:v>3.3328902547434334</c:v>
                </c:pt>
                <c:pt idx="16">
                  <c:v>3.3632373797484787</c:v>
                </c:pt>
                <c:pt idx="17">
                  <c:v>3.3977011720580954</c:v>
                </c:pt>
                <c:pt idx="18">
                  <c:v>3.4318621421833266</c:v>
                </c:pt>
                <c:pt idx="19">
                  <c:v>3.471657129820271</c:v>
                </c:pt>
                <c:pt idx="20">
                  <c:v>3.5113949047994559</c:v>
                </c:pt>
                <c:pt idx="21">
                  <c:v>3.5507930267099108</c:v>
                </c:pt>
                <c:pt idx="22">
                  <c:v>3.5923047364456533</c:v>
                </c:pt>
                <c:pt idx="23">
                  <c:v>3.6356090738565423</c:v>
                </c:pt>
                <c:pt idx="24">
                  <c:v>3.6809444384227379</c:v>
                </c:pt>
                <c:pt idx="25">
                  <c:v>3.7302859984681347</c:v>
                </c:pt>
                <c:pt idx="26">
                  <c:v>3.777899542779374</c:v>
                </c:pt>
                <c:pt idx="27">
                  <c:v>3.8267257901394696</c:v>
                </c:pt>
                <c:pt idx="28">
                  <c:v>3.8766878072784743</c:v>
                </c:pt>
                <c:pt idx="29">
                  <c:v>4.1399460352999951</c:v>
                </c:pt>
                <c:pt idx="30">
                  <c:v>4.4604580268735292</c:v>
                </c:pt>
                <c:pt idx="31" formatCode="0.00">
                  <c:v>4.4604580268735292</c:v>
                </c:pt>
                <c:pt idx="32" formatCode="0.00">
                  <c:v>4.4604580268735292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16.53501636855248</c:v>
                </c:pt>
                <c:pt idx="10">
                  <c:v>16.434224566237766</c:v>
                </c:pt>
                <c:pt idx="11">
                  <c:v>16.335014479919895</c:v>
                </c:pt>
                <c:pt idx="12">
                  <c:v>16.235511679982785</c:v>
                </c:pt>
                <c:pt idx="13">
                  <c:v>16.135819549801727</c:v>
                </c:pt>
                <c:pt idx="14">
                  <c:v>16.036648701572624</c:v>
                </c:pt>
                <c:pt idx="15">
                  <c:v>15.935947444632651</c:v>
                </c:pt>
                <c:pt idx="16">
                  <c:v>15.833611368663878</c:v>
                </c:pt>
                <c:pt idx="17">
                  <c:v>15.735841069635672</c:v>
                </c:pt>
                <c:pt idx="18">
                  <c:v>15.63773491190326</c:v>
                </c:pt>
                <c:pt idx="19">
                  <c:v>15.545877417308912</c:v>
                </c:pt>
                <c:pt idx="20">
                  <c:v>15.453956468416655</c:v>
                </c:pt>
                <c:pt idx="21">
                  <c:v>15.361658811854273</c:v>
                </c:pt>
                <c:pt idx="22">
                  <c:v>15.271705325913556</c:v>
                </c:pt>
                <c:pt idx="23">
                  <c:v>15.183740035155173</c:v>
                </c:pt>
                <c:pt idx="24">
                  <c:v>15.09802734735576</c:v>
                </c:pt>
                <c:pt idx="25">
                  <c:v>15.016757912699008</c:v>
                </c:pt>
                <c:pt idx="26">
                  <c:v>14.933571943669127</c:v>
                </c:pt>
                <c:pt idx="27">
                  <c:v>14.851730978062301</c:v>
                </c:pt>
                <c:pt idx="28">
                  <c:v>14.771149689539548</c:v>
                </c:pt>
                <c:pt idx="29">
                  <c:v>14.383158520273145</c:v>
                </c:pt>
                <c:pt idx="30">
                  <c:v>14.05866723915563</c:v>
                </c:pt>
                <c:pt idx="31" formatCode="0.00">
                  <c:v>14.05866723915563</c:v>
                </c:pt>
                <c:pt idx="32" formatCode="0.00">
                  <c:v>14.05866723915563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18.074504126082687</c:v>
                </c:pt>
                <c:pt idx="1">
                  <c:v>18.636000769228637</c:v>
                </c:pt>
                <c:pt idx="2">
                  <c:v>17.561847878782441</c:v>
                </c:pt>
                <c:pt idx="3">
                  <c:v>17.862557241968481</c:v>
                </c:pt>
                <c:pt idx="4">
                  <c:v>20.756199140334029</c:v>
                </c:pt>
                <c:pt idx="5">
                  <c:v>24.860227775185095</c:v>
                </c:pt>
                <c:pt idx="6">
                  <c:v>31.139015772577356</c:v>
                </c:pt>
                <c:pt idx="8">
                  <c:v>18.074504126082687</c:v>
                </c:pt>
                <c:pt idx="9">
                  <c:v>18.636000769228637</c:v>
                </c:pt>
                <c:pt idx="10">
                  <c:v>17.561847878782441</c:v>
                </c:pt>
                <c:pt idx="11">
                  <c:v>17.862557241968481</c:v>
                </c:pt>
                <c:pt idx="12">
                  <c:v>20.756199140334029</c:v>
                </c:pt>
                <c:pt idx="13">
                  <c:v>24.860227775185095</c:v>
                </c:pt>
                <c:pt idx="14">
                  <c:v>31.139015772577356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5.1766149083383546</c:v>
                </c:pt>
                <c:pt idx="1">
                  <c:v>5.3374299367128701</c:v>
                </c:pt>
                <c:pt idx="2">
                  <c:v>5.0297879772029326</c:v>
                </c:pt>
                <c:pt idx="3">
                  <c:v>5.1163946929942368</c:v>
                </c:pt>
                <c:pt idx="4">
                  <c:v>5.9446637739422172</c:v>
                </c:pt>
                <c:pt idx="5">
                  <c:v>7.1200750420588141</c:v>
                </c:pt>
                <c:pt idx="6">
                  <c:v>8.9183466475681978</c:v>
                </c:pt>
                <c:pt idx="8">
                  <c:v>5.1766149083383546</c:v>
                </c:pt>
                <c:pt idx="9">
                  <c:v>5.3374299367128701</c:v>
                </c:pt>
                <c:pt idx="10">
                  <c:v>5.0297879772029326</c:v>
                </c:pt>
                <c:pt idx="11">
                  <c:v>5.1163946929942368</c:v>
                </c:pt>
                <c:pt idx="12">
                  <c:v>5.6474305852451057</c:v>
                </c:pt>
                <c:pt idx="13">
                  <c:v>6.4258677254580787</c:v>
                </c:pt>
                <c:pt idx="14">
                  <c:v>7.6463674569587825</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1.7257044531731252</c:v>
                </c:pt>
                <c:pt idx="1">
                  <c:v>1.7793127384202641</c:v>
                </c:pt>
                <c:pt idx="2">
                  <c:v>1.676757430187505</c:v>
                </c:pt>
                <c:pt idx="3">
                  <c:v>1.7056273075196748</c:v>
                </c:pt>
                <c:pt idx="4">
                  <c:v>1.9817453932654996</c:v>
                </c:pt>
                <c:pt idx="5">
                  <c:v>2.3735868757044134</c:v>
                </c:pt>
                <c:pt idx="6">
                  <c:v>2.9730684621449344</c:v>
                </c:pt>
                <c:pt idx="8">
                  <c:v>1.7257044531731252</c:v>
                </c:pt>
                <c:pt idx="9">
                  <c:v>1.7793127384202641</c:v>
                </c:pt>
                <c:pt idx="10">
                  <c:v>1.676757430187505</c:v>
                </c:pt>
                <c:pt idx="11">
                  <c:v>1.7056273075196748</c:v>
                </c:pt>
                <c:pt idx="12">
                  <c:v>1.8826581236022246</c:v>
                </c:pt>
                <c:pt idx="13">
                  <c:v>2.1421621553232328</c:v>
                </c:pt>
                <c:pt idx="14">
                  <c:v>2.5490345727315131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14.306558974975404</c:v>
                </c:pt>
                <c:pt idx="1">
                  <c:v>14.750986230769565</c:v>
                </c:pt>
                <c:pt idx="2">
                  <c:v>13.900774850291917</c:v>
                </c:pt>
                <c:pt idx="3">
                  <c:v>14.140113980403996</c:v>
                </c:pt>
                <c:pt idx="4">
                  <c:v>16.429207962004593</c:v>
                </c:pt>
                <c:pt idx="5">
                  <c:v>19.677680356594699</c:v>
                </c:pt>
                <c:pt idx="6">
                  <c:v>24.647545651346142</c:v>
                </c:pt>
                <c:pt idx="8">
                  <c:v>14.306558974975404</c:v>
                </c:pt>
                <c:pt idx="9">
                  <c:v>14.750986230769565</c:v>
                </c:pt>
                <c:pt idx="10">
                  <c:v>13.900774850291917</c:v>
                </c:pt>
                <c:pt idx="11">
                  <c:v>14.140113980403996</c:v>
                </c:pt>
                <c:pt idx="12">
                  <c:v>15.607747563904365</c:v>
                </c:pt>
                <c:pt idx="13">
                  <c:v>17.759106521826716</c:v>
                </c:pt>
                <c:pt idx="14">
                  <c:v>21.132189452822896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4.758851674002643</c:v>
                </c:pt>
                <c:pt idx="1">
                  <c:v>4.9066834058612869</c:v>
                </c:pt>
                <c:pt idx="2">
                  <c:v>4.6238739715088801</c:v>
                </c:pt>
                <c:pt idx="3">
                  <c:v>4.7034863662140269</c:v>
                </c:pt>
                <c:pt idx="4">
                  <c:v>5.4649174514487004</c:v>
                </c:pt>
                <c:pt idx="5">
                  <c:v>6.5454706662354925</c:v>
                </c:pt>
                <c:pt idx="6">
                  <c:v>8.1986181364877648</c:v>
                </c:pt>
                <c:pt idx="8">
                  <c:v>4.758851674002643</c:v>
                </c:pt>
                <c:pt idx="9">
                  <c:v>4.9066834058612869</c:v>
                </c:pt>
                <c:pt idx="10">
                  <c:v>4.6238739715088801</c:v>
                </c:pt>
                <c:pt idx="11">
                  <c:v>4.7034863662140269</c:v>
                </c:pt>
                <c:pt idx="12">
                  <c:v>5.1916715788762655</c:v>
                </c:pt>
                <c:pt idx="13">
                  <c:v>5.9072872762775308</c:v>
                </c:pt>
                <c:pt idx="14">
                  <c:v>7.0292902247711968</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3.1350493162651287</c:v>
                </c:pt>
                <c:pt idx="1">
                  <c:v>3.2324383087436273</c:v>
                </c:pt>
                <c:pt idx="2">
                  <c:v>3.0461283363939087</c:v>
                </c:pt>
                <c:pt idx="3">
                  <c:v>3.0985756074341242</c:v>
                </c:pt>
                <c:pt idx="4">
                  <c:v>3.6001932594800397</c:v>
                </c:pt>
                <c:pt idx="5">
                  <c:v>4.312043060496455</c:v>
                </c:pt>
                <c:pt idx="6">
                  <c:v>5.4011080705728629</c:v>
                </c:pt>
                <c:pt idx="8">
                  <c:v>3.1350493162651287</c:v>
                </c:pt>
                <c:pt idx="9">
                  <c:v>3.2324383087436273</c:v>
                </c:pt>
                <c:pt idx="10">
                  <c:v>3.0461283363939087</c:v>
                </c:pt>
                <c:pt idx="11">
                  <c:v>3.0985756074341242</c:v>
                </c:pt>
                <c:pt idx="12">
                  <c:v>3.4201835965060381</c:v>
                </c:pt>
                <c:pt idx="13">
                  <c:v>3.891618862098051</c:v>
                </c:pt>
                <c:pt idx="14">
                  <c:v>4.6307750320074073</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103.59752213782002</c:v>
                </c:pt>
                <c:pt idx="1">
                  <c:v>106.81573572442186</c:v>
                </c:pt>
                <c:pt idx="2">
                  <c:v>100.65913353482992</c:v>
                </c:pt>
                <c:pt idx="3">
                  <c:v>102.3922505529475</c:v>
                </c:pt>
                <c:pt idx="4">
                  <c:v>118.9681766613307</c:v>
                </c:pt>
                <c:pt idx="5">
                  <c:v>142.49121189302409</c:v>
                </c:pt>
                <c:pt idx="6">
                  <c:v>178.47930174716603</c:v>
                </c:pt>
                <c:pt idx="8">
                  <c:v>103.59752213782002</c:v>
                </c:pt>
                <c:pt idx="9">
                  <c:v>106.81573572442186</c:v>
                </c:pt>
                <c:pt idx="10">
                  <c:v>100.65913353482992</c:v>
                </c:pt>
                <c:pt idx="11">
                  <c:v>102.3922505529475</c:v>
                </c:pt>
                <c:pt idx="12">
                  <c:v>113.01976782826415</c:v>
                </c:pt>
                <c:pt idx="13">
                  <c:v>128.59831873345422</c:v>
                </c:pt>
                <c:pt idx="14">
                  <c:v>153.02369133547646</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29.509547686842904</c:v>
                </c:pt>
                <c:pt idx="1">
                  <c:v>30.42624941233333</c:v>
                </c:pt>
                <c:pt idx="2">
                  <c:v>28.672553550177572</c:v>
                </c:pt>
                <c:pt idx="3">
                  <c:v>29.166228478280402</c:v>
                </c:pt>
                <c:pt idx="4">
                  <c:v>33.887847990551982</c:v>
                </c:pt>
                <c:pt idx="5">
                  <c:v>40.588337689383586</c:v>
                </c:pt>
                <c:pt idx="6">
                  <c:v>50.83947335164757</c:v>
                </c:pt>
                <c:pt idx="8">
                  <c:v>29.509547686842904</c:v>
                </c:pt>
                <c:pt idx="9">
                  <c:v>30.42624941233333</c:v>
                </c:pt>
                <c:pt idx="10">
                  <c:v>28.672553550177572</c:v>
                </c:pt>
                <c:pt idx="11">
                  <c:v>29.166228478280402</c:v>
                </c:pt>
                <c:pt idx="12">
                  <c:v>32.193455591024389</c:v>
                </c:pt>
                <c:pt idx="13">
                  <c:v>36.630974764668679</c:v>
                </c:pt>
                <c:pt idx="14">
                  <c:v>43.588493464868833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1.1342161513211646</c:v>
                </c:pt>
                <c:pt idx="1">
                  <c:v>1.1694501004832794</c:v>
                </c:pt>
                <c:pt idx="2">
                  <c:v>1.1020458084056681</c:v>
                </c:pt>
                <c:pt idx="3">
                  <c:v>1.121020483412503</c:v>
                </c:pt>
                <c:pt idx="4">
                  <c:v>1.3024985991749929</c:v>
                </c:pt>
                <c:pt idx="5">
                  <c:v>1.5600357094968946</c:v>
                </c:pt>
                <c:pt idx="6">
                  <c:v>1.9540439051124514</c:v>
                </c:pt>
                <c:pt idx="8">
                  <c:v>1.1342161513211646</c:v>
                </c:pt>
                <c:pt idx="9">
                  <c:v>1.1694501004832794</c:v>
                </c:pt>
                <c:pt idx="10">
                  <c:v>1.1020458084056681</c:v>
                </c:pt>
                <c:pt idx="11">
                  <c:v>1.121020483412503</c:v>
                </c:pt>
                <c:pt idx="12">
                  <c:v>1.2373736692162431</c:v>
                </c:pt>
                <c:pt idx="13">
                  <c:v>1.4079322278209474</c:v>
                </c:pt>
                <c:pt idx="14">
                  <c:v>1.6753483931457878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0.92271011344775034</c:v>
                </c:pt>
                <c:pt idx="1">
                  <c:v>0.95137371622815325</c:v>
                </c:pt>
                <c:pt idx="2">
                  <c:v>0.89653882261695572</c:v>
                </c:pt>
                <c:pt idx="3">
                  <c:v>0.91197514355789544</c:v>
                </c:pt>
                <c:pt idx="4">
                  <c:v>1.0596116347050535</c:v>
                </c:pt>
                <c:pt idx="5">
                  <c:v>1.2691238127897404</c:v>
                </c:pt>
                <c:pt idx="6">
                  <c:v>1.5896582598193432</c:v>
                </c:pt>
                <c:pt idx="8">
                  <c:v>0.92271011344775034</c:v>
                </c:pt>
                <c:pt idx="9">
                  <c:v>0.95137371622815325</c:v>
                </c:pt>
                <c:pt idx="10">
                  <c:v>0.89653882261695572</c:v>
                </c:pt>
                <c:pt idx="11">
                  <c:v>0.91197514355789544</c:v>
                </c:pt>
                <c:pt idx="12">
                  <c:v>1.0066310529698008</c:v>
                </c:pt>
                <c:pt idx="13">
                  <c:v>1.1453842410427406</c:v>
                </c:pt>
                <c:pt idx="14">
                  <c:v>1.3629332505126093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23.18341346438282</c:v>
                </c:pt>
                <c:pt idx="1">
                  <c:v>23.903596482810894</c:v>
                </c:pt>
                <c:pt idx="2">
                  <c:v>22.525850653068428</c:v>
                </c:pt>
                <c:pt idx="3">
                  <c:v>22.913693601278382</c:v>
                </c:pt>
                <c:pt idx="4">
                  <c:v>26.623111940594196</c:v>
                </c:pt>
                <c:pt idx="5">
                  <c:v>31.887178497978631</c:v>
                </c:pt>
                <c:pt idx="6">
                  <c:v>39.940718289905263</c:v>
                </c:pt>
                <c:pt idx="8">
                  <c:v>23.18341346438282</c:v>
                </c:pt>
                <c:pt idx="9">
                  <c:v>23.903596482810894</c:v>
                </c:pt>
                <c:pt idx="10">
                  <c:v>22.525850653068428</c:v>
                </c:pt>
                <c:pt idx="11">
                  <c:v>22.913693601278382</c:v>
                </c:pt>
                <c:pt idx="12">
                  <c:v>35.757821888192275</c:v>
                </c:pt>
                <c:pt idx="13">
                  <c:v>53.221883779191892</c:v>
                </c:pt>
                <c:pt idx="14">
                  <c:v>79.031780147865703</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c:v>
                </c:pt>
                <c:pt idx="1">
                  <c:v>27.271859436409223</c:v>
                </c:pt>
                <c:pt idx="2">
                  <c:v>25.699947790546275</c:v>
                </c:pt>
                <c:pt idx="3">
                  <c:v>26.142469042781038</c:v>
                </c:pt>
                <c:pt idx="4">
                  <c:v>30.374550441314312</c:v>
                </c:pt>
                <c:pt idx="5">
                  <c:v>36.380371831784736</c:v>
                </c:pt>
                <c:pt idx="6">
                  <c:v>45.568728594391942</c:v>
                </c:pt>
                <c:pt idx="8">
                  <c:v>26.4501671798186</c:v>
                </c:pt>
                <c:pt idx="9">
                  <c:v>27.271859436409223</c:v>
                </c:pt>
                <c:pt idx="10">
                  <c:v>25.699947790546275</c:v>
                </c:pt>
                <c:pt idx="11">
                  <c:v>26.142469042781038</c:v>
                </c:pt>
                <c:pt idx="12">
                  <c:v>30.671783630011426</c:v>
                </c:pt>
                <c:pt idx="13">
                  <c:v>37.074579148385475</c:v>
                </c:pt>
                <c:pt idx="14">
                  <c:v>46.840707785001356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81.254406769858491</c:v>
                </c:pt>
                <c:pt idx="6">
                  <c:v>85.858680965974003</c:v>
                </c:pt>
                <c:pt idx="8">
                  <c:v>82</c:v>
                </c:pt>
                <c:pt idx="9">
                  <c:v>82</c:v>
                </c:pt>
                <c:pt idx="10">
                  <c:v>82</c:v>
                </c:pt>
                <c:pt idx="11">
                  <c:v>86.036801673044508</c:v>
                </c:pt>
                <c:pt idx="12">
                  <c:v>76.525600127976475</c:v>
                </c:pt>
                <c:pt idx="13">
                  <c:v>81.254406769858491</c:v>
                </c:pt>
                <c:pt idx="14">
                  <c:v>85.858680965974003</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154.57780630441232</c:v>
                </c:pt>
                <c:pt idx="1">
                  <c:v>182.69419895196157</c:v>
                </c:pt>
                <c:pt idx="2">
                  <c:v>218.81749006372536</c:v>
                </c:pt>
                <c:pt idx="3">
                  <c:v>274.08281758429706</c:v>
                </c:pt>
                <c:pt idx="5">
                  <c:v>169.99066458236956</c:v>
                </c:pt>
                <c:pt idx="6">
                  <c:v>200.91052549955296</c:v>
                </c:pt>
                <c:pt idx="7">
                  <c:v>240.63564781690758</c:v>
                </c:pt>
                <c:pt idx="8">
                  <c:v>301.41144725530438</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22.525850653068428</c:v>
                </c:pt>
                <c:pt idx="1">
                  <c:v>26.623111940594196</c:v>
                </c:pt>
                <c:pt idx="2">
                  <c:v>31.887178497978631</c:v>
                </c:pt>
                <c:pt idx="3">
                  <c:v>39.940718289905263</c:v>
                </c:pt>
                <c:pt idx="5">
                  <c:v>22.525850653068428</c:v>
                </c:pt>
                <c:pt idx="6">
                  <c:v>26.623111940594196</c:v>
                </c:pt>
                <c:pt idx="7">
                  <c:v>31.887178497978631</c:v>
                </c:pt>
                <c:pt idx="8">
                  <c:v>39.940718289905263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177.10365695748075</c:v>
                </c:pt>
                <c:pt idx="1">
                  <c:v>209.31731089255575</c:v>
                </c:pt>
                <c:pt idx="2">
                  <c:v>250.70466856170398</c:v>
                </c:pt>
                <c:pt idx="3">
                  <c:v>314.02353587420231</c:v>
                </c:pt>
                <c:pt idx="5">
                  <c:v>192.51651523543799</c:v>
                </c:pt>
                <c:pt idx="6">
                  <c:v>227.53363744014715</c:v>
                </c:pt>
                <c:pt idx="7">
                  <c:v>272.52282631488623</c:v>
                </c:pt>
                <c:pt idx="8">
                  <c:v>341.35216554520963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44.898846878062741</c:v>
                </c:pt>
                <c:pt idx="10">
                  <c:v>45.707000322877391</c:v>
                </c:pt>
                <c:pt idx="11">
                  <c:v>46.515153767692041</c:v>
                </c:pt>
                <c:pt idx="12">
                  <c:v>47.323307212506691</c:v>
                </c:pt>
                <c:pt idx="13">
                  <c:v>48.131460657321341</c:v>
                </c:pt>
                <c:pt idx="14">
                  <c:v>48.939614102135991</c:v>
                </c:pt>
                <c:pt idx="15">
                  <c:v>49.747767546950641</c:v>
                </c:pt>
                <c:pt idx="16">
                  <c:v>50.555920991765291</c:v>
                </c:pt>
                <c:pt idx="17">
                  <c:v>51.364074436579941</c:v>
                </c:pt>
                <c:pt idx="18">
                  <c:v>52.172227881394598</c:v>
                </c:pt>
                <c:pt idx="19">
                  <c:v>53.20380555956951</c:v>
                </c:pt>
                <c:pt idx="20">
                  <c:v>54.235383237744422</c:v>
                </c:pt>
                <c:pt idx="21">
                  <c:v>55.266960915919334</c:v>
                </c:pt>
                <c:pt idx="22">
                  <c:v>56.298538594094246</c:v>
                </c:pt>
                <c:pt idx="23">
                  <c:v>57.330116272269159</c:v>
                </c:pt>
                <c:pt idx="24">
                  <c:v>58.361693950444071</c:v>
                </c:pt>
                <c:pt idx="25">
                  <c:v>59.393271628618983</c:v>
                </c:pt>
                <c:pt idx="26">
                  <c:v>60.424849306793895</c:v>
                </c:pt>
                <c:pt idx="27">
                  <c:v>61.456426984968807</c:v>
                </c:pt>
                <c:pt idx="28">
                  <c:v>62.488004663143712</c:v>
                </c:pt>
                <c:pt idx="29">
                  <c:v>70.379101583252606</c:v>
                </c:pt>
                <c:pt idx="30">
                  <c:v>78.270198503361541</c:v>
                </c:pt>
                <c:pt idx="31">
                  <c:v>78.270198503361541</c:v>
                </c:pt>
                <c:pt idx="32">
                  <c:v>78.270198503361541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3.3479775074591482</c:v>
                </c:pt>
                <c:pt idx="10">
                  <c:v>3.4082391788371065</c:v>
                </c:pt>
                <c:pt idx="11">
                  <c:v>3.4685008502150647</c:v>
                </c:pt>
                <c:pt idx="12">
                  <c:v>3.5287625215930229</c:v>
                </c:pt>
                <c:pt idx="13">
                  <c:v>3.5890241929709812</c:v>
                </c:pt>
                <c:pt idx="14">
                  <c:v>3.6492858643489394</c:v>
                </c:pt>
                <c:pt idx="15">
                  <c:v>3.7095475357268977</c:v>
                </c:pt>
                <c:pt idx="16">
                  <c:v>3.7698092071048559</c:v>
                </c:pt>
                <c:pt idx="17">
                  <c:v>3.8300708784828141</c:v>
                </c:pt>
                <c:pt idx="18">
                  <c:v>3.8903325498607719</c:v>
                </c:pt>
                <c:pt idx="19">
                  <c:v>3.9672543218854779</c:v>
                </c:pt>
                <c:pt idx="20">
                  <c:v>4.0441760939101838</c:v>
                </c:pt>
                <c:pt idx="21">
                  <c:v>4.1210978659348898</c:v>
                </c:pt>
                <c:pt idx="22">
                  <c:v>4.1980196379595958</c:v>
                </c:pt>
                <c:pt idx="23">
                  <c:v>4.2749414099843017</c:v>
                </c:pt>
                <c:pt idx="24">
                  <c:v>4.3518631820090077</c:v>
                </c:pt>
                <c:pt idx="25">
                  <c:v>4.4287849540337136</c:v>
                </c:pt>
                <c:pt idx="26">
                  <c:v>4.5057067260584196</c:v>
                </c:pt>
                <c:pt idx="27">
                  <c:v>4.5826284980831256</c:v>
                </c:pt>
                <c:pt idx="28">
                  <c:v>4.6595502701078333</c:v>
                </c:pt>
                <c:pt idx="29">
                  <c:v>5.2479666067111923</c:v>
                </c:pt>
                <c:pt idx="30">
                  <c:v>5.8363829433145495</c:v>
                </c:pt>
                <c:pt idx="31">
                  <c:v>5.8363829433145495</c:v>
                </c:pt>
                <c:pt idx="32">
                  <c:v>5.8363829433145495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0.71424436073246678</c:v>
                </c:pt>
                <c:pt idx="10">
                  <c:v>0.72710034881904295</c:v>
                </c:pt>
                <c:pt idx="11">
                  <c:v>0.73995633690561913</c:v>
                </c:pt>
                <c:pt idx="12">
                  <c:v>0.7528123249921953</c:v>
                </c:pt>
                <c:pt idx="13">
                  <c:v>0.76566831307877148</c:v>
                </c:pt>
                <c:pt idx="14">
                  <c:v>0.77852430116534765</c:v>
                </c:pt>
                <c:pt idx="15">
                  <c:v>0.79138028925192383</c:v>
                </c:pt>
                <c:pt idx="16">
                  <c:v>0.80423627733850001</c:v>
                </c:pt>
                <c:pt idx="17">
                  <c:v>0.81709226542507618</c:v>
                </c:pt>
                <c:pt idx="18">
                  <c:v>0.82994825351165213</c:v>
                </c:pt>
                <c:pt idx="19">
                  <c:v>0.84635844198029886</c:v>
                </c:pt>
                <c:pt idx="20">
                  <c:v>0.86276863044894558</c:v>
                </c:pt>
                <c:pt idx="21">
                  <c:v>0.87917881891759231</c:v>
                </c:pt>
                <c:pt idx="22">
                  <c:v>0.89558900738623903</c:v>
                </c:pt>
                <c:pt idx="23">
                  <c:v>0.91199919585488576</c:v>
                </c:pt>
                <c:pt idx="24">
                  <c:v>0.92840938432353248</c:v>
                </c:pt>
                <c:pt idx="25">
                  <c:v>0.94481957279217921</c:v>
                </c:pt>
                <c:pt idx="26">
                  <c:v>0.96122976126082593</c:v>
                </c:pt>
                <c:pt idx="27">
                  <c:v>0.97763994972947266</c:v>
                </c:pt>
                <c:pt idx="28">
                  <c:v>0.99405013819811971</c:v>
                </c:pt>
                <c:pt idx="29">
                  <c:v>1.1195805664179797</c:v>
                </c:pt>
                <c:pt idx="30">
                  <c:v>1.2451109946378391</c:v>
                </c:pt>
                <c:pt idx="31">
                  <c:v>1.2451109946378391</c:v>
                </c:pt>
                <c:pt idx="32">
                  <c:v>1.2451109946378391</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2.9409769102835264</c:v>
                </c:pt>
                <c:pt idx="10">
                  <c:v>2.9939128047758912</c:v>
                </c:pt>
                <c:pt idx="11">
                  <c:v>3.046848699268256</c:v>
                </c:pt>
                <c:pt idx="12">
                  <c:v>3.0997845937606208</c:v>
                </c:pt>
                <c:pt idx="13">
                  <c:v>3.1527204882529856</c:v>
                </c:pt>
                <c:pt idx="14">
                  <c:v>3.2056563827453504</c:v>
                </c:pt>
                <c:pt idx="15">
                  <c:v>3.2585922772377152</c:v>
                </c:pt>
                <c:pt idx="16">
                  <c:v>3.31152817173008</c:v>
                </c:pt>
                <c:pt idx="17">
                  <c:v>3.3644640662224448</c:v>
                </c:pt>
                <c:pt idx="18">
                  <c:v>3.4173999607148109</c:v>
                </c:pt>
                <c:pt idx="19">
                  <c:v>3.4849706522498449</c:v>
                </c:pt>
                <c:pt idx="20">
                  <c:v>3.552541343784879</c:v>
                </c:pt>
                <c:pt idx="21">
                  <c:v>3.620112035319913</c:v>
                </c:pt>
                <c:pt idx="22">
                  <c:v>3.687682726854947</c:v>
                </c:pt>
                <c:pt idx="23">
                  <c:v>3.7552534183899811</c:v>
                </c:pt>
                <c:pt idx="24">
                  <c:v>3.8228241099250151</c:v>
                </c:pt>
                <c:pt idx="25">
                  <c:v>3.8903948014600491</c:v>
                </c:pt>
                <c:pt idx="26">
                  <c:v>3.9579654929950832</c:v>
                </c:pt>
                <c:pt idx="27">
                  <c:v>4.0255361845301172</c:v>
                </c:pt>
                <c:pt idx="28">
                  <c:v>4.0931068760651508</c:v>
                </c:pt>
                <c:pt idx="29">
                  <c:v>4.6099917284061771</c:v>
                </c:pt>
                <c:pt idx="30">
                  <c:v>5.1268765807472017</c:v>
                </c:pt>
                <c:pt idx="31">
                  <c:v>5.1268765807472017</c:v>
                </c:pt>
                <c:pt idx="32">
                  <c:v>5.1268765807472017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0.54719152540890392</c:v>
                </c:pt>
                <c:pt idx="7">
                  <c:v>0.55057605081780769</c:v>
                </c:pt>
                <c:pt idx="8">
                  <c:v>0.51884162111264742</c:v>
                </c:pt>
                <c:pt idx="9">
                  <c:v>0.52772568243444573</c:v>
                </c:pt>
                <c:pt idx="10">
                  <c:v>0.53722444148575976</c:v>
                </c:pt>
                <c:pt idx="11">
                  <c:v>0.54672320053707379</c:v>
                </c:pt>
                <c:pt idx="12">
                  <c:v>0.55622195958838783</c:v>
                </c:pt>
                <c:pt idx="13">
                  <c:v>0.56572071863970186</c:v>
                </c:pt>
                <c:pt idx="14">
                  <c:v>0.57521947769101589</c:v>
                </c:pt>
                <c:pt idx="15">
                  <c:v>0.58471823674232992</c:v>
                </c:pt>
                <c:pt idx="16">
                  <c:v>0.59421699579364395</c:v>
                </c:pt>
                <c:pt idx="17">
                  <c:v>0.60371575484495799</c:v>
                </c:pt>
                <c:pt idx="18">
                  <c:v>0.61321451389627168</c:v>
                </c:pt>
                <c:pt idx="19">
                  <c:v>0.62533932493379041</c:v>
                </c:pt>
                <c:pt idx="20">
                  <c:v>0.63746413597130913</c:v>
                </c:pt>
                <c:pt idx="21">
                  <c:v>0.64958894700882786</c:v>
                </c:pt>
                <c:pt idx="22">
                  <c:v>0.66171375804634658</c:v>
                </c:pt>
                <c:pt idx="23">
                  <c:v>0.6738385690838653</c:v>
                </c:pt>
                <c:pt idx="24">
                  <c:v>0.68596338012138403</c:v>
                </c:pt>
                <c:pt idx="25">
                  <c:v>0.69808819115890275</c:v>
                </c:pt>
                <c:pt idx="26">
                  <c:v>0.71021300219642147</c:v>
                </c:pt>
                <c:pt idx="27">
                  <c:v>0.7223378132339402</c:v>
                </c:pt>
                <c:pt idx="28">
                  <c:v>0.73446262427145848</c:v>
                </c:pt>
                <c:pt idx="29">
                  <c:v>0.82721187724515799</c:v>
                </c:pt>
                <c:pt idx="30">
                  <c:v>0.91996113021885695</c:v>
                </c:pt>
                <c:pt idx="31">
                  <c:v>0.91996113021885695</c:v>
                </c:pt>
                <c:pt idx="32">
                  <c:v>0.91996113021885695</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0.28099466241010707</c:v>
                </c:pt>
                <c:pt idx="10">
                  <c:v>0.2860524048732484</c:v>
                </c:pt>
                <c:pt idx="11">
                  <c:v>0.29111014733638974</c:v>
                </c:pt>
                <c:pt idx="12">
                  <c:v>0.29616788979953107</c:v>
                </c:pt>
                <c:pt idx="13">
                  <c:v>0.3012256322626724</c:v>
                </c:pt>
                <c:pt idx="14">
                  <c:v>0.30628337472581374</c:v>
                </c:pt>
                <c:pt idx="15">
                  <c:v>0.31134111718895507</c:v>
                </c:pt>
                <c:pt idx="16">
                  <c:v>0.31639885965209641</c:v>
                </c:pt>
                <c:pt idx="17">
                  <c:v>0.32145660211523774</c:v>
                </c:pt>
                <c:pt idx="18">
                  <c:v>0.32651434457837891</c:v>
                </c:pt>
                <c:pt idx="19">
                  <c:v>0.3329703638658183</c:v>
                </c:pt>
                <c:pt idx="20">
                  <c:v>0.33942638315325768</c:v>
                </c:pt>
                <c:pt idx="21">
                  <c:v>0.34588240244069707</c:v>
                </c:pt>
                <c:pt idx="22">
                  <c:v>0.35233842172813645</c:v>
                </c:pt>
                <c:pt idx="23">
                  <c:v>0.35879444101557584</c:v>
                </c:pt>
                <c:pt idx="24">
                  <c:v>0.36525046030301522</c:v>
                </c:pt>
                <c:pt idx="25">
                  <c:v>0.37170647959045461</c:v>
                </c:pt>
                <c:pt idx="26">
                  <c:v>0.37816249887789399</c:v>
                </c:pt>
                <c:pt idx="27">
                  <c:v>0.38461851816533338</c:v>
                </c:pt>
                <c:pt idx="28">
                  <c:v>0.39107453745277287</c:v>
                </c:pt>
                <c:pt idx="29">
                  <c:v>0.44046012905011134</c:v>
                </c:pt>
                <c:pt idx="30">
                  <c:v>0.4898457206474498</c:v>
                </c:pt>
                <c:pt idx="31">
                  <c:v>0.4898457206474498</c:v>
                </c:pt>
                <c:pt idx="32">
                  <c:v>0.4898457206474498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5.9395249947306592</c:v>
                </c:pt>
                <c:pt idx="10">
                  <c:v>6.0464330317697925</c:v>
                </c:pt>
                <c:pt idx="11">
                  <c:v>6.1533410688089258</c:v>
                </c:pt>
                <c:pt idx="12">
                  <c:v>6.2602491058480592</c:v>
                </c:pt>
                <c:pt idx="13">
                  <c:v>6.3671571428871925</c:v>
                </c:pt>
                <c:pt idx="14">
                  <c:v>6.4740651799263258</c:v>
                </c:pt>
                <c:pt idx="15">
                  <c:v>6.5809732169654591</c:v>
                </c:pt>
                <c:pt idx="16">
                  <c:v>6.6878812540045924</c:v>
                </c:pt>
                <c:pt idx="17">
                  <c:v>6.7947892910437258</c:v>
                </c:pt>
                <c:pt idx="18">
                  <c:v>6.9016973280828591</c:v>
                </c:pt>
                <c:pt idx="19">
                  <c:v>7.0381614430781987</c:v>
                </c:pt>
                <c:pt idx="20">
                  <c:v>7.1746255580735383</c:v>
                </c:pt>
                <c:pt idx="21">
                  <c:v>7.3110896730688779</c:v>
                </c:pt>
                <c:pt idx="22">
                  <c:v>7.4475537880642175</c:v>
                </c:pt>
                <c:pt idx="23">
                  <c:v>7.5840179030595571</c:v>
                </c:pt>
                <c:pt idx="24">
                  <c:v>7.7204820180548968</c:v>
                </c:pt>
                <c:pt idx="25">
                  <c:v>7.8569461330502364</c:v>
                </c:pt>
                <c:pt idx="26">
                  <c:v>7.993410248045576</c:v>
                </c:pt>
                <c:pt idx="27">
                  <c:v>8.1298743630409156</c:v>
                </c:pt>
                <c:pt idx="28">
                  <c:v>8.2663384780362552</c:v>
                </c:pt>
                <c:pt idx="29">
                  <c:v>9.3102264763208868</c:v>
                </c:pt>
                <c:pt idx="30">
                  <c:v>10.354114474605515</c:v>
                </c:pt>
                <c:pt idx="31">
                  <c:v>10.354114474605515</c:v>
                </c:pt>
                <c:pt idx="32">
                  <c:v>10.354114474605515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1.7273623081963148</c:v>
                </c:pt>
                <c:pt idx="10">
                  <c:v>1.7584538371971163</c:v>
                </c:pt>
                <c:pt idx="11">
                  <c:v>1.7895453661979179</c:v>
                </c:pt>
                <c:pt idx="12">
                  <c:v>1.8206368951987195</c:v>
                </c:pt>
                <c:pt idx="13">
                  <c:v>1.8517284241995211</c:v>
                </c:pt>
                <c:pt idx="14">
                  <c:v>1.8828199532003227</c:v>
                </c:pt>
                <c:pt idx="15">
                  <c:v>1.9139114822011243</c:v>
                </c:pt>
                <c:pt idx="16">
                  <c:v>1.9450030112019259</c:v>
                </c:pt>
                <c:pt idx="17">
                  <c:v>1.9760945402027275</c:v>
                </c:pt>
                <c:pt idx="18">
                  <c:v>2.007186069203529</c:v>
                </c:pt>
                <c:pt idx="19">
                  <c:v>2.0468732443351167</c:v>
                </c:pt>
                <c:pt idx="20">
                  <c:v>2.0865604194667045</c:v>
                </c:pt>
                <c:pt idx="21">
                  <c:v>2.1262475945982922</c:v>
                </c:pt>
                <c:pt idx="22">
                  <c:v>2.1659347697298799</c:v>
                </c:pt>
                <c:pt idx="23">
                  <c:v>2.2056219448614676</c:v>
                </c:pt>
                <c:pt idx="24">
                  <c:v>2.2453091199930553</c:v>
                </c:pt>
                <c:pt idx="25">
                  <c:v>2.284996295124643</c:v>
                </c:pt>
                <c:pt idx="26">
                  <c:v>2.3246834702562307</c:v>
                </c:pt>
                <c:pt idx="27">
                  <c:v>2.3643706453878184</c:v>
                </c:pt>
                <c:pt idx="28">
                  <c:v>2.4040578205194048</c:v>
                </c:pt>
                <c:pt idx="29">
                  <c:v>2.7076465391147604</c:v>
                </c:pt>
                <c:pt idx="30">
                  <c:v>3.0112352577101165</c:v>
                </c:pt>
                <c:pt idx="31">
                  <c:v>3.0112352577101165</c:v>
                </c:pt>
                <c:pt idx="32">
                  <c:v>3.0112352577101165</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9.9028500555648991E-2</c:v>
                </c:pt>
                <c:pt idx="10">
                  <c:v>0.10081095666362488</c:v>
                </c:pt>
                <c:pt idx="11">
                  <c:v>0.10259341277160078</c:v>
                </c:pt>
                <c:pt idx="12">
                  <c:v>0.10437586887957667</c:v>
                </c:pt>
                <c:pt idx="13">
                  <c:v>0.10615832498755257</c:v>
                </c:pt>
                <c:pt idx="14">
                  <c:v>0.10794078109552846</c:v>
                </c:pt>
                <c:pt idx="15">
                  <c:v>0.10972323720350435</c:v>
                </c:pt>
                <c:pt idx="16">
                  <c:v>0.11150569331148025</c:v>
                </c:pt>
                <c:pt idx="17">
                  <c:v>0.11328814941945614</c:v>
                </c:pt>
                <c:pt idx="18">
                  <c:v>0.11507060552743206</c:v>
                </c:pt>
                <c:pt idx="19">
                  <c:v>0.11734584415335436</c:v>
                </c:pt>
                <c:pt idx="20">
                  <c:v>0.11962108277927666</c:v>
                </c:pt>
                <c:pt idx="21">
                  <c:v>0.12189632140519896</c:v>
                </c:pt>
                <c:pt idx="22">
                  <c:v>0.12417156003112126</c:v>
                </c:pt>
                <c:pt idx="23">
                  <c:v>0.12644679865704356</c:v>
                </c:pt>
                <c:pt idx="24">
                  <c:v>0.12872203728296586</c:v>
                </c:pt>
                <c:pt idx="25">
                  <c:v>0.13099727590888816</c:v>
                </c:pt>
                <c:pt idx="26">
                  <c:v>0.13327251453481045</c:v>
                </c:pt>
                <c:pt idx="27">
                  <c:v>0.13554775316073275</c:v>
                </c:pt>
                <c:pt idx="28">
                  <c:v>0.13782299178665505</c:v>
                </c:pt>
                <c:pt idx="29">
                  <c:v>0.15522752553470309</c:v>
                </c:pt>
                <c:pt idx="30">
                  <c:v>0.17263205928275122</c:v>
                </c:pt>
                <c:pt idx="31">
                  <c:v>0.17263205928275122</c:v>
                </c:pt>
                <c:pt idx="32">
                  <c:v>0.17263205928275122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2.2000579151190251E-2</c:v>
                </c:pt>
                <c:pt idx="10">
                  <c:v>2.2396576934323495E-2</c:v>
                </c:pt>
                <c:pt idx="11">
                  <c:v>2.2792574717456739E-2</c:v>
                </c:pt>
                <c:pt idx="12">
                  <c:v>2.3188572500589984E-2</c:v>
                </c:pt>
                <c:pt idx="13">
                  <c:v>2.3584570283723228E-2</c:v>
                </c:pt>
                <c:pt idx="14">
                  <c:v>2.3980568066856472E-2</c:v>
                </c:pt>
                <c:pt idx="15">
                  <c:v>2.4376565849989717E-2</c:v>
                </c:pt>
                <c:pt idx="16">
                  <c:v>2.4772563633122961E-2</c:v>
                </c:pt>
                <c:pt idx="17">
                  <c:v>2.5168561416256206E-2</c:v>
                </c:pt>
                <c:pt idx="18">
                  <c:v>2.556455919938944E-2</c:v>
                </c:pt>
                <c:pt idx="19">
                  <c:v>2.6070035574337878E-2</c:v>
                </c:pt>
                <c:pt idx="20">
                  <c:v>2.6575511949286316E-2</c:v>
                </c:pt>
                <c:pt idx="21">
                  <c:v>2.7080988324234754E-2</c:v>
                </c:pt>
                <c:pt idx="22">
                  <c:v>2.7586464699183192E-2</c:v>
                </c:pt>
                <c:pt idx="23">
                  <c:v>2.809194107413163E-2</c:v>
                </c:pt>
                <c:pt idx="24">
                  <c:v>2.8597417449080068E-2</c:v>
                </c:pt>
                <c:pt idx="25">
                  <c:v>2.9102893824028506E-2</c:v>
                </c:pt>
                <c:pt idx="26">
                  <c:v>2.9608370198976944E-2</c:v>
                </c:pt>
                <c:pt idx="27">
                  <c:v>3.0113846573925383E-2</c:v>
                </c:pt>
                <c:pt idx="28">
                  <c:v>3.0619322948873835E-2</c:v>
                </c:pt>
                <c:pt idx="29">
                  <c:v>3.448598577992739E-2</c:v>
                </c:pt>
                <c:pt idx="30">
                  <c:v>3.8352648610980936E-2</c:v>
                </c:pt>
                <c:pt idx="31">
                  <c:v>3.8352648610980936E-2</c:v>
                </c:pt>
                <c:pt idx="32">
                  <c:v>3.8352648610980936E-2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22.911558025769899</c:v>
                </c:pt>
                <c:pt idx="10">
                  <c:v>23.323952905194822</c:v>
                </c:pt>
                <c:pt idx="11">
                  <c:v>23.736347784619745</c:v>
                </c:pt>
                <c:pt idx="12">
                  <c:v>24.148742664044669</c:v>
                </c:pt>
                <c:pt idx="13">
                  <c:v>24.561137543469592</c:v>
                </c:pt>
                <c:pt idx="14">
                  <c:v>24.973532422894515</c:v>
                </c:pt>
                <c:pt idx="15">
                  <c:v>25.385927302319438</c:v>
                </c:pt>
                <c:pt idx="16">
                  <c:v>25.798322181744361</c:v>
                </c:pt>
                <c:pt idx="17">
                  <c:v>26.210717061169284</c:v>
                </c:pt>
                <c:pt idx="18">
                  <c:v>26.623111940594196</c:v>
                </c:pt>
                <c:pt idx="19">
                  <c:v>27.149518596332641</c:v>
                </c:pt>
                <c:pt idx="20">
                  <c:v>27.675925252071085</c:v>
                </c:pt>
                <c:pt idx="21">
                  <c:v>28.20233190780953</c:v>
                </c:pt>
                <c:pt idx="22">
                  <c:v>28.728738563547974</c:v>
                </c:pt>
                <c:pt idx="23">
                  <c:v>29.255145219286419</c:v>
                </c:pt>
                <c:pt idx="24">
                  <c:v>29.781551875024864</c:v>
                </c:pt>
                <c:pt idx="25">
                  <c:v>30.307958530763308</c:v>
                </c:pt>
                <c:pt idx="26">
                  <c:v>30.834365186501753</c:v>
                </c:pt>
                <c:pt idx="27">
                  <c:v>31.360771842240197</c:v>
                </c:pt>
                <c:pt idx="28">
                  <c:v>31.887178497978631</c:v>
                </c:pt>
                <c:pt idx="29">
                  <c:v>35.913948393941936</c:v>
                </c:pt>
                <c:pt idx="30">
                  <c:v>39.940718289905263</c:v>
                </c:pt>
                <c:pt idx="31">
                  <c:v>39.940718289905263</c:v>
                </c:pt>
                <c:pt idx="32">
                  <c:v>39.940718289905263</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26.140004838492043</c:v>
                </c:pt>
                <c:pt idx="10">
                  <c:v>26.610509905472295</c:v>
                </c:pt>
                <c:pt idx="11">
                  <c:v>27.081014972452547</c:v>
                </c:pt>
                <c:pt idx="12">
                  <c:v>27.551520039432798</c:v>
                </c:pt>
                <c:pt idx="13">
                  <c:v>28.02202510641305</c:v>
                </c:pt>
                <c:pt idx="14">
                  <c:v>28.492530173393302</c:v>
                </c:pt>
                <c:pt idx="15">
                  <c:v>28.963035240373554</c:v>
                </c:pt>
                <c:pt idx="16">
                  <c:v>29.433540307353805</c:v>
                </c:pt>
                <c:pt idx="17">
                  <c:v>29.904045374334057</c:v>
                </c:pt>
                <c:pt idx="18">
                  <c:v>30.374550441314312</c:v>
                </c:pt>
                <c:pt idx="19">
                  <c:v>30.975132580361354</c:v>
                </c:pt>
                <c:pt idx="20">
                  <c:v>31.575714719408396</c:v>
                </c:pt>
                <c:pt idx="21">
                  <c:v>32.176296858455437</c:v>
                </c:pt>
                <c:pt idx="22">
                  <c:v>32.776878997502479</c:v>
                </c:pt>
                <c:pt idx="23">
                  <c:v>33.37746113654952</c:v>
                </c:pt>
                <c:pt idx="24">
                  <c:v>33.978043275596562</c:v>
                </c:pt>
                <c:pt idx="25">
                  <c:v>34.578625414643604</c:v>
                </c:pt>
                <c:pt idx="26">
                  <c:v>35.179207553690645</c:v>
                </c:pt>
                <c:pt idx="27">
                  <c:v>35.779789692737687</c:v>
                </c:pt>
                <c:pt idx="28">
                  <c:v>36.380371831784736</c:v>
                </c:pt>
                <c:pt idx="29">
                  <c:v>40.974550213088335</c:v>
                </c:pt>
                <c:pt idx="30">
                  <c:v>45.568728594391942</c:v>
                </c:pt>
                <c:pt idx="31">
                  <c:v>45.568728594391942</c:v>
                </c:pt>
                <c:pt idx="32">
                  <c:v>45.568728594391942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81.254406769858491</c:v>
                </c:pt>
                <c:pt idx="10">
                  <c:v>81.765992791649097</c:v>
                </c:pt>
                <c:pt idx="11">
                  <c:v>82.277578813439703</c:v>
                </c:pt>
                <c:pt idx="12">
                  <c:v>82.789164835230309</c:v>
                </c:pt>
                <c:pt idx="13">
                  <c:v>83.300750857020915</c:v>
                </c:pt>
                <c:pt idx="14">
                  <c:v>83.812336878811522</c:v>
                </c:pt>
                <c:pt idx="15">
                  <c:v>84.323922900602128</c:v>
                </c:pt>
                <c:pt idx="16">
                  <c:v>84.835508922392734</c:v>
                </c:pt>
                <c:pt idx="17">
                  <c:v>85.34709494418334</c:v>
                </c:pt>
                <c:pt idx="18">
                  <c:v>85.858680965974003</c:v>
                </c:pt>
                <c:pt idx="19">
                  <c:v>87.590042293497532</c:v>
                </c:pt>
                <c:pt idx="20">
                  <c:v>89.321403621021062</c:v>
                </c:pt>
                <c:pt idx="21">
                  <c:v>91.052764948544592</c:v>
                </c:pt>
                <c:pt idx="22">
                  <c:v>92.784126276068122</c:v>
                </c:pt>
                <c:pt idx="23">
                  <c:v>94.515487603591652</c:v>
                </c:pt>
                <c:pt idx="24">
                  <c:v>96.246848931115181</c:v>
                </c:pt>
                <c:pt idx="25">
                  <c:v>97.978210258638711</c:v>
                </c:pt>
                <c:pt idx="26">
                  <c:v>99.709571586162241</c:v>
                </c:pt>
                <c:pt idx="27">
                  <c:v>101.44093291368577</c:v>
                </c:pt>
                <c:pt idx="28">
                  <c:v>103.1722942412093</c:v>
                </c:pt>
                <c:pt idx="29">
                  <c:v>114.19584046234155</c:v>
                </c:pt>
                <c:pt idx="30">
                  <c:v>125.21938668347373</c:v>
                </c:pt>
                <c:pt idx="31">
                  <c:v>125.21938668347373</c:v>
                </c:pt>
                <c:pt idx="32">
                  <c:v>125.21938668347373</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46.092887519806268</c:v>
                </c:pt>
                <c:pt idx="7">
                  <c:v>46.842953873991142</c:v>
                </c:pt>
                <c:pt idx="8">
                  <c:v>44.142991852962098</c:v>
                </c:pt>
                <c:pt idx="9">
                  <c:v>44.898846878062741</c:v>
                </c:pt>
                <c:pt idx="10">
                  <c:v>45.707000322877391</c:v>
                </c:pt>
                <c:pt idx="11">
                  <c:v>46.515153767692041</c:v>
                </c:pt>
                <c:pt idx="12">
                  <c:v>47.323307212506691</c:v>
                </c:pt>
                <c:pt idx="13">
                  <c:v>48.131460657321341</c:v>
                </c:pt>
                <c:pt idx="14">
                  <c:v>48.939614102135991</c:v>
                </c:pt>
                <c:pt idx="15">
                  <c:v>49.747767546950641</c:v>
                </c:pt>
                <c:pt idx="16">
                  <c:v>50.555920991765291</c:v>
                </c:pt>
                <c:pt idx="17">
                  <c:v>51.364074436579941</c:v>
                </c:pt>
                <c:pt idx="18">
                  <c:v>52.172227881394598</c:v>
                </c:pt>
                <c:pt idx="19">
                  <c:v>53.20380555956951</c:v>
                </c:pt>
                <c:pt idx="20">
                  <c:v>54.235383237744422</c:v>
                </c:pt>
                <c:pt idx="21">
                  <c:v>55.266960915919334</c:v>
                </c:pt>
                <c:pt idx="22">
                  <c:v>56.298538594094246</c:v>
                </c:pt>
                <c:pt idx="23">
                  <c:v>57.330116272269159</c:v>
                </c:pt>
                <c:pt idx="24">
                  <c:v>58.361693950444071</c:v>
                </c:pt>
                <c:pt idx="25">
                  <c:v>59.393271628618983</c:v>
                </c:pt>
                <c:pt idx="26">
                  <c:v>60.424849306793895</c:v>
                </c:pt>
                <c:pt idx="27">
                  <c:v>61.456426984968807</c:v>
                </c:pt>
                <c:pt idx="28">
                  <c:v>62.488004663143712</c:v>
                </c:pt>
                <c:pt idx="29">
                  <c:v>64.066224047165491</c:v>
                </c:pt>
                <c:pt idx="30">
                  <c:v>65.64444343118727</c:v>
                </c:pt>
                <c:pt idx="31">
                  <c:v>67.222662815209048</c:v>
                </c:pt>
                <c:pt idx="32">
                  <c:v>68.800882199230827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3.4714719793248676</c:v>
                </c:pt>
                <c:pt idx="7">
                  <c:v>3.4929439586497351</c:v>
                </c:pt>
                <c:pt idx="8">
                  <c:v>3.2916155783920269</c:v>
                </c:pt>
                <c:pt idx="9">
                  <c:v>3.3479775074591482</c:v>
                </c:pt>
                <c:pt idx="10">
                  <c:v>3.4082391788371065</c:v>
                </c:pt>
                <c:pt idx="11">
                  <c:v>3.4685008502150647</c:v>
                </c:pt>
                <c:pt idx="12">
                  <c:v>3.5287625215930229</c:v>
                </c:pt>
                <c:pt idx="13">
                  <c:v>3.5890241929709812</c:v>
                </c:pt>
                <c:pt idx="14">
                  <c:v>3.6492858643489394</c:v>
                </c:pt>
                <c:pt idx="15">
                  <c:v>3.7095475357268977</c:v>
                </c:pt>
                <c:pt idx="16">
                  <c:v>3.7698092071048559</c:v>
                </c:pt>
                <c:pt idx="17">
                  <c:v>3.8300708784828141</c:v>
                </c:pt>
                <c:pt idx="18">
                  <c:v>3.8903325498607719</c:v>
                </c:pt>
                <c:pt idx="19">
                  <c:v>3.9672543218854779</c:v>
                </c:pt>
                <c:pt idx="20">
                  <c:v>4.0441760939101838</c:v>
                </c:pt>
                <c:pt idx="21">
                  <c:v>4.1210978659348898</c:v>
                </c:pt>
                <c:pt idx="22">
                  <c:v>4.1980196379595958</c:v>
                </c:pt>
                <c:pt idx="23">
                  <c:v>4.2749414099843017</c:v>
                </c:pt>
                <c:pt idx="24">
                  <c:v>4.3518631820090077</c:v>
                </c:pt>
                <c:pt idx="25">
                  <c:v>4.4287849540337136</c:v>
                </c:pt>
                <c:pt idx="26">
                  <c:v>4.5057067260584196</c:v>
                </c:pt>
                <c:pt idx="27">
                  <c:v>4.5826284980831256</c:v>
                </c:pt>
                <c:pt idx="28">
                  <c:v>4.6595502701078333</c:v>
                </c:pt>
                <c:pt idx="29">
                  <c:v>4.7772335374285051</c:v>
                </c:pt>
                <c:pt idx="30">
                  <c:v>4.8949168047491769</c:v>
                </c:pt>
                <c:pt idx="31">
                  <c:v>5.0126000720698487</c:v>
                </c:pt>
                <c:pt idx="32">
                  <c:v>5.1302833393905205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0.7405901859105648</c:v>
                </c:pt>
                <c:pt idx="7">
                  <c:v>0.7451709335746044</c:v>
                </c:pt>
                <c:pt idx="8">
                  <c:v>0.7022203283408196</c:v>
                </c:pt>
                <c:pt idx="9">
                  <c:v>0.71424436073246678</c:v>
                </c:pt>
                <c:pt idx="10">
                  <c:v>0.72710034881904295</c:v>
                </c:pt>
                <c:pt idx="11">
                  <c:v>0.73995633690561913</c:v>
                </c:pt>
                <c:pt idx="12">
                  <c:v>0.7528123249921953</c:v>
                </c:pt>
                <c:pt idx="13">
                  <c:v>0.76566831307877148</c:v>
                </c:pt>
                <c:pt idx="14">
                  <c:v>0.77852430116534765</c:v>
                </c:pt>
                <c:pt idx="15">
                  <c:v>0.79138028925192383</c:v>
                </c:pt>
                <c:pt idx="16">
                  <c:v>0.80423627733850001</c:v>
                </c:pt>
                <c:pt idx="17">
                  <c:v>0.81709226542507618</c:v>
                </c:pt>
                <c:pt idx="18">
                  <c:v>0.82994825351165213</c:v>
                </c:pt>
                <c:pt idx="19">
                  <c:v>0.84635844198029886</c:v>
                </c:pt>
                <c:pt idx="20">
                  <c:v>0.86276863044894558</c:v>
                </c:pt>
                <c:pt idx="21">
                  <c:v>0.87917881891759231</c:v>
                </c:pt>
                <c:pt idx="22">
                  <c:v>0.89558900738623903</c:v>
                </c:pt>
                <c:pt idx="23">
                  <c:v>0.91199919585488576</c:v>
                </c:pt>
                <c:pt idx="24">
                  <c:v>0.92840938432353248</c:v>
                </c:pt>
                <c:pt idx="25">
                  <c:v>0.94481957279217921</c:v>
                </c:pt>
                <c:pt idx="26">
                  <c:v>0.96122976126082593</c:v>
                </c:pt>
                <c:pt idx="27">
                  <c:v>0.97763994972947266</c:v>
                </c:pt>
                <c:pt idx="28">
                  <c:v>0.99405013819811971</c:v>
                </c:pt>
                <c:pt idx="29">
                  <c:v>1.0191562238420917</c:v>
                </c:pt>
                <c:pt idx="30">
                  <c:v>1.0442623094860637</c:v>
                </c:pt>
                <c:pt idx="31">
                  <c:v>1.0693683951300357</c:v>
                </c:pt>
                <c:pt idx="32">
                  <c:v>1.0944744807740077</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3.0494586397741084</c:v>
                </c:pt>
                <c:pt idx="7">
                  <c:v>3.0683203541290669</c:v>
                </c:pt>
                <c:pt idx="8">
                  <c:v>2.8914666816048276</c:v>
                </c:pt>
                <c:pt idx="9">
                  <c:v>2.9409769102835264</c:v>
                </c:pt>
                <c:pt idx="10">
                  <c:v>2.9939128047758912</c:v>
                </c:pt>
                <c:pt idx="11">
                  <c:v>3.046848699268256</c:v>
                </c:pt>
                <c:pt idx="12">
                  <c:v>3.0997845937606208</c:v>
                </c:pt>
                <c:pt idx="13">
                  <c:v>3.1527204882529856</c:v>
                </c:pt>
                <c:pt idx="14">
                  <c:v>3.2056563827453504</c:v>
                </c:pt>
                <c:pt idx="15">
                  <c:v>3.2585922772377152</c:v>
                </c:pt>
                <c:pt idx="16">
                  <c:v>3.31152817173008</c:v>
                </c:pt>
                <c:pt idx="17">
                  <c:v>3.3644640662224448</c:v>
                </c:pt>
                <c:pt idx="18">
                  <c:v>3.4173999607148109</c:v>
                </c:pt>
                <c:pt idx="19">
                  <c:v>3.4849706522498449</c:v>
                </c:pt>
                <c:pt idx="20">
                  <c:v>3.552541343784879</c:v>
                </c:pt>
                <c:pt idx="21">
                  <c:v>3.620112035319913</c:v>
                </c:pt>
                <c:pt idx="22">
                  <c:v>3.687682726854947</c:v>
                </c:pt>
                <c:pt idx="23">
                  <c:v>3.7552534183899811</c:v>
                </c:pt>
                <c:pt idx="24">
                  <c:v>3.8228241099250151</c:v>
                </c:pt>
                <c:pt idx="25">
                  <c:v>3.8903948014600491</c:v>
                </c:pt>
                <c:pt idx="26">
                  <c:v>3.9579654929950832</c:v>
                </c:pt>
                <c:pt idx="27">
                  <c:v>4.0255361845301172</c:v>
                </c:pt>
                <c:pt idx="28">
                  <c:v>4.0931068760651508</c:v>
                </c:pt>
                <c:pt idx="29">
                  <c:v>4.196483846533356</c:v>
                </c:pt>
                <c:pt idx="30">
                  <c:v>4.2998608170015613</c:v>
                </c:pt>
                <c:pt idx="31">
                  <c:v>4.4032377874697666</c:v>
                </c:pt>
                <c:pt idx="32">
                  <c:v>4.5066147579379718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0.54719152540890392</c:v>
                </c:pt>
                <c:pt idx="7">
                  <c:v>0.55057605081780769</c:v>
                </c:pt>
                <c:pt idx="8">
                  <c:v>0.51884162111264742</c:v>
                </c:pt>
                <c:pt idx="9">
                  <c:v>0.52772568243444573</c:v>
                </c:pt>
                <c:pt idx="10">
                  <c:v>0.53722444148575976</c:v>
                </c:pt>
                <c:pt idx="11">
                  <c:v>0.54672320053707379</c:v>
                </c:pt>
                <c:pt idx="12">
                  <c:v>0.55622195958838783</c:v>
                </c:pt>
                <c:pt idx="13">
                  <c:v>0.56572071863970186</c:v>
                </c:pt>
                <c:pt idx="14">
                  <c:v>0.57521947769101589</c:v>
                </c:pt>
                <c:pt idx="15">
                  <c:v>0.58471823674232992</c:v>
                </c:pt>
                <c:pt idx="16">
                  <c:v>0.59421699579364395</c:v>
                </c:pt>
                <c:pt idx="17">
                  <c:v>0.60371575484495799</c:v>
                </c:pt>
                <c:pt idx="18">
                  <c:v>0.61321451389627168</c:v>
                </c:pt>
                <c:pt idx="19">
                  <c:v>0.62533932493379041</c:v>
                </c:pt>
                <c:pt idx="20">
                  <c:v>0.63746413597130913</c:v>
                </c:pt>
                <c:pt idx="21">
                  <c:v>0.64958894700882786</c:v>
                </c:pt>
                <c:pt idx="22">
                  <c:v>0.66171375804634658</c:v>
                </c:pt>
                <c:pt idx="23">
                  <c:v>0.6738385690838653</c:v>
                </c:pt>
                <c:pt idx="24">
                  <c:v>0.68596338012138403</c:v>
                </c:pt>
                <c:pt idx="25">
                  <c:v>0.69808819115890275</c:v>
                </c:pt>
                <c:pt idx="26">
                  <c:v>0.71021300219642147</c:v>
                </c:pt>
                <c:pt idx="27">
                  <c:v>0.7223378132339402</c:v>
                </c:pt>
                <c:pt idx="28">
                  <c:v>0.73446262427145848</c:v>
                </c:pt>
                <c:pt idx="29">
                  <c:v>0.75301247486619838</c:v>
                </c:pt>
                <c:pt idx="30">
                  <c:v>0.77156232546093828</c:v>
                </c:pt>
                <c:pt idx="31">
                  <c:v>0.79011217605567818</c:v>
                </c:pt>
                <c:pt idx="32">
                  <c:v>0.80866202665041809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0.29135951323545128</c:v>
                </c:pt>
                <c:pt idx="7">
                  <c:v>0.29316164947090256</c:v>
                </c:pt>
                <c:pt idx="8">
                  <c:v>0.27626422404971984</c:v>
                </c:pt>
                <c:pt idx="9">
                  <c:v>0.28099466241010707</c:v>
                </c:pt>
                <c:pt idx="10">
                  <c:v>0.2860524048732484</c:v>
                </c:pt>
                <c:pt idx="11">
                  <c:v>0.29111014733638974</c:v>
                </c:pt>
                <c:pt idx="12">
                  <c:v>0.29616788979953107</c:v>
                </c:pt>
                <c:pt idx="13">
                  <c:v>0.3012256322626724</c:v>
                </c:pt>
                <c:pt idx="14">
                  <c:v>0.30628337472581374</c:v>
                </c:pt>
                <c:pt idx="15">
                  <c:v>0.31134111718895507</c:v>
                </c:pt>
                <c:pt idx="16">
                  <c:v>0.31639885965209641</c:v>
                </c:pt>
                <c:pt idx="17">
                  <c:v>0.32145660211523774</c:v>
                </c:pt>
                <c:pt idx="18">
                  <c:v>0.32651434457837891</c:v>
                </c:pt>
                <c:pt idx="19">
                  <c:v>0.3329703638658183</c:v>
                </c:pt>
                <c:pt idx="20">
                  <c:v>0.33942638315325768</c:v>
                </c:pt>
                <c:pt idx="21">
                  <c:v>0.34588240244069707</c:v>
                </c:pt>
                <c:pt idx="22">
                  <c:v>0.35233842172813645</c:v>
                </c:pt>
                <c:pt idx="23">
                  <c:v>0.35879444101557584</c:v>
                </c:pt>
                <c:pt idx="24">
                  <c:v>0.36525046030301522</c:v>
                </c:pt>
                <c:pt idx="25">
                  <c:v>0.37170647959045461</c:v>
                </c:pt>
                <c:pt idx="26">
                  <c:v>0.37816249887789399</c:v>
                </c:pt>
                <c:pt idx="27">
                  <c:v>0.38461851816533338</c:v>
                </c:pt>
                <c:pt idx="28">
                  <c:v>0.39107453745277287</c:v>
                </c:pt>
                <c:pt idx="29">
                  <c:v>0.40095165577224057</c:v>
                </c:pt>
                <c:pt idx="30">
                  <c:v>0.41082877409170826</c:v>
                </c:pt>
                <c:pt idx="31">
                  <c:v>0.42070589241117595</c:v>
                </c:pt>
                <c:pt idx="32">
                  <c:v>0.43058301073064364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6.0652596920330133</c:v>
                </c:pt>
                <c:pt idx="5">
                  <c:v>6.1205193840660259</c:v>
                </c:pt>
                <c:pt idx="6">
                  <c:v>6.1586120407825806</c:v>
                </c:pt>
                <c:pt idx="7">
                  <c:v>6.1967046974991353</c:v>
                </c:pt>
                <c:pt idx="8">
                  <c:v>5.8395353485339427</c:v>
                </c:pt>
                <c:pt idx="9">
                  <c:v>5.9395249947306592</c:v>
                </c:pt>
                <c:pt idx="10">
                  <c:v>6.0464330317697925</c:v>
                </c:pt>
                <c:pt idx="11">
                  <c:v>6.1533410688089258</c:v>
                </c:pt>
                <c:pt idx="12">
                  <c:v>6.2602491058480592</c:v>
                </c:pt>
                <c:pt idx="13">
                  <c:v>6.3671571428871925</c:v>
                </c:pt>
                <c:pt idx="14">
                  <c:v>6.4740651799263258</c:v>
                </c:pt>
                <c:pt idx="15">
                  <c:v>6.5809732169654591</c:v>
                </c:pt>
                <c:pt idx="16">
                  <c:v>6.6878812540045924</c:v>
                </c:pt>
                <c:pt idx="17">
                  <c:v>6.7947892910437258</c:v>
                </c:pt>
                <c:pt idx="18">
                  <c:v>6.9016973280828591</c:v>
                </c:pt>
                <c:pt idx="19">
                  <c:v>7.0381614430781987</c:v>
                </c:pt>
                <c:pt idx="20">
                  <c:v>7.1746255580735383</c:v>
                </c:pt>
                <c:pt idx="21">
                  <c:v>7.3110896730688779</c:v>
                </c:pt>
                <c:pt idx="22">
                  <c:v>7.4475537880642175</c:v>
                </c:pt>
                <c:pt idx="23">
                  <c:v>7.5840179030595571</c:v>
                </c:pt>
                <c:pt idx="24">
                  <c:v>7.7204820180548968</c:v>
                </c:pt>
                <c:pt idx="25">
                  <c:v>7.8569461330502364</c:v>
                </c:pt>
                <c:pt idx="26">
                  <c:v>7.993410248045576</c:v>
                </c:pt>
                <c:pt idx="27">
                  <c:v>8.1298743630409156</c:v>
                </c:pt>
                <c:pt idx="28">
                  <c:v>8.2663384780362552</c:v>
                </c:pt>
                <c:pt idx="29">
                  <c:v>8.4751160776931815</c:v>
                </c:pt>
                <c:pt idx="30">
                  <c:v>8.6838936773501079</c:v>
                </c:pt>
                <c:pt idx="31">
                  <c:v>8.8926712770070342</c:v>
                </c:pt>
                <c:pt idx="32">
                  <c:v>9.1014488766639605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1.7910782965792071</c:v>
                </c:pt>
                <c:pt idx="7">
                  <c:v>1.802156593158414</c:v>
                </c:pt>
                <c:pt idx="8">
                  <c:v>1.6982828201558868</c:v>
                </c:pt>
                <c:pt idx="9">
                  <c:v>1.7273623081963148</c:v>
                </c:pt>
                <c:pt idx="10">
                  <c:v>1.7584538371971163</c:v>
                </c:pt>
                <c:pt idx="11">
                  <c:v>1.7895453661979179</c:v>
                </c:pt>
                <c:pt idx="12">
                  <c:v>1.8206368951987195</c:v>
                </c:pt>
                <c:pt idx="13">
                  <c:v>1.8517284241995211</c:v>
                </c:pt>
                <c:pt idx="14">
                  <c:v>1.8828199532003227</c:v>
                </c:pt>
                <c:pt idx="15">
                  <c:v>1.9139114822011243</c:v>
                </c:pt>
                <c:pt idx="16">
                  <c:v>1.9450030112019259</c:v>
                </c:pt>
                <c:pt idx="17">
                  <c:v>1.9760945402027275</c:v>
                </c:pt>
                <c:pt idx="18">
                  <c:v>2.007186069203529</c:v>
                </c:pt>
                <c:pt idx="19">
                  <c:v>2.0468732443351167</c:v>
                </c:pt>
                <c:pt idx="20">
                  <c:v>2.0865604194667045</c:v>
                </c:pt>
                <c:pt idx="21">
                  <c:v>2.1262475945982922</c:v>
                </c:pt>
                <c:pt idx="22">
                  <c:v>2.1659347697298799</c:v>
                </c:pt>
                <c:pt idx="23">
                  <c:v>2.2056219448614676</c:v>
                </c:pt>
                <c:pt idx="24">
                  <c:v>2.2453091199930553</c:v>
                </c:pt>
                <c:pt idx="25">
                  <c:v>2.284996295124643</c:v>
                </c:pt>
                <c:pt idx="26">
                  <c:v>2.3246834702562307</c:v>
                </c:pt>
                <c:pt idx="27">
                  <c:v>2.3643706453878184</c:v>
                </c:pt>
                <c:pt idx="28">
                  <c:v>2.4040578205194048</c:v>
                </c:pt>
                <c:pt idx="29">
                  <c:v>2.4647755642384759</c:v>
                </c:pt>
                <c:pt idx="30">
                  <c:v>2.525493307957547</c:v>
                </c:pt>
                <c:pt idx="31">
                  <c:v>2.5862110516766181</c:v>
                </c:pt>
                <c:pt idx="32">
                  <c:v>2.6469287953956893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0.1026812946226722</c:v>
                </c:pt>
                <c:pt idx="7">
                  <c:v>0.10331640579404838</c:v>
                </c:pt>
                <c:pt idx="8">
                  <c:v>9.7361393380793235E-2</c:v>
                </c:pt>
                <c:pt idx="9">
                  <c:v>9.9028500555648991E-2</c:v>
                </c:pt>
                <c:pt idx="10">
                  <c:v>0.10081095666362488</c:v>
                </c:pt>
                <c:pt idx="11">
                  <c:v>0.10259341277160078</c:v>
                </c:pt>
                <c:pt idx="12">
                  <c:v>0.10437586887957667</c:v>
                </c:pt>
                <c:pt idx="13">
                  <c:v>0.10615832498755257</c:v>
                </c:pt>
                <c:pt idx="14">
                  <c:v>0.10794078109552846</c:v>
                </c:pt>
                <c:pt idx="15">
                  <c:v>0.10972323720350435</c:v>
                </c:pt>
                <c:pt idx="16">
                  <c:v>0.11150569331148025</c:v>
                </c:pt>
                <c:pt idx="17">
                  <c:v>0.11328814941945614</c:v>
                </c:pt>
                <c:pt idx="18">
                  <c:v>0.11507060552743206</c:v>
                </c:pt>
                <c:pt idx="19">
                  <c:v>0.11734584415335436</c:v>
                </c:pt>
                <c:pt idx="20">
                  <c:v>0.11962108277927666</c:v>
                </c:pt>
                <c:pt idx="21">
                  <c:v>0.12189632140519896</c:v>
                </c:pt>
                <c:pt idx="22">
                  <c:v>0.12417156003112126</c:v>
                </c:pt>
                <c:pt idx="23">
                  <c:v>0.12644679865704356</c:v>
                </c:pt>
                <c:pt idx="24">
                  <c:v>0.12872203728296586</c:v>
                </c:pt>
                <c:pt idx="25">
                  <c:v>0.13099727590888816</c:v>
                </c:pt>
                <c:pt idx="26">
                  <c:v>0.13327251453481045</c:v>
                </c:pt>
                <c:pt idx="27">
                  <c:v>0.13554775316073275</c:v>
                </c:pt>
                <c:pt idx="28">
                  <c:v>0.13782299178665505</c:v>
                </c:pt>
                <c:pt idx="29">
                  <c:v>0.14130389853626468</c:v>
                </c:pt>
                <c:pt idx="30">
                  <c:v>0.14478480528587429</c:v>
                </c:pt>
                <c:pt idx="31">
                  <c:v>0.14826571203548389</c:v>
                </c:pt>
                <c:pt idx="32">
                  <c:v>0.15174661878509349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2.2812098911093932E-2</c:v>
                </c:pt>
                <c:pt idx="7">
                  <c:v>2.2953197822187865E-2</c:v>
                </c:pt>
                <c:pt idx="8">
                  <c:v>2.1630207761659609E-2</c:v>
                </c:pt>
                <c:pt idx="9">
                  <c:v>2.2000579151190251E-2</c:v>
                </c:pt>
                <c:pt idx="10">
                  <c:v>2.2396576934323495E-2</c:v>
                </c:pt>
                <c:pt idx="11">
                  <c:v>2.2792574717456739E-2</c:v>
                </c:pt>
                <c:pt idx="12">
                  <c:v>2.3188572500589984E-2</c:v>
                </c:pt>
                <c:pt idx="13">
                  <c:v>2.3584570283723228E-2</c:v>
                </c:pt>
                <c:pt idx="14">
                  <c:v>2.3980568066856472E-2</c:v>
                </c:pt>
                <c:pt idx="15">
                  <c:v>2.4376565849989717E-2</c:v>
                </c:pt>
                <c:pt idx="16">
                  <c:v>2.4772563633122961E-2</c:v>
                </c:pt>
                <c:pt idx="17">
                  <c:v>2.5168561416256206E-2</c:v>
                </c:pt>
                <c:pt idx="18">
                  <c:v>2.556455919938944E-2</c:v>
                </c:pt>
                <c:pt idx="19">
                  <c:v>2.6070035574337878E-2</c:v>
                </c:pt>
                <c:pt idx="20">
                  <c:v>2.6575511949286316E-2</c:v>
                </c:pt>
                <c:pt idx="21">
                  <c:v>2.7080988324234754E-2</c:v>
                </c:pt>
                <c:pt idx="22">
                  <c:v>2.7586464699183192E-2</c:v>
                </c:pt>
                <c:pt idx="23">
                  <c:v>2.809194107413163E-2</c:v>
                </c:pt>
                <c:pt idx="24">
                  <c:v>2.8597417449080068E-2</c:v>
                </c:pt>
                <c:pt idx="25">
                  <c:v>2.9102893824028506E-2</c:v>
                </c:pt>
                <c:pt idx="26">
                  <c:v>2.9608370198976944E-2</c:v>
                </c:pt>
                <c:pt idx="27">
                  <c:v>3.0113846573925383E-2</c:v>
                </c:pt>
                <c:pt idx="28">
                  <c:v>3.0619322948873835E-2</c:v>
                </c:pt>
                <c:pt idx="29">
                  <c:v>3.1392655515084543E-2</c:v>
                </c:pt>
                <c:pt idx="30">
                  <c:v>3.2165988081295255E-2</c:v>
                </c:pt>
                <c:pt idx="31">
                  <c:v>3.2939320647505967E-2</c:v>
                </c:pt>
                <c:pt idx="32">
                  <c:v>3.3712653213716678E-2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22.394471154794275</c:v>
                </c:pt>
                <c:pt idx="2">
                  <c:v>22.788942309588549</c:v>
                </c:pt>
                <c:pt idx="3">
                  <c:v>23.18341346438282</c:v>
                </c:pt>
                <c:pt idx="4">
                  <c:v>23.396576241140856</c:v>
                </c:pt>
                <c:pt idx="5">
                  <c:v>23.609739017898892</c:v>
                </c:pt>
                <c:pt idx="6">
                  <c:v>23.75668041733595</c:v>
                </c:pt>
                <c:pt idx="7">
                  <c:v>23.903621816773004</c:v>
                </c:pt>
                <c:pt idx="8">
                  <c:v>22.525850653068428</c:v>
                </c:pt>
                <c:pt idx="9">
                  <c:v>22.911558025769899</c:v>
                </c:pt>
                <c:pt idx="10">
                  <c:v>23.323952905194822</c:v>
                </c:pt>
                <c:pt idx="11">
                  <c:v>23.736347784619745</c:v>
                </c:pt>
                <c:pt idx="12">
                  <c:v>24.148742664044669</c:v>
                </c:pt>
                <c:pt idx="13">
                  <c:v>24.561137543469592</c:v>
                </c:pt>
                <c:pt idx="14">
                  <c:v>24.973532422894515</c:v>
                </c:pt>
                <c:pt idx="15">
                  <c:v>25.385927302319438</c:v>
                </c:pt>
                <c:pt idx="16">
                  <c:v>25.798322181744361</c:v>
                </c:pt>
                <c:pt idx="17">
                  <c:v>26.210717061169284</c:v>
                </c:pt>
                <c:pt idx="18">
                  <c:v>26.623111940594196</c:v>
                </c:pt>
                <c:pt idx="19">
                  <c:v>27.149518596332641</c:v>
                </c:pt>
                <c:pt idx="20">
                  <c:v>27.675925252071085</c:v>
                </c:pt>
                <c:pt idx="21">
                  <c:v>28.20233190780953</c:v>
                </c:pt>
                <c:pt idx="22">
                  <c:v>28.728738563547974</c:v>
                </c:pt>
                <c:pt idx="23">
                  <c:v>29.255145219286419</c:v>
                </c:pt>
                <c:pt idx="24">
                  <c:v>29.781551875024864</c:v>
                </c:pt>
                <c:pt idx="25">
                  <c:v>30.307958530763308</c:v>
                </c:pt>
                <c:pt idx="26">
                  <c:v>30.834365186501753</c:v>
                </c:pt>
                <c:pt idx="27">
                  <c:v>31.360771842240197</c:v>
                </c:pt>
                <c:pt idx="28">
                  <c:v>31.887178497978631</c:v>
                </c:pt>
                <c:pt idx="29">
                  <c:v>32.692532477171298</c:v>
                </c:pt>
                <c:pt idx="30">
                  <c:v>33.497886456363958</c:v>
                </c:pt>
                <c:pt idx="31">
                  <c:v>34.303240435556617</c:v>
                </c:pt>
                <c:pt idx="32">
                  <c:v>35.108594414749277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c:v>
                </c:pt>
                <c:pt idx="2">
                  <c:v>26.000111453212398</c:v>
                </c:pt>
                <c:pt idx="3">
                  <c:v>26.4501671798186</c:v>
                </c:pt>
                <c:pt idx="4">
                  <c:v>26.693366529665269</c:v>
                </c:pt>
                <c:pt idx="5">
                  <c:v>26.936565879511939</c:v>
                </c:pt>
                <c:pt idx="6">
                  <c:v>27.104212657960581</c:v>
                </c:pt>
                <c:pt idx="7">
                  <c:v>27.271859436409223</c:v>
                </c:pt>
                <c:pt idx="8">
                  <c:v>25.699947790546275</c:v>
                </c:pt>
                <c:pt idx="9">
                  <c:v>26.140004838492043</c:v>
                </c:pt>
                <c:pt idx="10">
                  <c:v>26.610509905472295</c:v>
                </c:pt>
                <c:pt idx="11">
                  <c:v>27.081014972452547</c:v>
                </c:pt>
                <c:pt idx="12">
                  <c:v>27.551520039432798</c:v>
                </c:pt>
                <c:pt idx="13">
                  <c:v>28.02202510641305</c:v>
                </c:pt>
                <c:pt idx="14">
                  <c:v>28.492530173393302</c:v>
                </c:pt>
                <c:pt idx="15">
                  <c:v>28.963035240373554</c:v>
                </c:pt>
                <c:pt idx="16">
                  <c:v>29.433540307353805</c:v>
                </c:pt>
                <c:pt idx="17">
                  <c:v>29.904045374334057</c:v>
                </c:pt>
                <c:pt idx="18">
                  <c:v>30.374550441314312</c:v>
                </c:pt>
                <c:pt idx="19">
                  <c:v>30.975132580361354</c:v>
                </c:pt>
                <c:pt idx="20">
                  <c:v>31.575714719408396</c:v>
                </c:pt>
                <c:pt idx="21">
                  <c:v>32.176296858455437</c:v>
                </c:pt>
                <c:pt idx="22">
                  <c:v>32.776878997502479</c:v>
                </c:pt>
                <c:pt idx="23">
                  <c:v>33.37746113654952</c:v>
                </c:pt>
                <c:pt idx="24">
                  <c:v>33.978043275596562</c:v>
                </c:pt>
                <c:pt idx="25">
                  <c:v>34.578625414643604</c:v>
                </c:pt>
                <c:pt idx="26">
                  <c:v>35.179207553690645</c:v>
                </c:pt>
                <c:pt idx="27">
                  <c:v>35.779789692737687</c:v>
                </c:pt>
                <c:pt idx="28">
                  <c:v>36.380371831784736</c:v>
                </c:pt>
                <c:pt idx="29">
                  <c:v>37.299207508045455</c:v>
                </c:pt>
                <c:pt idx="30">
                  <c:v>38.218043184306175</c:v>
                </c:pt>
                <c:pt idx="31">
                  <c:v>39.136878860566895</c:v>
                </c:pt>
                <c:pt idx="32">
                  <c:v>40.055714536827615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81.254406769858491</c:v>
                </c:pt>
                <c:pt idx="10">
                  <c:v>81.765992791649097</c:v>
                </c:pt>
                <c:pt idx="11">
                  <c:v>82.277578813439703</c:v>
                </c:pt>
                <c:pt idx="12">
                  <c:v>82.789164835230309</c:v>
                </c:pt>
                <c:pt idx="13">
                  <c:v>83.300750857020915</c:v>
                </c:pt>
                <c:pt idx="14">
                  <c:v>83.812336878811522</c:v>
                </c:pt>
                <c:pt idx="15">
                  <c:v>84.323922900602128</c:v>
                </c:pt>
                <c:pt idx="16">
                  <c:v>84.835508922392734</c:v>
                </c:pt>
                <c:pt idx="17">
                  <c:v>85.34709494418334</c:v>
                </c:pt>
                <c:pt idx="18">
                  <c:v>85.858680965974003</c:v>
                </c:pt>
                <c:pt idx="19">
                  <c:v>87.590042293497532</c:v>
                </c:pt>
                <c:pt idx="20">
                  <c:v>89.321403621021062</c:v>
                </c:pt>
                <c:pt idx="21">
                  <c:v>91.052764948544592</c:v>
                </c:pt>
                <c:pt idx="22">
                  <c:v>92.784126276068122</c:v>
                </c:pt>
                <c:pt idx="23">
                  <c:v>94.515487603591652</c:v>
                </c:pt>
                <c:pt idx="24">
                  <c:v>96.246848931115181</c:v>
                </c:pt>
                <c:pt idx="25">
                  <c:v>97.978210258638711</c:v>
                </c:pt>
                <c:pt idx="26">
                  <c:v>99.709571586162241</c:v>
                </c:pt>
                <c:pt idx="27">
                  <c:v>101.44093291368577</c:v>
                </c:pt>
                <c:pt idx="28">
                  <c:v>103.1722942412093</c:v>
                </c:pt>
                <c:pt idx="29">
                  <c:v>105.37700348543575</c:v>
                </c:pt>
                <c:pt idx="30">
                  <c:v>107.5817127296622</c:v>
                </c:pt>
                <c:pt idx="31">
                  <c:v>109.78642197388865</c:v>
                </c:pt>
                <c:pt idx="32">
                  <c:v>111.9911312181151</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30.055448444405961</c:v>
                </c:pt>
                <c:pt idx="6">
                  <c:v>29.397152810871816</c:v>
                </c:pt>
                <c:pt idx="7">
                  <c:v>26.421342464465834</c:v>
                </c:pt>
                <c:pt idx="8">
                  <c:v>21.617180174661634</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17.937815914957454</c:v>
                </c:pt>
                <c:pt idx="6">
                  <c:v>21.207065390420119</c:v>
                </c:pt>
                <c:pt idx="7">
                  <c:v>24.393485390610401</c:v>
                </c:pt>
                <c:pt idx="8">
                  <c:v>27.072142283632239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12.999164931506851</c:v>
                </c:pt>
                <c:pt idx="5">
                  <c:v>11.998316089840852</c:v>
                </c:pt>
                <c:pt idx="6">
                  <c:v>15.351871798708071</c:v>
                </c:pt>
                <c:pt idx="7">
                  <c:v>20.560478144923771</c:v>
                </c:pt>
                <c:pt idx="8">
                  <c:v>26.82858654170612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0.15027724222202982</c:v>
                </c:pt>
                <c:pt idx="5">
                  <c:v>0.14698576405435909</c:v>
                </c:pt>
                <c:pt idx="6">
                  <c:v>0.13210671232232918</c:v>
                </c:pt>
                <c:pt idx="7">
                  <c:v>0.10808590087330817</c:v>
                </c:pt>
                <c:pt idx="9">
                  <c:v>0.1283823833256614</c:v>
                </c:pt>
                <c:pt idx="10">
                  <c:v>0.12877680945571371</c:v>
                </c:pt>
                <c:pt idx="11">
                  <c:v>0.12973355042768442</c:v>
                </c:pt>
                <c:pt idx="12">
                  <c:v>0.13499132813487882</c:v>
                </c:pt>
                <c:pt idx="13">
                  <c:v>0.15027724222202982</c:v>
                </c:pt>
                <c:pt idx="14">
                  <c:v>0.34909118962910279</c:v>
                </c:pt>
                <c:pt idx="15">
                  <c:v>0.23845261574180415</c:v>
                </c:pt>
                <c:pt idx="16">
                  <c:v>0.18534029852250519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2.9768106243485852</c:v>
                </c:pt>
                <c:pt idx="5">
                  <c:v>3.5193480557918595</c:v>
                </c:pt>
                <c:pt idx="6">
                  <c:v>4.0481397969476971</c:v>
                </c:pt>
                <c:pt idx="7">
                  <c:v>4.4926673991895614</c:v>
                </c:pt>
                <c:pt idx="9">
                  <c:v>2.7636773332492934</c:v>
                </c:pt>
                <c:pt idx="10">
                  <c:v>2.8913337107360779</c:v>
                </c:pt>
                <c:pt idx="11">
                  <c:v>3.0495903806306055</c:v>
                </c:pt>
                <c:pt idx="12">
                  <c:v>3.2047358801985588</c:v>
                </c:pt>
                <c:pt idx="13">
                  <c:v>2.9768106243485852</c:v>
                </c:pt>
                <c:pt idx="14">
                  <c:v>3.1762116203521527</c:v>
                </c:pt>
                <c:pt idx="15">
                  <c:v>3.4707738584080308</c:v>
                </c:pt>
                <c:pt idx="16">
                  <c:v>3.476340392020584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4.1144048002403828</c:v>
                </c:pt>
                <c:pt idx="4">
                  <c:v>3.9355907169713524</c:v>
                </c:pt>
                <c:pt idx="5">
                  <c:v>5.1994239292304307</c:v>
                </c:pt>
                <c:pt idx="6">
                  <c:v>7.2847092272055161</c:v>
                </c:pt>
                <c:pt idx="7">
                  <c:v>10.429683043024037</c:v>
                </c:pt>
                <c:pt idx="9">
                  <c:v>3.9385634462472403</c:v>
                </c:pt>
                <c:pt idx="10">
                  <c:v>4.2313538823878662</c:v>
                </c:pt>
                <c:pt idx="11">
                  <c:v>4.4526615366410756</c:v>
                </c:pt>
                <c:pt idx="12">
                  <c:v>4.1144048002403828</c:v>
                </c:pt>
                <c:pt idx="13">
                  <c:v>3.9355907169713524</c:v>
                </c:pt>
                <c:pt idx="14">
                  <c:v>4.6191506893699659</c:v>
                </c:pt>
                <c:pt idx="15">
                  <c:v>5.880892448007641</c:v>
                </c:pt>
                <c:pt idx="16">
                  <c:v>7.2948614982316116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0.46372346858460045</c:v>
                </c:pt>
                <c:pt idx="1">
                  <c:v>0.46905924231932195</c:v>
                </c:pt>
                <c:pt idx="2">
                  <c:v>0.47271120514266252</c:v>
                </c:pt>
                <c:pt idx="3">
                  <c:v>0.45580929278482035</c:v>
                </c:pt>
                <c:pt idx="4">
                  <c:v>0.46068947227981893</c:v>
                </c:pt>
                <c:pt idx="5">
                  <c:v>0.50813107474502861</c:v>
                </c:pt>
                <c:pt idx="6">
                  <c:v>0.57224594145011987</c:v>
                </c:pt>
                <c:pt idx="7">
                  <c:v>0.66496849446451078</c:v>
                </c:pt>
                <c:pt idx="9">
                  <c:v>0.46372346858460045</c:v>
                </c:pt>
                <c:pt idx="10">
                  <c:v>0.46905924231932195</c:v>
                </c:pt>
                <c:pt idx="11">
                  <c:v>0.47271120514266252</c:v>
                </c:pt>
                <c:pt idx="12">
                  <c:v>0.45580929278482035</c:v>
                </c:pt>
                <c:pt idx="13">
                  <c:v>0.46068947227981893</c:v>
                </c:pt>
                <c:pt idx="14">
                  <c:v>0.50863363351724189</c:v>
                </c:pt>
                <c:pt idx="15">
                  <c:v>0.55997625629393044</c:v>
                </c:pt>
                <c:pt idx="16">
                  <c:v>0.61441693399915454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110.86891471809408</c:v>
                </c:pt>
                <c:pt idx="5">
                  <c:v>138.56074867607006</c:v>
                </c:pt>
                <c:pt idx="6">
                  <c:v>178.76456332778503</c:v>
                </c:pt>
                <c:pt idx="7">
                  <c:v>234.33356539400117</c:v>
                </c:pt>
                <c:pt idx="9">
                  <c:v>112.08301521214011</c:v>
                </c:pt>
                <c:pt idx="10">
                  <c:v>114.1280671291118</c:v>
                </c:pt>
                <c:pt idx="11">
                  <c:v>119.80810276258545</c:v>
                </c:pt>
                <c:pt idx="12">
                  <c:v>116.60891421435548</c:v>
                </c:pt>
                <c:pt idx="13">
                  <c:v>110.86891471809408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14.097462893752812</c:v>
                </c:pt>
                <c:pt idx="5">
                  <c:v>17.618599568312671</c:v>
                </c:pt>
                <c:pt idx="6">
                  <c:v>22.730688801629295</c:v>
                </c:pt>
                <c:pt idx="7">
                  <c:v>29.796528190995172</c:v>
                </c:pt>
                <c:pt idx="9">
                  <c:v>14.373795881326103</c:v>
                </c:pt>
                <c:pt idx="10">
                  <c:v>14.511878244495927</c:v>
                </c:pt>
                <c:pt idx="11">
                  <c:v>15.234119386494047</c:v>
                </c:pt>
                <c:pt idx="12">
                  <c:v>14.827328700723671</c:v>
                </c:pt>
                <c:pt idx="13">
                  <c:v>14.097462893752812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3.8649395137684603</c:v>
                </c:pt>
                <c:pt idx="5">
                  <c:v>4.8302891209602903</c:v>
                </c:pt>
                <c:pt idx="6">
                  <c:v>6.2318119215282781</c:v>
                </c:pt>
                <c:pt idx="7">
                  <c:v>8.1689719665462786</c:v>
                </c:pt>
                <c:pt idx="9">
                  <c:v>3.9406985557094738</c:v>
                </c:pt>
                <c:pt idx="10">
                  <c:v>3.978555011554878</c:v>
                </c:pt>
                <c:pt idx="11">
                  <c:v>4.1765635716210152</c:v>
                </c:pt>
                <c:pt idx="12">
                  <c:v>4.0650384406725513</c:v>
                </c:pt>
                <c:pt idx="13">
                  <c:v>3.8649395137684603</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19.829560643067325</c:v>
                </c:pt>
                <c:pt idx="5">
                  <c:v>20.523115538673252</c:v>
                </c:pt>
                <c:pt idx="6">
                  <c:v>19.890189835173654</c:v>
                </c:pt>
                <c:pt idx="7">
                  <c:v>18.172617465464374</c:v>
                </c:pt>
                <c:pt idx="9">
                  <c:v>27.595775892451353</c:v>
                </c:pt>
                <c:pt idx="10">
                  <c:v>18.748294606662949</c:v>
                </c:pt>
                <c:pt idx="11">
                  <c:v>19.184981999331484</c:v>
                </c:pt>
                <c:pt idx="12">
                  <c:v>19.703256837503705</c:v>
                </c:pt>
                <c:pt idx="13">
                  <c:v>19.829560643067325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104.90909448325483</c:v>
                </c:pt>
                <c:pt idx="5">
                  <c:v>108.57837477554835</c:v>
                </c:pt>
                <c:pt idx="6">
                  <c:v>105.22985568203357</c:v>
                </c:pt>
                <c:pt idx="7">
                  <c:v>96.14296942877435</c:v>
                </c:pt>
                <c:pt idx="9">
                  <c:v>95.660972173859577</c:v>
                </c:pt>
                <c:pt idx="10">
                  <c:v>99.188612682547898</c:v>
                </c:pt>
                <c:pt idx="11">
                  <c:v>101.49892503700374</c:v>
                </c:pt>
                <c:pt idx="12">
                  <c:v>104.24087907949597</c:v>
                </c:pt>
                <c:pt idx="13">
                  <c:v>104.90909448325483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7.375355092979313</c:v>
                </c:pt>
                <c:pt idx="5">
                  <c:v>14.323157315502744</c:v>
                </c:pt>
                <c:pt idx="6">
                  <c:v>27.668022594861526</c:v>
                </c:pt>
                <c:pt idx="7">
                  <c:v>39.818358542277508</c:v>
                </c:pt>
                <c:pt idx="9">
                  <c:v>0.80138751043622602</c:v>
                </c:pt>
                <c:pt idx="10">
                  <c:v>1.5745685843146777</c:v>
                </c:pt>
                <c:pt idx="11">
                  <c:v>2.5244712126531619</c:v>
                </c:pt>
                <c:pt idx="12">
                  <c:v>2.5883460790363708</c:v>
                </c:pt>
                <c:pt idx="13">
                  <c:v>7.375355092979313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9.2448627322408399</c:v>
                </c:pt>
                <c:pt idx="5">
                  <c:v>9.5682092714084686</c:v>
                </c:pt>
                <c:pt idx="6">
                  <c:v>9.2731290447768977</c:v>
                </c:pt>
                <c:pt idx="7">
                  <c:v>8.4723689534935183</c:v>
                </c:pt>
                <c:pt idx="9">
                  <c:v>12.081299629763897</c:v>
                </c:pt>
                <c:pt idx="10">
                  <c:v>8.7407589720252883</c:v>
                </c:pt>
                <c:pt idx="11">
                  <c:v>8.9443497159045364</c:v>
                </c:pt>
                <c:pt idx="12">
                  <c:v>9.1859778499172613</c:v>
                </c:pt>
                <c:pt idx="13">
                  <c:v>9.2448627322408399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0.6313519906124907</c:v>
                </c:pt>
                <c:pt idx="5">
                  <c:v>0.77975387088168935</c:v>
                </c:pt>
                <c:pt idx="6">
                  <c:v>0.98484521612622367</c:v>
                </c:pt>
                <c:pt idx="7">
                  <c:v>1.2161116763151194</c:v>
                </c:pt>
                <c:pt idx="9">
                  <c:v>0.60923770891438467</c:v>
                </c:pt>
                <c:pt idx="10">
                  <c:v>0.64854136839212595</c:v>
                </c:pt>
                <c:pt idx="11">
                  <c:v>0.6995709084876961</c:v>
                </c:pt>
                <c:pt idx="12">
                  <c:v>0.67889467519440883</c:v>
                </c:pt>
                <c:pt idx="13">
                  <c:v>0.6313519906124907</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80.059296580100096</c:v>
                </c:pt>
                <c:pt idx="1">
                  <c:v>81.520047949365591</c:v>
                </c:pt>
                <c:pt idx="2">
                  <c:v>85.577216258989623</c:v>
                </c:pt>
                <c:pt idx="3">
                  <c:v>83.292081581682481</c:v>
                </c:pt>
                <c:pt idx="4">
                  <c:v>79.192081941495786</c:v>
                </c:pt>
                <c:pt idx="5">
                  <c:v>98.971963340050038</c:v>
                </c:pt>
                <c:pt idx="6">
                  <c:v>127.68897380556075</c:v>
                </c:pt>
                <c:pt idx="7">
                  <c:v>167.38111813857233</c:v>
                </c:pt>
                <c:pt idx="9">
                  <c:v>80.059296580100096</c:v>
                </c:pt>
                <c:pt idx="10">
                  <c:v>81.520047949365591</c:v>
                </c:pt>
                <c:pt idx="11">
                  <c:v>85.577216258989623</c:v>
                </c:pt>
                <c:pt idx="12">
                  <c:v>83.292081581682481</c:v>
                </c:pt>
                <c:pt idx="13">
                  <c:v>79.192081941495786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10.266997058090077</c:v>
                </c:pt>
                <c:pt idx="1">
                  <c:v>10.365627317497093</c:v>
                </c:pt>
                <c:pt idx="2">
                  <c:v>10.88151384749575</c:v>
                </c:pt>
                <c:pt idx="3">
                  <c:v>10.590949071945479</c:v>
                </c:pt>
                <c:pt idx="4">
                  <c:v>10.069616352680582</c:v>
                </c:pt>
                <c:pt idx="5">
                  <c:v>12.584713977366194</c:v>
                </c:pt>
                <c:pt idx="6">
                  <c:v>16.236206286878069</c:v>
                </c:pt>
                <c:pt idx="7">
                  <c:v>21.283234422139419</c:v>
                </c:pt>
                <c:pt idx="9">
                  <c:v>10.266997058090077</c:v>
                </c:pt>
                <c:pt idx="10">
                  <c:v>10.365627317497093</c:v>
                </c:pt>
                <c:pt idx="11">
                  <c:v>10.88151384749575</c:v>
                </c:pt>
                <c:pt idx="12">
                  <c:v>10.590949071945479</c:v>
                </c:pt>
                <c:pt idx="13">
                  <c:v>10.069616352680582</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2.8147846826496248</c:v>
                </c:pt>
                <c:pt idx="1">
                  <c:v>2.8418250082534851</c:v>
                </c:pt>
                <c:pt idx="2">
                  <c:v>2.9832596940150111</c:v>
                </c:pt>
                <c:pt idx="3">
                  <c:v>2.9035988861946791</c:v>
                </c:pt>
                <c:pt idx="4">
                  <c:v>2.7606710812631863</c:v>
                </c:pt>
                <c:pt idx="5">
                  <c:v>3.4502065149716361</c:v>
                </c:pt>
                <c:pt idx="6">
                  <c:v>4.4512942296630555</c:v>
                </c:pt>
                <c:pt idx="7">
                  <c:v>5.8349799761044867</c:v>
                </c:pt>
                <c:pt idx="9">
                  <c:v>2.8147846826496248</c:v>
                </c:pt>
                <c:pt idx="10">
                  <c:v>2.8418250082534851</c:v>
                </c:pt>
                <c:pt idx="11">
                  <c:v>2.9832596940150111</c:v>
                </c:pt>
                <c:pt idx="12">
                  <c:v>2.9035988861946791</c:v>
                </c:pt>
                <c:pt idx="13">
                  <c:v>2.7606710812631863</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1.1038310356980541</c:v>
                </c:pt>
                <c:pt idx="1">
                  <c:v>0.74993178426651796</c:v>
                </c:pt>
                <c:pt idx="2">
                  <c:v>0.76739927997325941</c:v>
                </c:pt>
                <c:pt idx="3">
                  <c:v>0.78813027350014819</c:v>
                </c:pt>
                <c:pt idx="4">
                  <c:v>0.79318242572269293</c:v>
                </c:pt>
                <c:pt idx="5">
                  <c:v>0.82092462154693013</c:v>
                </c:pt>
                <c:pt idx="6">
                  <c:v>0.7956075934069462</c:v>
                </c:pt>
                <c:pt idx="7">
                  <c:v>0.72690469861857498</c:v>
                </c:pt>
                <c:pt idx="9">
                  <c:v>1.1038310356980541</c:v>
                </c:pt>
                <c:pt idx="10">
                  <c:v>0.74993178426651796</c:v>
                </c:pt>
                <c:pt idx="11">
                  <c:v>0.76739927997325941</c:v>
                </c:pt>
                <c:pt idx="12">
                  <c:v>0.78813027350014819</c:v>
                </c:pt>
                <c:pt idx="13">
                  <c:v>0.79318242572269293</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6.8329265838471125</c:v>
                </c:pt>
                <c:pt idx="1">
                  <c:v>7.0849009058962782</c:v>
                </c:pt>
                <c:pt idx="2">
                  <c:v>7.2499232169288392</c:v>
                </c:pt>
                <c:pt idx="3">
                  <c:v>7.4457770771068548</c:v>
                </c:pt>
                <c:pt idx="4">
                  <c:v>7.4935067488039167</c:v>
                </c:pt>
                <c:pt idx="5">
                  <c:v>7.7555981982534536</c:v>
                </c:pt>
                <c:pt idx="6">
                  <c:v>7.5164182630023983</c:v>
                </c:pt>
                <c:pt idx="7">
                  <c:v>6.8673549591981677</c:v>
                </c:pt>
                <c:pt idx="9">
                  <c:v>6.8329265838471125</c:v>
                </c:pt>
                <c:pt idx="10">
                  <c:v>7.0849009058962782</c:v>
                </c:pt>
                <c:pt idx="11">
                  <c:v>7.2499232169288392</c:v>
                </c:pt>
                <c:pt idx="12">
                  <c:v>7.4457770771068548</c:v>
                </c:pt>
                <c:pt idx="13">
                  <c:v>7.4935067488039167</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0.10353384316145484</c:v>
                </c:pt>
                <c:pt idx="4">
                  <c:v>0.29501420371917253</c:v>
                </c:pt>
                <c:pt idx="5">
                  <c:v>0.57292629262010975</c:v>
                </c:pt>
                <c:pt idx="6">
                  <c:v>1.106720903794461</c:v>
                </c:pt>
                <c:pt idx="7">
                  <c:v>1.5927343416911004</c:v>
                </c:pt>
                <c:pt idx="9">
                  <c:v>3.2055500417449041E-2</c:v>
                </c:pt>
                <c:pt idx="10">
                  <c:v>6.2982743372587108E-2</c:v>
                </c:pt>
                <c:pt idx="11">
                  <c:v>0.10097884850612647</c:v>
                </c:pt>
                <c:pt idx="12">
                  <c:v>0.10353384316145484</c:v>
                </c:pt>
                <c:pt idx="13">
                  <c:v>0.29501420371917253</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112.08301521214011</c:v>
                </c:pt>
                <c:pt idx="1">
                  <c:v>114.1280671291118</c:v>
                </c:pt>
                <c:pt idx="2">
                  <c:v>119.80810276258545</c:v>
                </c:pt>
                <c:pt idx="3">
                  <c:v>116.60891421435548</c:v>
                </c:pt>
                <c:pt idx="4">
                  <c:v>110.86891471809408</c:v>
                </c:pt>
                <c:pt idx="5">
                  <c:v>138.56074867607006</c:v>
                </c:pt>
                <c:pt idx="6">
                  <c:v>178.76456332778503</c:v>
                </c:pt>
                <c:pt idx="7">
                  <c:v>234.33356539400117</c:v>
                </c:pt>
                <c:pt idx="9">
                  <c:v>112.08301521214011</c:v>
                </c:pt>
                <c:pt idx="10">
                  <c:v>114.1280671291118</c:v>
                </c:pt>
                <c:pt idx="11">
                  <c:v>119.80810276258545</c:v>
                </c:pt>
                <c:pt idx="12">
                  <c:v>116.60891421435548</c:v>
                </c:pt>
                <c:pt idx="13">
                  <c:v>110.86891471809408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14.373795881326103</c:v>
                </c:pt>
                <c:pt idx="1">
                  <c:v>14.511878244495927</c:v>
                </c:pt>
                <c:pt idx="2">
                  <c:v>15.234119386494047</c:v>
                </c:pt>
                <c:pt idx="3">
                  <c:v>14.827328700723671</c:v>
                </c:pt>
                <c:pt idx="4">
                  <c:v>14.097462893752812</c:v>
                </c:pt>
                <c:pt idx="5">
                  <c:v>17.618599568312671</c:v>
                </c:pt>
                <c:pt idx="6">
                  <c:v>22.730688801629295</c:v>
                </c:pt>
                <c:pt idx="7">
                  <c:v>29.796528190995172</c:v>
                </c:pt>
                <c:pt idx="9">
                  <c:v>14.373795881326103</c:v>
                </c:pt>
                <c:pt idx="10">
                  <c:v>14.511878244495927</c:v>
                </c:pt>
                <c:pt idx="11">
                  <c:v>15.234119386494047</c:v>
                </c:pt>
                <c:pt idx="12">
                  <c:v>14.827328700723671</c:v>
                </c:pt>
                <c:pt idx="13">
                  <c:v>14.097462893752812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3.9406985557094738</c:v>
                </c:pt>
                <c:pt idx="1">
                  <c:v>3.978555011554878</c:v>
                </c:pt>
                <c:pt idx="2">
                  <c:v>4.1765635716210152</c:v>
                </c:pt>
                <c:pt idx="3">
                  <c:v>4.0650384406725513</c:v>
                </c:pt>
                <c:pt idx="4">
                  <c:v>3.8649395137684603</c:v>
                </c:pt>
                <c:pt idx="5">
                  <c:v>4.8302891209602903</c:v>
                </c:pt>
                <c:pt idx="6">
                  <c:v>6.2318119215282781</c:v>
                </c:pt>
                <c:pt idx="7">
                  <c:v>8.1689719665462786</c:v>
                </c:pt>
                <c:pt idx="9">
                  <c:v>3.9406985557094738</c:v>
                </c:pt>
                <c:pt idx="10">
                  <c:v>3.978555011554878</c:v>
                </c:pt>
                <c:pt idx="11">
                  <c:v>4.1765635716210152</c:v>
                </c:pt>
                <c:pt idx="12">
                  <c:v>4.0650384406725513</c:v>
                </c:pt>
                <c:pt idx="13">
                  <c:v>3.8649395137684603</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27.595775892451353</c:v>
                </c:pt>
                <c:pt idx="1">
                  <c:v>18.748294606662949</c:v>
                </c:pt>
                <c:pt idx="2">
                  <c:v>19.184981999331484</c:v>
                </c:pt>
                <c:pt idx="3">
                  <c:v>19.703256837503705</c:v>
                </c:pt>
                <c:pt idx="4">
                  <c:v>19.829560643067325</c:v>
                </c:pt>
                <c:pt idx="5">
                  <c:v>20.523115538673252</c:v>
                </c:pt>
                <c:pt idx="6">
                  <c:v>19.890189835173654</c:v>
                </c:pt>
                <c:pt idx="7">
                  <c:v>18.172617465464374</c:v>
                </c:pt>
                <c:pt idx="9">
                  <c:v>27.595775892451353</c:v>
                </c:pt>
                <c:pt idx="10">
                  <c:v>18.748294606662949</c:v>
                </c:pt>
                <c:pt idx="11">
                  <c:v>19.184981999331484</c:v>
                </c:pt>
                <c:pt idx="12">
                  <c:v>19.703256837503705</c:v>
                </c:pt>
                <c:pt idx="13">
                  <c:v>19.829560643067325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95.660972173859577</c:v>
                </c:pt>
                <c:pt idx="1">
                  <c:v>99.188612682547898</c:v>
                </c:pt>
                <c:pt idx="2">
                  <c:v>101.49892503700374</c:v>
                </c:pt>
                <c:pt idx="3">
                  <c:v>104.24087907949597</c:v>
                </c:pt>
                <c:pt idx="4">
                  <c:v>104.90909448325483</c:v>
                </c:pt>
                <c:pt idx="5">
                  <c:v>108.57837477554835</c:v>
                </c:pt>
                <c:pt idx="6">
                  <c:v>105.22985568203357</c:v>
                </c:pt>
                <c:pt idx="7">
                  <c:v>96.14296942877435</c:v>
                </c:pt>
                <c:pt idx="9">
                  <c:v>95.660972173859577</c:v>
                </c:pt>
                <c:pt idx="10">
                  <c:v>99.188612682547898</c:v>
                </c:pt>
                <c:pt idx="11">
                  <c:v>101.49892503700374</c:v>
                </c:pt>
                <c:pt idx="12">
                  <c:v>104.24087907949597</c:v>
                </c:pt>
                <c:pt idx="13">
                  <c:v>104.90909448325483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2.5883460790363708</c:v>
                </c:pt>
                <c:pt idx="4">
                  <c:v>7.375355092979313</c:v>
                </c:pt>
                <c:pt idx="5">
                  <c:v>14.323157315502744</c:v>
                </c:pt>
                <c:pt idx="6">
                  <c:v>27.668022594861526</c:v>
                </c:pt>
                <c:pt idx="7">
                  <c:v>39.818358542277508</c:v>
                </c:pt>
                <c:pt idx="9">
                  <c:v>0.80138751043622602</c:v>
                </c:pt>
                <c:pt idx="10">
                  <c:v>1.5745685843146777</c:v>
                </c:pt>
                <c:pt idx="11">
                  <c:v>2.5244712126531619</c:v>
                </c:pt>
                <c:pt idx="12">
                  <c:v>2.5883460790363708</c:v>
                </c:pt>
                <c:pt idx="13">
                  <c:v>7.375355092979313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12.081299629763897</c:v>
                </c:pt>
                <c:pt idx="1">
                  <c:v>8.7407589720252883</c:v>
                </c:pt>
                <c:pt idx="2">
                  <c:v>8.9443497159045364</c:v>
                </c:pt>
                <c:pt idx="3">
                  <c:v>9.1859778499172613</c:v>
                </c:pt>
                <c:pt idx="4">
                  <c:v>9.2448627322408399</c:v>
                </c:pt>
                <c:pt idx="5">
                  <c:v>9.5682092714084686</c:v>
                </c:pt>
                <c:pt idx="6">
                  <c:v>9.2731290447768977</c:v>
                </c:pt>
                <c:pt idx="7">
                  <c:v>8.4723689534935183</c:v>
                </c:pt>
                <c:pt idx="9">
                  <c:v>12.081299629763897</c:v>
                </c:pt>
                <c:pt idx="10">
                  <c:v>8.7407589720252883</c:v>
                </c:pt>
                <c:pt idx="11">
                  <c:v>8.9443497159045364</c:v>
                </c:pt>
                <c:pt idx="12">
                  <c:v>9.1859778499172613</c:v>
                </c:pt>
                <c:pt idx="13">
                  <c:v>9.2448627322408399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0.67889467519440883</c:v>
                </c:pt>
                <c:pt idx="4">
                  <c:v>0.6313519906124907</c:v>
                </c:pt>
                <c:pt idx="5">
                  <c:v>0.77975387088168935</c:v>
                </c:pt>
                <c:pt idx="6">
                  <c:v>0.98484521612622367</c:v>
                </c:pt>
                <c:pt idx="7">
                  <c:v>1.2161116763151194</c:v>
                </c:pt>
                <c:pt idx="9">
                  <c:v>0.60923770891438467</c:v>
                </c:pt>
                <c:pt idx="10">
                  <c:v>0.64854136839212595</c:v>
                </c:pt>
                <c:pt idx="11">
                  <c:v>0.6995709084876961</c:v>
                </c:pt>
                <c:pt idx="12">
                  <c:v>0.67889467519440883</c:v>
                </c:pt>
                <c:pt idx="13">
                  <c:v>0.6313519906124907</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0.42703874385528051</c:v>
                </c:pt>
                <c:pt idx="5">
                  <c:v>0.44093192466170095</c:v>
                </c:pt>
                <c:pt idx="6">
                  <c:v>0.46127154187253444</c:v>
                </c:pt>
                <c:pt idx="7">
                  <c:v>0.50611705042949839</c:v>
                </c:pt>
                <c:pt idx="9" formatCode="0%">
                  <c:v>0.41283463855351005</c:v>
                </c:pt>
                <c:pt idx="10" formatCode="0%">
                  <c:v>0.41283463855351005</c:v>
                </c:pt>
                <c:pt idx="11" formatCode="0%">
                  <c:v>0.41283463855351005</c:v>
                </c:pt>
                <c:pt idx="12" formatCode="0%">
                  <c:v>0.41206830801822453</c:v>
                </c:pt>
                <c:pt idx="13" formatCode="0%">
                  <c:v>0.42703874385528051</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1.1410679088639795</c:v>
                </c:pt>
                <c:pt idx="5">
                  <c:v>1.2895608781634942</c:v>
                </c:pt>
                <c:pt idx="6">
                  <c:v>1.5275039543155391</c:v>
                </c:pt>
                <c:pt idx="7">
                  <c:v>2.1215288219756667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0.15027724222202982</c:v>
                </c:pt>
                <c:pt idx="5">
                  <c:v>0.14698576405435909</c:v>
                </c:pt>
                <c:pt idx="6">
                  <c:v>0.13210671232232918</c:v>
                </c:pt>
                <c:pt idx="7">
                  <c:v>0.10808590087330817</c:v>
                </c:pt>
                <c:pt idx="9">
                  <c:v>0.1283823833256614</c:v>
                </c:pt>
                <c:pt idx="10">
                  <c:v>0.12877680945571371</c:v>
                </c:pt>
                <c:pt idx="11">
                  <c:v>0.12973355042768442</c:v>
                </c:pt>
                <c:pt idx="12">
                  <c:v>0.13499132813487882</c:v>
                </c:pt>
                <c:pt idx="13">
                  <c:v>0.15027724222202982</c:v>
                </c:pt>
                <c:pt idx="14">
                  <c:v>0.34909118962910279</c:v>
                </c:pt>
                <c:pt idx="15">
                  <c:v>0.23845261574180415</c:v>
                </c:pt>
                <c:pt idx="16">
                  <c:v>0.18534029852250519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2.9768106243485852</c:v>
                </c:pt>
                <c:pt idx="5">
                  <c:v>3.5193480557918595</c:v>
                </c:pt>
                <c:pt idx="6">
                  <c:v>4.0481397969476971</c:v>
                </c:pt>
                <c:pt idx="7">
                  <c:v>4.4926673991895614</c:v>
                </c:pt>
                <c:pt idx="9">
                  <c:v>2.7636773332492934</c:v>
                </c:pt>
                <c:pt idx="10">
                  <c:v>2.8913337107360779</c:v>
                </c:pt>
                <c:pt idx="11">
                  <c:v>3.0495903806306055</c:v>
                </c:pt>
                <c:pt idx="12">
                  <c:v>3.2047358801985588</c:v>
                </c:pt>
                <c:pt idx="13">
                  <c:v>2.9768106243485852</c:v>
                </c:pt>
                <c:pt idx="14">
                  <c:v>3.1762116203521527</c:v>
                </c:pt>
                <c:pt idx="15">
                  <c:v>3.4707738584080308</c:v>
                </c:pt>
                <c:pt idx="16">
                  <c:v>3.476340392020584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4.1144048002403828</c:v>
                </c:pt>
                <c:pt idx="4">
                  <c:v>3.9355907169713524</c:v>
                </c:pt>
                <c:pt idx="5">
                  <c:v>5.1994239292304307</c:v>
                </c:pt>
                <c:pt idx="6">
                  <c:v>7.2847092272055161</c:v>
                </c:pt>
                <c:pt idx="7">
                  <c:v>10.429683043024037</c:v>
                </c:pt>
                <c:pt idx="9">
                  <c:v>3.9385634462472403</c:v>
                </c:pt>
                <c:pt idx="10">
                  <c:v>4.2313538823878662</c:v>
                </c:pt>
                <c:pt idx="11">
                  <c:v>4.4526615366410756</c:v>
                </c:pt>
                <c:pt idx="12">
                  <c:v>4.1144048002403828</c:v>
                </c:pt>
                <c:pt idx="13">
                  <c:v>3.9355907169713524</c:v>
                </c:pt>
                <c:pt idx="14">
                  <c:v>4.6191506893699659</c:v>
                </c:pt>
                <c:pt idx="15">
                  <c:v>5.880892448007641</c:v>
                </c:pt>
                <c:pt idx="16">
                  <c:v>7.2948614982316116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0.46372346858460045</c:v>
                </c:pt>
                <c:pt idx="1">
                  <c:v>0.46905924231932195</c:v>
                </c:pt>
                <c:pt idx="2">
                  <c:v>0.47271120514266252</c:v>
                </c:pt>
                <c:pt idx="3">
                  <c:v>0.45580929278482035</c:v>
                </c:pt>
                <c:pt idx="4">
                  <c:v>0.46068947227981893</c:v>
                </c:pt>
                <c:pt idx="5">
                  <c:v>0.50813107474502861</c:v>
                </c:pt>
                <c:pt idx="6">
                  <c:v>0.57224594145011987</c:v>
                </c:pt>
                <c:pt idx="7">
                  <c:v>0.66496849446451078</c:v>
                </c:pt>
                <c:pt idx="9">
                  <c:v>0.46372346858460045</c:v>
                </c:pt>
                <c:pt idx="10">
                  <c:v>0.46905924231932195</c:v>
                </c:pt>
                <c:pt idx="11">
                  <c:v>0.47271120514266252</c:v>
                </c:pt>
                <c:pt idx="12">
                  <c:v>0.45580929278482035</c:v>
                </c:pt>
                <c:pt idx="13">
                  <c:v>0.46068947227981893</c:v>
                </c:pt>
                <c:pt idx="14">
                  <c:v>0.50863363351724189</c:v>
                </c:pt>
                <c:pt idx="15">
                  <c:v>0.55997625629393044</c:v>
                </c:pt>
                <c:pt idx="16">
                  <c:v>0.61441693399915454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7.2943466314067953</c:v>
                      </c:pt>
                      <c:pt idx="1">
                        <c:v>7.7205236448989796</c:v>
                      </c:pt>
                      <c:pt idx="2">
                        <c:v>8.104696672842028</c:v>
                      </c:pt>
                      <c:pt idx="3">
                        <c:v>7.909941301358641</c:v>
                      </c:pt>
                      <c:pt idx="4">
                        <c:v>7.5233680558217868</c:v>
                      </c:pt>
                      <c:pt idx="5">
                        <c:v>9.3738888238216784</c:v>
                      </c:pt>
                      <c:pt idx="6">
                        <c:v>12.037201677925662</c:v>
                      </c:pt>
                      <c:pt idx="7">
                        <c:v>15.695404837551417</c:v>
                      </c:pt>
                      <c:pt idx="9">
                        <c:v>7.2943466314067953</c:v>
                      </c:pt>
                      <c:pt idx="10">
                        <c:v>7.7205236448989796</c:v>
                      </c:pt>
                      <c:pt idx="11">
                        <c:v>8.104696672842028</c:v>
                      </c:pt>
                      <c:pt idx="12">
                        <c:v>7.909941301358641</c:v>
                      </c:pt>
                      <c:pt idx="13">
                        <c:v>7.5233680558217868</c:v>
                      </c:pt>
                      <c:pt idx="14">
                        <c:v>8.653087132868464</c:v>
                      </c:pt>
                      <c:pt idx="15">
                        <c:v>10.150095178451407</c:v>
                      </c:pt>
                      <c:pt idx="16">
                        <c:v>11.570959122773855</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133.22887954517915</c:v>
                </c:pt>
                <c:pt idx="1">
                  <c:v>136.59337500558414</c:v>
                </c:pt>
                <c:pt idx="2">
                  <c:v>138.86266762680626</c:v>
                </c:pt>
                <c:pt idx="3">
                  <c:v>133.36901053384653</c:v>
                </c:pt>
                <c:pt idx="4">
                  <c:v>125.40706544965808</c:v>
                </c:pt>
                <c:pt idx="5">
                  <c:v>142.12317352077235</c:v>
                </c:pt>
                <c:pt idx="6">
                  <c:v>168.64658594844641</c:v>
                </c:pt>
                <c:pt idx="7">
                  <c:v>207.83685678520865</c:v>
                </c:pt>
                <c:pt idx="9">
                  <c:v>133.22887954517915</c:v>
                </c:pt>
                <c:pt idx="10">
                  <c:v>136.59337500558414</c:v>
                </c:pt>
                <c:pt idx="11">
                  <c:v>138.86266762680626</c:v>
                </c:pt>
                <c:pt idx="12">
                  <c:v>133.36901053384653</c:v>
                </c:pt>
                <c:pt idx="13">
                  <c:v>125.40706544965808</c:v>
                </c:pt>
                <c:pt idx="14">
                  <c:v>131.19466500922755</c:v>
                </c:pt>
                <c:pt idx="15">
                  <c:v>142.20737881602088</c:v>
                </c:pt>
                <c:pt idx="16">
                  <c:v>153.22139179957773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0.66083556617256722</c:v>
                </c:pt>
                <c:pt idx="4" formatCode="0.00">
                  <c:v>0.68484371300096503</c:v>
                </c:pt>
                <c:pt idx="5">
                  <c:v>0.70712426170004783</c:v>
                </c:pt>
                <c:pt idx="6">
                  <c:v>0.73974298581376918</c:v>
                </c:pt>
                <c:pt idx="7">
                  <c:v>0.8116619042573282</c:v>
                </c:pt>
                <c:pt idx="9">
                  <c:v>0.69691003522723105</c:v>
                </c:pt>
                <c:pt idx="10">
                  <c:v>0.66206453346586935</c:v>
                </c:pt>
                <c:pt idx="11">
                  <c:v>0.66206453346586935</c:v>
                </c:pt>
                <c:pt idx="12">
                  <c:v>0.66083556617256722</c:v>
                </c:pt>
                <c:pt idx="13">
                  <c:v>0.68484371300096503</c:v>
                </c:pt>
                <c:pt idx="14">
                  <c:v>0.62820681009279655</c:v>
                </c:pt>
                <c:pt idx="15">
                  <c:v>0.59718909884446469</c:v>
                </c:pt>
                <c:pt idx="16">
                  <c:v>0.56770288708901928</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0.32916443382743277</c:v>
                </c:pt>
                <c:pt idx="4">
                  <c:v>0.30515628699903496</c:v>
                </c:pt>
                <c:pt idx="5">
                  <c:v>0.25787573829995214</c:v>
                </c:pt>
                <c:pt idx="6">
                  <c:v>0.22025701418623078</c:v>
                </c:pt>
                <c:pt idx="7">
                  <c:v>0.14333809574267176</c:v>
                </c:pt>
                <c:pt idx="9" formatCode="0%">
                  <c:v>0.29308996477276894</c:v>
                </c:pt>
                <c:pt idx="10" formatCode="0%">
                  <c:v>0.32793546653413064</c:v>
                </c:pt>
                <c:pt idx="11" formatCode="0%">
                  <c:v>0.32793546653413064</c:v>
                </c:pt>
                <c:pt idx="12" formatCode="0%">
                  <c:v>0.32916443382743277</c:v>
                </c:pt>
                <c:pt idx="13" formatCode="0%">
                  <c:v>0.30515628699903496</c:v>
                </c:pt>
                <c:pt idx="14">
                  <c:v>0.33179318990720341</c:v>
                </c:pt>
                <c:pt idx="15">
                  <c:v>0.32281090115553523</c:v>
                </c:pt>
                <c:pt idx="16">
                  <c:v>0.2822971129109807</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76.916431902036379</c:v>
                </c:pt>
                <c:pt idx="1">
                  <c:v>77.964053461390947</c:v>
                </c:pt>
                <c:pt idx="2">
                  <c:v>79.011675020745514</c:v>
                </c:pt>
                <c:pt idx="3">
                  <c:v>80.059296580100096</c:v>
                </c:pt>
                <c:pt idx="4">
                  <c:v>80.789672264732843</c:v>
                </c:pt>
                <c:pt idx="5">
                  <c:v>81.520047949365591</c:v>
                </c:pt>
                <c:pt idx="6">
                  <c:v>83.548632104177614</c:v>
                </c:pt>
                <c:pt idx="7">
                  <c:v>85.577216258989623</c:v>
                </c:pt>
                <c:pt idx="8">
                  <c:v>83.292081581682481</c:v>
                </c:pt>
                <c:pt idx="9">
                  <c:v>79.192081941495786</c:v>
                </c:pt>
                <c:pt idx="10">
                  <c:v>81.389846541335146</c:v>
                </c:pt>
                <c:pt idx="11">
                  <c:v>83.587611141174506</c:v>
                </c:pt>
                <c:pt idx="12">
                  <c:v>85.785375741013866</c:v>
                </c:pt>
                <c:pt idx="13">
                  <c:v>87.983140340853225</c:v>
                </c:pt>
                <c:pt idx="14">
                  <c:v>90.180904940692585</c:v>
                </c:pt>
                <c:pt idx="15">
                  <c:v>92.378669540531945</c:v>
                </c:pt>
                <c:pt idx="16">
                  <c:v>94.576434140371305</c:v>
                </c:pt>
                <c:pt idx="17">
                  <c:v>96.774198740210664</c:v>
                </c:pt>
                <c:pt idx="18">
                  <c:v>98.971963340050038</c:v>
                </c:pt>
                <c:pt idx="19">
                  <c:v>101.84366438660111</c:v>
                </c:pt>
                <c:pt idx="20">
                  <c:v>104.71536543315217</c:v>
                </c:pt>
                <c:pt idx="21">
                  <c:v>107.58706647970324</c:v>
                </c:pt>
                <c:pt idx="22">
                  <c:v>110.45876752625431</c:v>
                </c:pt>
                <c:pt idx="23">
                  <c:v>113.33046857280537</c:v>
                </c:pt>
                <c:pt idx="24">
                  <c:v>116.20216961935644</c:v>
                </c:pt>
                <c:pt idx="25">
                  <c:v>119.07387066590751</c:v>
                </c:pt>
                <c:pt idx="26">
                  <c:v>121.94557171245857</c:v>
                </c:pt>
                <c:pt idx="27">
                  <c:v>124.81727275900964</c:v>
                </c:pt>
                <c:pt idx="28">
                  <c:v>127.68897380556075</c:v>
                </c:pt>
                <c:pt idx="29">
                  <c:v>147.53504597206654</c:v>
                </c:pt>
                <c:pt idx="30">
                  <c:v>167.38111813857233</c:v>
                </c:pt>
                <c:pt idx="31">
                  <c:v>167.38111813857233</c:v>
                </c:pt>
                <c:pt idx="32">
                  <c:v>167.38111813857233</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9.8639485205430191</c:v>
                </c:pt>
                <c:pt idx="1">
                  <c:v>9.9982980330587043</c:v>
                </c:pt>
                <c:pt idx="2">
                  <c:v>10.13264754557439</c:v>
                </c:pt>
                <c:pt idx="3">
                  <c:v>10.266997058090077</c:v>
                </c:pt>
                <c:pt idx="4">
                  <c:v>10.316312187793585</c:v>
                </c:pt>
                <c:pt idx="5">
                  <c:v>10.365627317497093</c:v>
                </c:pt>
                <c:pt idx="6">
                  <c:v>10.623570582496422</c:v>
                </c:pt>
                <c:pt idx="7">
                  <c:v>10.88151384749575</c:v>
                </c:pt>
                <c:pt idx="8">
                  <c:v>10.590949071945479</c:v>
                </c:pt>
                <c:pt idx="9">
                  <c:v>10.069616352680582</c:v>
                </c:pt>
                <c:pt idx="10">
                  <c:v>10.349071644312316</c:v>
                </c:pt>
                <c:pt idx="11">
                  <c:v>10.62852693594405</c:v>
                </c:pt>
                <c:pt idx="12">
                  <c:v>10.907982227575785</c:v>
                </c:pt>
                <c:pt idx="13">
                  <c:v>11.187437519207519</c:v>
                </c:pt>
                <c:pt idx="14">
                  <c:v>11.466892810839253</c:v>
                </c:pt>
                <c:pt idx="15">
                  <c:v>11.746348102470987</c:v>
                </c:pt>
                <c:pt idx="16">
                  <c:v>12.025803394102722</c:v>
                </c:pt>
                <c:pt idx="17">
                  <c:v>12.305258685734456</c:v>
                </c:pt>
                <c:pt idx="18">
                  <c:v>12.584713977366194</c:v>
                </c:pt>
                <c:pt idx="19">
                  <c:v>12.949863208317382</c:v>
                </c:pt>
                <c:pt idx="20">
                  <c:v>13.315012439268569</c:v>
                </c:pt>
                <c:pt idx="21">
                  <c:v>13.680161670219757</c:v>
                </c:pt>
                <c:pt idx="22">
                  <c:v>14.045310901170945</c:v>
                </c:pt>
                <c:pt idx="23">
                  <c:v>14.410460132122132</c:v>
                </c:pt>
                <c:pt idx="24">
                  <c:v>14.77560936307332</c:v>
                </c:pt>
                <c:pt idx="25">
                  <c:v>15.140758594024508</c:v>
                </c:pt>
                <c:pt idx="26">
                  <c:v>15.505907824975695</c:v>
                </c:pt>
                <c:pt idx="27">
                  <c:v>15.871057055926883</c:v>
                </c:pt>
                <c:pt idx="28">
                  <c:v>16.236206286878069</c:v>
                </c:pt>
                <c:pt idx="29">
                  <c:v>18.759720354508744</c:v>
                </c:pt>
                <c:pt idx="30">
                  <c:v>21.283234422139419</c:v>
                </c:pt>
                <c:pt idx="31">
                  <c:v>21.283234422139419</c:v>
                </c:pt>
                <c:pt idx="32">
                  <c:v>21.283234422139419</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3.3624693609771357</c:v>
                </c:pt>
                <c:pt idx="1">
                  <c:v>3.179907801534632</c:v>
                </c:pt>
                <c:pt idx="2">
                  <c:v>2.9973462420921284</c:v>
                </c:pt>
                <c:pt idx="3">
                  <c:v>2.8147846826496248</c:v>
                </c:pt>
                <c:pt idx="4">
                  <c:v>2.8283048454515551</c:v>
                </c:pt>
                <c:pt idx="5">
                  <c:v>2.8418250082534851</c:v>
                </c:pt>
                <c:pt idx="6">
                  <c:v>2.9125423511342481</c:v>
                </c:pt>
                <c:pt idx="7">
                  <c:v>2.9832596940150111</c:v>
                </c:pt>
                <c:pt idx="8">
                  <c:v>2.9035988861946791</c:v>
                </c:pt>
                <c:pt idx="9">
                  <c:v>2.7606710812631863</c:v>
                </c:pt>
                <c:pt idx="10">
                  <c:v>2.8372861294530138</c:v>
                </c:pt>
                <c:pt idx="11">
                  <c:v>2.9139011776428414</c:v>
                </c:pt>
                <c:pt idx="12">
                  <c:v>2.990516225832669</c:v>
                </c:pt>
                <c:pt idx="13">
                  <c:v>3.0671312740224965</c:v>
                </c:pt>
                <c:pt idx="14">
                  <c:v>3.1437463222123241</c:v>
                </c:pt>
                <c:pt idx="15">
                  <c:v>3.2203613704021516</c:v>
                </c:pt>
                <c:pt idx="16">
                  <c:v>3.2969764185919792</c:v>
                </c:pt>
                <c:pt idx="17">
                  <c:v>3.3735914667818068</c:v>
                </c:pt>
                <c:pt idx="18">
                  <c:v>3.4502065149716361</c:v>
                </c:pt>
                <c:pt idx="19">
                  <c:v>3.5503152864407781</c:v>
                </c:pt>
                <c:pt idx="20">
                  <c:v>3.6504240579099201</c:v>
                </c:pt>
                <c:pt idx="21">
                  <c:v>3.7505328293790621</c:v>
                </c:pt>
                <c:pt idx="22">
                  <c:v>3.8506416008482041</c:v>
                </c:pt>
                <c:pt idx="23">
                  <c:v>3.950750372317346</c:v>
                </c:pt>
                <c:pt idx="24">
                  <c:v>4.0508591437864876</c:v>
                </c:pt>
                <c:pt idx="25">
                  <c:v>4.1509679152556291</c:v>
                </c:pt>
                <c:pt idx="26">
                  <c:v>4.2510766867247707</c:v>
                </c:pt>
                <c:pt idx="27">
                  <c:v>4.3511854581939122</c:v>
                </c:pt>
                <c:pt idx="28">
                  <c:v>4.4512942296630555</c:v>
                </c:pt>
                <c:pt idx="29">
                  <c:v>5.1431371028837711</c:v>
                </c:pt>
                <c:pt idx="30">
                  <c:v>5.8349799761044867</c:v>
                </c:pt>
                <c:pt idx="31">
                  <c:v>5.8349799761044867</c:v>
                </c:pt>
                <c:pt idx="32">
                  <c:v>5.8349799761044867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0.77993800504441069</c:v>
                </c:pt>
                <c:pt idx="2">
                  <c:v>0.94188452037123238</c:v>
                </c:pt>
                <c:pt idx="3">
                  <c:v>1.1038310356980541</c:v>
                </c:pt>
                <c:pt idx="4">
                  <c:v>0.92688140998228596</c:v>
                </c:pt>
                <c:pt idx="5">
                  <c:v>0.74993178426651796</c:v>
                </c:pt>
                <c:pt idx="6">
                  <c:v>0.75866553211988874</c:v>
                </c:pt>
                <c:pt idx="7">
                  <c:v>0.76739927997325941</c:v>
                </c:pt>
                <c:pt idx="8">
                  <c:v>0.78813027350014819</c:v>
                </c:pt>
                <c:pt idx="9">
                  <c:v>0.79318242572269293</c:v>
                </c:pt>
                <c:pt idx="10">
                  <c:v>0.79626489192538596</c:v>
                </c:pt>
                <c:pt idx="11">
                  <c:v>0.799347358128079</c:v>
                </c:pt>
                <c:pt idx="12">
                  <c:v>0.80242982433077203</c:v>
                </c:pt>
                <c:pt idx="13">
                  <c:v>0.80551229053346507</c:v>
                </c:pt>
                <c:pt idx="14">
                  <c:v>0.8085947567361581</c:v>
                </c:pt>
                <c:pt idx="15">
                  <c:v>0.81167722293885114</c:v>
                </c:pt>
                <c:pt idx="16">
                  <c:v>0.81475968914154417</c:v>
                </c:pt>
                <c:pt idx="17">
                  <c:v>0.81784215534423721</c:v>
                </c:pt>
                <c:pt idx="18">
                  <c:v>0.82092462154693013</c:v>
                </c:pt>
                <c:pt idx="19">
                  <c:v>0.81839291873293174</c:v>
                </c:pt>
                <c:pt idx="20">
                  <c:v>0.81586121591893335</c:v>
                </c:pt>
                <c:pt idx="21">
                  <c:v>0.81332951310493495</c:v>
                </c:pt>
                <c:pt idx="22">
                  <c:v>0.81079781029093656</c:v>
                </c:pt>
                <c:pt idx="23">
                  <c:v>0.80826610747693817</c:v>
                </c:pt>
                <c:pt idx="24">
                  <c:v>0.80573440466293977</c:v>
                </c:pt>
                <c:pt idx="25">
                  <c:v>0.80320270184894138</c:v>
                </c:pt>
                <c:pt idx="26">
                  <c:v>0.80067099903494299</c:v>
                </c:pt>
                <c:pt idx="27">
                  <c:v>0.79813929622094459</c:v>
                </c:pt>
                <c:pt idx="28">
                  <c:v>0.7956075934069462</c:v>
                </c:pt>
                <c:pt idx="29">
                  <c:v>0.76125614601276059</c:v>
                </c:pt>
                <c:pt idx="30">
                  <c:v>0.72690469861857498</c:v>
                </c:pt>
                <c:pt idx="31">
                  <c:v>0.72690469861857498</c:v>
                </c:pt>
                <c:pt idx="32">
                  <c:v>0.72690469861857498</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6.2668670366510444</c:v>
                </c:pt>
                <c:pt idx="2">
                  <c:v>6.5498968102490789</c:v>
                </c:pt>
                <c:pt idx="3">
                  <c:v>6.8329265838471125</c:v>
                </c:pt>
                <c:pt idx="4" formatCode="0.000">
                  <c:v>6.9589137448716958</c:v>
                </c:pt>
                <c:pt idx="5" formatCode="0.000">
                  <c:v>7.0849009058962782</c:v>
                </c:pt>
                <c:pt idx="6">
                  <c:v>7.1674120614125592</c:v>
                </c:pt>
                <c:pt idx="7">
                  <c:v>7.2499232169288392</c:v>
                </c:pt>
                <c:pt idx="8">
                  <c:v>7.4457770771068548</c:v>
                </c:pt>
                <c:pt idx="9">
                  <c:v>7.4935067488039167</c:v>
                </c:pt>
                <c:pt idx="10">
                  <c:v>7.5226280209649765</c:v>
                </c:pt>
                <c:pt idx="11">
                  <c:v>7.5517492931260364</c:v>
                </c:pt>
                <c:pt idx="12">
                  <c:v>7.5808705652870962</c:v>
                </c:pt>
                <c:pt idx="13">
                  <c:v>7.6099918374481561</c:v>
                </c:pt>
                <c:pt idx="14">
                  <c:v>7.639113109609216</c:v>
                </c:pt>
                <c:pt idx="15">
                  <c:v>7.6682343817702758</c:v>
                </c:pt>
                <c:pt idx="16">
                  <c:v>7.6973556539313357</c:v>
                </c:pt>
                <c:pt idx="17">
                  <c:v>7.7264769260923956</c:v>
                </c:pt>
                <c:pt idx="18">
                  <c:v>7.7555981982534536</c:v>
                </c:pt>
                <c:pt idx="19">
                  <c:v>7.7316802047283479</c:v>
                </c:pt>
                <c:pt idx="20">
                  <c:v>7.7077622112032422</c:v>
                </c:pt>
                <c:pt idx="21">
                  <c:v>7.6838442176781365</c:v>
                </c:pt>
                <c:pt idx="22">
                  <c:v>7.6599262241530308</c:v>
                </c:pt>
                <c:pt idx="23">
                  <c:v>7.6360082306279251</c:v>
                </c:pt>
                <c:pt idx="24">
                  <c:v>7.6120902371028194</c:v>
                </c:pt>
                <c:pt idx="25">
                  <c:v>7.5881722435777137</c:v>
                </c:pt>
                <c:pt idx="26">
                  <c:v>7.564254250052608</c:v>
                </c:pt>
                <c:pt idx="27">
                  <c:v>7.5403362565275023</c:v>
                </c:pt>
                <c:pt idx="28">
                  <c:v>7.5164182630023983</c:v>
                </c:pt>
                <c:pt idx="29">
                  <c:v>7.1918866111002835</c:v>
                </c:pt>
                <c:pt idx="30">
                  <c:v>6.8673549591981677</c:v>
                </c:pt>
                <c:pt idx="31">
                  <c:v>6.8673549591981677</c:v>
                </c:pt>
                <c:pt idx="32">
                  <c:v>6.8673549591981677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0.10353384316145484</c:v>
                </c:pt>
                <c:pt idx="9">
                  <c:v>0.29501420371917253</c:v>
                </c:pt>
                <c:pt idx="10">
                  <c:v>0.32589332470816557</c:v>
                </c:pt>
                <c:pt idx="11">
                  <c:v>0.3567724456971586</c:v>
                </c:pt>
                <c:pt idx="12">
                  <c:v>0.38765156668615164</c:v>
                </c:pt>
                <c:pt idx="13">
                  <c:v>0.41853068767514467</c:v>
                </c:pt>
                <c:pt idx="14">
                  <c:v>0.44940980866413771</c:v>
                </c:pt>
                <c:pt idx="15">
                  <c:v>0.48028892965313075</c:v>
                </c:pt>
                <c:pt idx="16">
                  <c:v>0.51116805064212378</c:v>
                </c:pt>
                <c:pt idx="17">
                  <c:v>0.54204717163111682</c:v>
                </c:pt>
                <c:pt idx="18">
                  <c:v>0.57292629262010975</c:v>
                </c:pt>
                <c:pt idx="19">
                  <c:v>0.62630575373754482</c:v>
                </c:pt>
                <c:pt idx="20">
                  <c:v>0.6796852148549799</c:v>
                </c:pt>
                <c:pt idx="21">
                  <c:v>0.73306467597241498</c:v>
                </c:pt>
                <c:pt idx="22">
                  <c:v>0.78644413708985006</c:v>
                </c:pt>
                <c:pt idx="23">
                  <c:v>0.83982359820728514</c:v>
                </c:pt>
                <c:pt idx="24">
                  <c:v>0.89320305932472022</c:v>
                </c:pt>
                <c:pt idx="25">
                  <c:v>0.9465825204421553</c:v>
                </c:pt>
                <c:pt idx="26">
                  <c:v>0.99996198155959037</c:v>
                </c:pt>
                <c:pt idx="27">
                  <c:v>1.0533414426770256</c:v>
                </c:pt>
                <c:pt idx="28">
                  <c:v>1.106720903794461</c:v>
                </c:pt>
                <c:pt idx="29">
                  <c:v>1.3497276227427806</c:v>
                </c:pt>
                <c:pt idx="30">
                  <c:v>1.5927343416911004</c:v>
                </c:pt>
                <c:pt idx="31">
                  <c:v>1.5927343416911004</c:v>
                </c:pt>
                <c:pt idx="32">
                  <c:v>1.5927343416911004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13.727172676158915</c:v>
                </c:pt>
                <c:pt idx="2">
                  <c:v>12.904236152961406</c:v>
                </c:pt>
                <c:pt idx="3">
                  <c:v>12.081299629763897</c:v>
                </c:pt>
                <c:pt idx="4">
                  <c:v>10.411029300894594</c:v>
                </c:pt>
                <c:pt idx="5">
                  <c:v>8.7407589720252883</c:v>
                </c:pt>
                <c:pt idx="6">
                  <c:v>8.8425543439649132</c:v>
                </c:pt>
                <c:pt idx="7">
                  <c:v>8.9443497159045364</c:v>
                </c:pt>
                <c:pt idx="8">
                  <c:v>9.1859778499172613</c:v>
                </c:pt>
                <c:pt idx="9">
                  <c:v>9.2448627322408399</c:v>
                </c:pt>
                <c:pt idx="10">
                  <c:v>9.2807901254816869</c:v>
                </c:pt>
                <c:pt idx="11">
                  <c:v>9.316717518722534</c:v>
                </c:pt>
                <c:pt idx="12">
                  <c:v>9.352644911963381</c:v>
                </c:pt>
                <c:pt idx="13">
                  <c:v>9.388572305204228</c:v>
                </c:pt>
                <c:pt idx="14">
                  <c:v>9.4244996984450751</c:v>
                </c:pt>
                <c:pt idx="15">
                  <c:v>9.4604270916859221</c:v>
                </c:pt>
                <c:pt idx="16">
                  <c:v>9.4963544849267691</c:v>
                </c:pt>
                <c:pt idx="17">
                  <c:v>9.5322818781676162</c:v>
                </c:pt>
                <c:pt idx="18">
                  <c:v>9.5682092714084686</c:v>
                </c:pt>
                <c:pt idx="19">
                  <c:v>9.538701248745312</c:v>
                </c:pt>
                <c:pt idx="20">
                  <c:v>9.5091932260821554</c:v>
                </c:pt>
                <c:pt idx="21">
                  <c:v>9.4796852034189989</c:v>
                </c:pt>
                <c:pt idx="22">
                  <c:v>9.4501771807558423</c:v>
                </c:pt>
                <c:pt idx="23">
                  <c:v>9.4206691580926858</c:v>
                </c:pt>
                <c:pt idx="24">
                  <c:v>9.3911611354295292</c:v>
                </c:pt>
                <c:pt idx="25">
                  <c:v>9.3616531127663727</c:v>
                </c:pt>
                <c:pt idx="26">
                  <c:v>9.3321450901032161</c:v>
                </c:pt>
                <c:pt idx="27">
                  <c:v>9.3026370674400596</c:v>
                </c:pt>
                <c:pt idx="28">
                  <c:v>9.2731290447768977</c:v>
                </c:pt>
                <c:pt idx="29">
                  <c:v>8.872748999135208</c:v>
                </c:pt>
                <c:pt idx="30">
                  <c:v>8.4723689534935183</c:v>
                </c:pt>
                <c:pt idx="31">
                  <c:v>8.4723689534935183</c:v>
                </c:pt>
                <c:pt idx="32">
                  <c:v>8.4723689534935183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0.67889467519440883</c:v>
                </c:pt>
                <c:pt idx="9">
                  <c:v>0.6313519906124907</c:v>
                </c:pt>
                <c:pt idx="10">
                  <c:v>0.6478410884201794</c:v>
                </c:pt>
                <c:pt idx="11">
                  <c:v>0.6643301862278681</c:v>
                </c:pt>
                <c:pt idx="12">
                  <c:v>0.6808192840355568</c:v>
                </c:pt>
                <c:pt idx="13">
                  <c:v>0.69730838184324551</c:v>
                </c:pt>
                <c:pt idx="14">
                  <c:v>0.71379747965093421</c:v>
                </c:pt>
                <c:pt idx="15">
                  <c:v>0.73028657745862291</c:v>
                </c:pt>
                <c:pt idx="16">
                  <c:v>0.74677567526631161</c:v>
                </c:pt>
                <c:pt idx="17">
                  <c:v>0.76326477307400031</c:v>
                </c:pt>
                <c:pt idx="18">
                  <c:v>0.77975387088168935</c:v>
                </c:pt>
                <c:pt idx="19">
                  <c:v>0.80026300540614281</c:v>
                </c:pt>
                <c:pt idx="20">
                  <c:v>0.82077213993059628</c:v>
                </c:pt>
                <c:pt idx="21">
                  <c:v>0.84128127445504974</c:v>
                </c:pt>
                <c:pt idx="22">
                  <c:v>0.86179040897950321</c:v>
                </c:pt>
                <c:pt idx="23">
                  <c:v>0.88229954350395667</c:v>
                </c:pt>
                <c:pt idx="24">
                  <c:v>0.90280867802841014</c:v>
                </c:pt>
                <c:pt idx="25">
                  <c:v>0.9233178125528636</c:v>
                </c:pt>
                <c:pt idx="26">
                  <c:v>0.94382694707731707</c:v>
                </c:pt>
                <c:pt idx="27">
                  <c:v>0.96433608160177053</c:v>
                </c:pt>
                <c:pt idx="28">
                  <c:v>0.98484521612622367</c:v>
                </c:pt>
                <c:pt idx="29">
                  <c:v>1.1004784462206716</c:v>
                </c:pt>
                <c:pt idx="30">
                  <c:v>1.2161116763151194</c:v>
                </c:pt>
                <c:pt idx="31">
                  <c:v>1.2161116763151194</c:v>
                </c:pt>
                <c:pt idx="32">
                  <c:v>1.2161116763151194</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0.50710793525350473</c:v>
                </c:pt>
                <c:pt idx="1">
                  <c:v>0.5117000431281008</c:v>
                </c:pt>
                <c:pt idx="2">
                  <c:v>0.49835219260570007</c:v>
                </c:pt>
                <c:pt idx="3">
                  <c:v>0.47570557401736058</c:v>
                </c:pt>
                <c:pt idx="4">
                  <c:v>0.51149529021434936</c:v>
                </c:pt>
                <c:pt idx="5">
                  <c:v>0.56025385998045629</c:v>
                </c:pt>
                <c:pt idx="6">
                  <c:v>0.62436516150901544</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0.49289206474649527</c:v>
                </c:pt>
                <c:pt idx="1">
                  <c:v>0.4882999568718992</c:v>
                </c:pt>
                <c:pt idx="2">
                  <c:v>0.50164780739429993</c:v>
                </c:pt>
                <c:pt idx="3">
                  <c:v>0.52429442598263942</c:v>
                </c:pt>
                <c:pt idx="4">
                  <c:v>0.48850470978565064</c:v>
                </c:pt>
                <c:pt idx="5">
                  <c:v>0.43974614001954371</c:v>
                </c:pt>
                <c:pt idx="6">
                  <c:v>0.37563483849098456</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81.520047949365591</c:v>
                </c:pt>
                <c:pt idx="1">
                  <c:v>85.577216258989623</c:v>
                </c:pt>
                <c:pt idx="2">
                  <c:v>83.292081581682481</c:v>
                </c:pt>
                <c:pt idx="3">
                  <c:v>79.192081941495786</c:v>
                </c:pt>
                <c:pt idx="4">
                  <c:v>98.971963340050038</c:v>
                </c:pt>
                <c:pt idx="5">
                  <c:v>127.68897380556075</c:v>
                </c:pt>
                <c:pt idx="6">
                  <c:v>167.38111813857233</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81.520047949365591</c:v>
                </c:pt>
                <c:pt idx="1">
                  <c:v>85.577216258989623</c:v>
                </c:pt>
                <c:pt idx="2">
                  <c:v>83.292081581682481</c:v>
                </c:pt>
                <c:pt idx="3">
                  <c:v>79.192081941495786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18.895565086913969</v>
          </cell>
        </row>
        <row r="11">
          <cell r="A11" t="str">
            <v/>
          </cell>
          <cell r="B11" t="str">
            <v>COM_PROJ</v>
          </cell>
          <cell r="C11" t="str">
            <v>-</v>
          </cell>
          <cell r="D11" t="str">
            <v>RLNL</v>
          </cell>
          <cell r="J11">
            <v>4.742986727829742E-2</v>
          </cell>
          <cell r="O11">
            <v>3.8670367046454178E-2</v>
          </cell>
        </row>
        <row r="12">
          <cell r="A12" t="str">
            <v/>
          </cell>
          <cell r="B12" t="str">
            <v>COM_PROJ</v>
          </cell>
          <cell r="C12" t="str">
            <v>-</v>
          </cell>
          <cell r="D12" t="str">
            <v>RLEK</v>
          </cell>
          <cell r="J12">
            <v>10.057139730159809</v>
          </cell>
          <cell r="O12">
            <v>12.223790943887517</v>
          </cell>
        </row>
        <row r="13">
          <cell r="A13" t="str">
            <v/>
          </cell>
          <cell r="B13" t="str">
            <v>COM_PROJ</v>
          </cell>
          <cell r="C13" t="str">
            <v>-</v>
          </cell>
          <cell r="D13" t="str">
            <v>RLEH</v>
          </cell>
          <cell r="J13">
            <v>14.6766565883431</v>
          </cell>
          <cell r="O13">
            <v>11.413134902344892</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7.0974964550509556</v>
          </cell>
        </row>
        <row r="16">
          <cell r="A16" t="str">
            <v/>
          </cell>
          <cell r="B16" t="str">
            <v>COM_PROJ</v>
          </cell>
          <cell r="C16" t="str">
            <v>-</v>
          </cell>
          <cell r="D16" t="str">
            <v>RLER</v>
          </cell>
          <cell r="J16">
            <v>1.4352211531349246</v>
          </cell>
          <cell r="O16">
            <v>2.5365449857827835</v>
          </cell>
        </row>
        <row r="17">
          <cell r="A17" t="str">
            <v/>
          </cell>
          <cell r="B17" t="str">
            <v>COM_PROJ</v>
          </cell>
          <cell r="C17" t="str">
            <v>-</v>
          </cell>
          <cell r="D17" t="str">
            <v>RLEO</v>
          </cell>
          <cell r="J17">
            <v>1.9876880086386437</v>
          </cell>
          <cell r="O17">
            <v>2.6110591895912267</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21.915448856143193</v>
          </cell>
        </row>
        <row r="22">
          <cell r="A22" t="str">
            <v/>
          </cell>
          <cell r="B22" t="str">
            <v>COM_PROJ</v>
          </cell>
          <cell r="C22" t="str">
            <v>-</v>
          </cell>
          <cell r="D22" t="str">
            <v>RMNL</v>
          </cell>
          <cell r="J22">
            <v>3.3422499241462768E-2</v>
          </cell>
          <cell r="O22">
            <v>6.8314266166754775E-2</v>
          </cell>
        </row>
        <row r="23">
          <cell r="A23" t="str">
            <v/>
          </cell>
          <cell r="B23" t="str">
            <v>COM_PROJ</v>
          </cell>
          <cell r="C23" t="str">
            <v>-</v>
          </cell>
          <cell r="D23" t="str">
            <v>RMEK</v>
          </cell>
          <cell r="J23">
            <v>9.0463558635584818</v>
          </cell>
          <cell r="O23">
            <v>8.1578458178943141</v>
          </cell>
        </row>
        <row r="24">
          <cell r="A24" t="str">
            <v/>
          </cell>
          <cell r="B24" t="str">
            <v>COM_PROJ</v>
          </cell>
          <cell r="C24" t="str">
            <v>-</v>
          </cell>
          <cell r="D24" t="str">
            <v>RMEH</v>
          </cell>
          <cell r="J24">
            <v>13.162661948752438</v>
          </cell>
          <cell r="O24">
            <v>12.247576733621592</v>
          </cell>
        </row>
        <row r="25">
          <cell r="A25" t="str">
            <v/>
          </cell>
          <cell r="B25" t="str">
            <v>COM_PROJ</v>
          </cell>
          <cell r="C25" t="str">
            <v>-</v>
          </cell>
          <cell r="D25" t="str">
            <v>RMEWG</v>
          </cell>
          <cell r="J25">
            <v>8.7188816642673164</v>
          </cell>
          <cell r="O25">
            <v>10.789235100448346</v>
          </cell>
        </row>
        <row r="26">
          <cell r="A26" t="str">
            <v/>
          </cell>
          <cell r="B26" t="str">
            <v>COM_PROJ</v>
          </cell>
          <cell r="C26" t="str">
            <v>-</v>
          </cell>
          <cell r="D26" t="str">
            <v>RMEW</v>
          </cell>
          <cell r="J26">
            <v>6.0852856077195092</v>
          </cell>
          <cell r="O26">
            <v>4.82494185375133</v>
          </cell>
        </row>
        <row r="27">
          <cell r="A27" t="str">
            <v/>
          </cell>
          <cell r="B27" t="str">
            <v>COM_PROJ</v>
          </cell>
          <cell r="C27" t="str">
            <v>-</v>
          </cell>
          <cell r="D27" t="str">
            <v>RMER</v>
          </cell>
          <cell r="J27">
            <v>3.2555704876676663</v>
          </cell>
          <cell r="O27">
            <v>4.2991210626115439</v>
          </cell>
        </row>
        <row r="28">
          <cell r="A28" t="str">
            <v/>
          </cell>
          <cell r="B28" t="str">
            <v>COM_PROJ</v>
          </cell>
          <cell r="C28" t="str">
            <v>-</v>
          </cell>
          <cell r="D28" t="str">
            <v>RMEO</v>
          </cell>
          <cell r="J28">
            <v>5.817816552719238</v>
          </cell>
          <cell r="O28">
            <v>8.0876377632438388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35.399136793982606</v>
          </cell>
        </row>
        <row r="33">
          <cell r="A33" t="str">
            <v/>
          </cell>
          <cell r="B33" t="str">
            <v>COM_PROJ</v>
          </cell>
          <cell r="C33" t="str">
            <v>-</v>
          </cell>
          <cell r="D33" t="str">
            <v>RHEK</v>
          </cell>
          <cell r="J33">
            <v>3.8919384966800701</v>
          </cell>
          <cell r="O33">
            <v>5.94771758738655</v>
          </cell>
        </row>
        <row r="34">
          <cell r="A34" t="str">
            <v/>
          </cell>
          <cell r="B34" t="str">
            <v>COM_PROJ</v>
          </cell>
          <cell r="C34" t="str">
            <v>-</v>
          </cell>
          <cell r="D34" t="str">
            <v>RHEH</v>
          </cell>
          <cell r="J34">
            <v>7.0843020492948998</v>
          </cell>
          <cell r="O34">
            <v>8.440632990865895</v>
          </cell>
        </row>
        <row r="35">
          <cell r="A35" t="str">
            <v/>
          </cell>
          <cell r="B35" t="str">
            <v>COM_PROJ</v>
          </cell>
          <cell r="C35" t="str">
            <v>-</v>
          </cell>
          <cell r="D35" t="str">
            <v>RHEWG</v>
          </cell>
          <cell r="J35">
            <v>31.741961474336566</v>
          </cell>
          <cell r="O35">
            <v>36.577423490447771</v>
          </cell>
        </row>
        <row r="36">
          <cell r="B36" t="str">
            <v>COM_PROJ</v>
          </cell>
          <cell r="C36" t="str">
            <v>-</v>
          </cell>
          <cell r="D36" t="str">
            <v>RHEW</v>
          </cell>
          <cell r="J36">
            <v>0.56043977372187515</v>
          </cell>
          <cell r="O36">
            <v>7.3049211397944367</v>
          </cell>
        </row>
        <row r="37">
          <cell r="A37" t="str">
            <v/>
          </cell>
          <cell r="B37" t="str">
            <v>COM_PROJ</v>
          </cell>
          <cell r="C37" t="str">
            <v>-</v>
          </cell>
          <cell r="D37" t="str">
            <v>RHER</v>
          </cell>
          <cell r="J37">
            <v>5.2230494700907748</v>
          </cell>
          <cell r="O37">
            <v>6.349561232468222</v>
          </cell>
        </row>
        <row r="38">
          <cell r="A38" t="str">
            <v/>
          </cell>
          <cell r="B38" t="str">
            <v>COM_PROJ</v>
          </cell>
          <cell r="C38" t="str">
            <v>-</v>
          </cell>
          <cell r="D38" t="str">
            <v>RHEO</v>
          </cell>
          <cell r="J38">
            <v>11.690422995158354</v>
          </cell>
          <cell r="O38">
            <v>14.211823392881332</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44113.472666782407</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1833.8485148656719</v>
      </c>
      <c r="C6" s="185">
        <v>1882.5217738653123</v>
      </c>
      <c r="D6" s="185">
        <v>1930.2646943389759</v>
      </c>
      <c r="E6" s="185">
        <v>1958.0132213156594</v>
      </c>
      <c r="F6" s="185">
        <v>1985.4858495628671</v>
      </c>
      <c r="G6" s="185">
        <v>2016.6548119161937</v>
      </c>
      <c r="H6" s="185">
        <v>2049.3442425607095</v>
      </c>
      <c r="I6" s="185">
        <v>2069.535461597422</v>
      </c>
      <c r="J6" s="185">
        <v>1919.6993423420145</v>
      </c>
      <c r="K6" s="185">
        <v>1963.8736958276565</v>
      </c>
      <c r="L6" s="185">
        <v>2008.7040219762443</v>
      </c>
      <c r="M6" s="185">
        <v>2056.1381505197837</v>
      </c>
      <c r="N6" s="185">
        <v>2103.8071481497159</v>
      </c>
      <c r="O6" s="185">
        <v>2151.834767843085</v>
      </c>
      <c r="P6" s="185">
        <v>2201.1651184413599</v>
      </c>
      <c r="Q6" s="185">
        <v>2249.0427026826574</v>
      </c>
      <c r="R6" s="185">
        <v>2295.2502359577957</v>
      </c>
      <c r="S6" s="185">
        <v>2348.320851789646</v>
      </c>
      <c r="T6" s="185">
        <v>2401.5955493962324</v>
      </c>
      <c r="U6" s="185">
        <v>2464.4327680242886</v>
      </c>
      <c r="V6" s="185">
        <v>2528.0833293005408</v>
      </c>
      <c r="W6" s="185">
        <v>2592.0871313288917</v>
      </c>
      <c r="X6" s="10">
        <v>2660.4646602561925</v>
      </c>
      <c r="Y6" s="24">
        <v>2732.8306097570994</v>
      </c>
      <c r="Z6" s="185">
        <v>2809.7243861755492</v>
      </c>
      <c r="AA6" s="185">
        <v>2894.7081337717113</v>
      </c>
      <c r="AB6" s="185">
        <v>2978.0784993308216</v>
      </c>
      <c r="AC6" s="185">
        <v>3064.9260602438271</v>
      </c>
      <c r="AD6" s="185">
        <v>3155.2184538005904</v>
      </c>
      <c r="AE6" s="185">
        <v>3242.7968720734525</v>
      </c>
      <c r="AF6" s="185">
        <v>3337.352895127106</v>
      </c>
      <c r="AG6" s="185">
        <v>3437.048995989192</v>
      </c>
      <c r="AH6" s="185">
        <v>3542.2333802121007</v>
      </c>
      <c r="AI6" s="185">
        <v>3655.0157172845848</v>
      </c>
      <c r="AJ6" s="185">
        <v>3774.3519072932131</v>
      </c>
      <c r="AK6" s="185">
        <v>3893.0323976092754</v>
      </c>
      <c r="AL6" s="185">
        <v>4017.9784899590054</v>
      </c>
      <c r="AM6" s="185">
        <v>4150.6167404573507</v>
      </c>
      <c r="AN6" s="185">
        <v>4309.3190304174059</v>
      </c>
    </row>
    <row r="7" spans="1:40">
      <c r="A7" s="35" t="s">
        <v>639</v>
      </c>
      <c r="B7" s="185">
        <v>69.817113338467976</v>
      </c>
      <c r="C7" s="185">
        <v>72.891455546391867</v>
      </c>
      <c r="D7" s="185">
        <v>75.897902564421585</v>
      </c>
      <c r="E7" s="185">
        <v>74.651470008974357</v>
      </c>
      <c r="F7" s="185">
        <v>73.969644205526336</v>
      </c>
      <c r="G7" s="185">
        <v>76.667758011138559</v>
      </c>
      <c r="H7" s="185">
        <v>75.501049869063664</v>
      </c>
      <c r="I7" s="185">
        <v>73.998622197151619</v>
      </c>
      <c r="J7" s="185">
        <v>71.477183796832733</v>
      </c>
      <c r="K7" s="185">
        <v>73.274615001542259</v>
      </c>
      <c r="L7" s="185">
        <v>75.270262403355588</v>
      </c>
      <c r="M7" s="185">
        <v>76.968871923997426</v>
      </c>
      <c r="N7" s="185">
        <v>78.598696625778686</v>
      </c>
      <c r="O7" s="185">
        <v>80.143298239316181</v>
      </c>
      <c r="P7" s="185">
        <v>81.597713747875517</v>
      </c>
      <c r="Q7" s="185">
        <v>82.85272797910892</v>
      </c>
      <c r="R7" s="185">
        <v>83.937585350630584</v>
      </c>
      <c r="S7" s="185">
        <v>85.355573589626616</v>
      </c>
      <c r="T7" s="185">
        <v>86.676534340252672</v>
      </c>
      <c r="U7" s="185">
        <v>88.559717520187547</v>
      </c>
      <c r="V7" s="185">
        <v>90.163688089682424</v>
      </c>
      <c r="W7" s="185">
        <v>91.642544299193119</v>
      </c>
      <c r="X7" s="185">
        <v>93.227425901128669</v>
      </c>
      <c r="Y7" s="185">
        <v>94.926219578215935</v>
      </c>
      <c r="Z7" s="185">
        <v>96.715431330318793</v>
      </c>
      <c r="AA7" s="185">
        <v>99.053750412419376</v>
      </c>
      <c r="AB7" s="185">
        <v>101.26097917566391</v>
      </c>
      <c r="AC7" s="185">
        <v>103.53967399527014</v>
      </c>
      <c r="AD7" s="185">
        <v>105.88535253809376</v>
      </c>
      <c r="AE7" s="185">
        <v>107.88240505056291</v>
      </c>
      <c r="AF7" s="185">
        <v>109.99933371060396</v>
      </c>
      <c r="AG7" s="185">
        <v>112.15080565126269</v>
      </c>
      <c r="AH7" s="185">
        <v>114.32342596710707</v>
      </c>
      <c r="AI7" s="185">
        <v>116.7150213485502</v>
      </c>
      <c r="AJ7" s="185">
        <v>119.26347021904445</v>
      </c>
      <c r="AK7" s="185">
        <v>121.71044920714303</v>
      </c>
      <c r="AL7" s="185">
        <v>124.37943458619759</v>
      </c>
      <c r="AM7" s="185">
        <v>127.23887547587981</v>
      </c>
      <c r="AN7" s="185">
        <v>130.85345066277293</v>
      </c>
    </row>
    <row r="8" spans="1:40">
      <c r="A8" s="35" t="s">
        <v>387</v>
      </c>
      <c r="B8" s="185">
        <v>205.44872804460823</v>
      </c>
      <c r="C8" s="185">
        <v>210.19711788991683</v>
      </c>
      <c r="D8" s="185">
        <v>211.27645593281684</v>
      </c>
      <c r="E8" s="185">
        <v>217.3688392182905</v>
      </c>
      <c r="F8" s="185">
        <v>214.47104911120596</v>
      </c>
      <c r="G8" s="185">
        <v>221.11430232988249</v>
      </c>
      <c r="H8" s="185">
        <v>220.16619056034557</v>
      </c>
      <c r="I8" s="185">
        <v>217.06175354561447</v>
      </c>
      <c r="J8" s="185">
        <v>200.26917877749278</v>
      </c>
      <c r="K8" s="185">
        <v>202.93485483074812</v>
      </c>
      <c r="L8" s="185">
        <v>205.63577038723545</v>
      </c>
      <c r="M8" s="185">
        <v>208.73773095142863</v>
      </c>
      <c r="N8" s="185">
        <v>211.78966480240246</v>
      </c>
      <c r="O8" s="185">
        <v>214.71725311435762</v>
      </c>
      <c r="P8" s="185">
        <v>217.68723639120188</v>
      </c>
      <c r="Q8" s="185">
        <v>220.31400549234539</v>
      </c>
      <c r="R8" s="185">
        <v>223.42073017477941</v>
      </c>
      <c r="S8" s="185">
        <v>227.43310265622151</v>
      </c>
      <c r="T8" s="185">
        <v>231.20467035246602</v>
      </c>
      <c r="U8" s="185">
        <v>236.62503216885943</v>
      </c>
      <c r="V8" s="185">
        <v>241.70202229176869</v>
      </c>
      <c r="W8" s="185">
        <v>246.6398205744762</v>
      </c>
      <c r="X8" s="185">
        <v>251.89029490962099</v>
      </c>
      <c r="Y8" s="185">
        <v>258.64683146388086</v>
      </c>
      <c r="Z8" s="185">
        <v>264.76083075679855</v>
      </c>
      <c r="AA8" s="185">
        <v>271.56647862490837</v>
      </c>
      <c r="AB8" s="185">
        <v>277.84391562240847</v>
      </c>
      <c r="AC8" s="185">
        <v>284.22345075028886</v>
      </c>
      <c r="AD8" s="185">
        <v>290.73230730314356</v>
      </c>
      <c r="AE8" s="185">
        <v>297.01720236632895</v>
      </c>
      <c r="AF8" s="185">
        <v>303.68493680574818</v>
      </c>
      <c r="AG8" s="185">
        <v>310.63714273185712</v>
      </c>
      <c r="AH8" s="185">
        <v>317.90027672964379</v>
      </c>
      <c r="AI8" s="185">
        <v>325.72668591743042</v>
      </c>
      <c r="AJ8" s="185">
        <v>333.79816291741247</v>
      </c>
      <c r="AK8" s="185">
        <v>341.7025552163999</v>
      </c>
      <c r="AL8" s="185">
        <v>350.03020840747422</v>
      </c>
      <c r="AM8" s="185">
        <v>358.93401019981042</v>
      </c>
      <c r="AN8" s="185">
        <v>370.14920933695964</v>
      </c>
    </row>
    <row r="9" spans="1:40">
      <c r="A9" s="35" t="s">
        <v>522</v>
      </c>
      <c r="B9" s="185">
        <v>93.096909428330918</v>
      </c>
      <c r="C9" s="185">
        <v>96.313385683108237</v>
      </c>
      <c r="D9" s="185">
        <v>98.977798041174381</v>
      </c>
      <c r="E9" s="185">
        <v>99.901326911462604</v>
      </c>
      <c r="F9" s="185">
        <v>102.22399825302986</v>
      </c>
      <c r="G9" s="185">
        <v>103.54534196010333</v>
      </c>
      <c r="H9" s="185">
        <v>105.06999426410172</v>
      </c>
      <c r="I9" s="185">
        <v>104.35484406835934</v>
      </c>
      <c r="J9" s="185">
        <v>99.743783637780496</v>
      </c>
      <c r="K9" s="185">
        <v>102.63081239585821</v>
      </c>
      <c r="L9" s="185">
        <v>105.51811317367927</v>
      </c>
      <c r="M9" s="185">
        <v>108.18933741499227</v>
      </c>
      <c r="N9" s="185">
        <v>110.74988262600115</v>
      </c>
      <c r="O9" s="185">
        <v>113.2538215682132</v>
      </c>
      <c r="P9" s="185">
        <v>115.63199035737705</v>
      </c>
      <c r="Q9" s="185">
        <v>117.81452090936351</v>
      </c>
      <c r="R9" s="185">
        <v>119.81202221770853</v>
      </c>
      <c r="S9" s="185">
        <v>122.23118885917556</v>
      </c>
      <c r="T9" s="185">
        <v>124.48919080662282</v>
      </c>
      <c r="U9" s="185">
        <v>127.57729074903952</v>
      </c>
      <c r="V9" s="185">
        <v>130.26595537419024</v>
      </c>
      <c r="W9" s="185">
        <v>132.84217347648831</v>
      </c>
      <c r="X9" s="185">
        <v>135.60264023917119</v>
      </c>
      <c r="Y9" s="185">
        <v>138.58183612201927</v>
      </c>
      <c r="Z9" s="185">
        <v>141.66764005832252</v>
      </c>
      <c r="AA9" s="185">
        <v>145.56946290157089</v>
      </c>
      <c r="AB9" s="185">
        <v>149.12429576804715</v>
      </c>
      <c r="AC9" s="185">
        <v>152.70676321260734</v>
      </c>
      <c r="AD9" s="185">
        <v>156.2987724101142</v>
      </c>
      <c r="AE9" s="185">
        <v>159.38997727899346</v>
      </c>
      <c r="AF9" s="185">
        <v>162.6646444493673</v>
      </c>
      <c r="AG9" s="185">
        <v>166.06853209387936</v>
      </c>
      <c r="AH9" s="185">
        <v>169.59894924639403</v>
      </c>
      <c r="AI9" s="185">
        <v>173.51350022970223</v>
      </c>
      <c r="AJ9" s="185">
        <v>177.61140835238956</v>
      </c>
      <c r="AK9" s="185">
        <v>181.53574458831778</v>
      </c>
      <c r="AL9" s="185">
        <v>185.66258791220201</v>
      </c>
      <c r="AM9" s="185">
        <v>190.00395898017831</v>
      </c>
      <c r="AN9" s="185">
        <v>195.36876058817262</v>
      </c>
    </row>
    <row r="10" spans="1:40">
      <c r="A10" s="35" t="s">
        <v>523</v>
      </c>
      <c r="B10" s="185">
        <v>235.49802282756247</v>
      </c>
      <c r="C10" s="185">
        <v>241.52809832406089</v>
      </c>
      <c r="D10" s="185">
        <v>246.16507112193887</v>
      </c>
      <c r="E10" s="185">
        <v>248.73345315200882</v>
      </c>
      <c r="F10" s="185">
        <v>251.64359220241209</v>
      </c>
      <c r="G10" s="185">
        <v>253.91131303232299</v>
      </c>
      <c r="H10" s="185">
        <v>256.61637195000844</v>
      </c>
      <c r="I10" s="185">
        <v>255.14801615319007</v>
      </c>
      <c r="J10" s="185">
        <v>231.67229755129173</v>
      </c>
      <c r="K10" s="185">
        <v>237.81269705940056</v>
      </c>
      <c r="L10" s="185">
        <v>243.74529786402437</v>
      </c>
      <c r="M10" s="185">
        <v>249.99192146507431</v>
      </c>
      <c r="N10" s="185">
        <v>256.14421231926212</v>
      </c>
      <c r="O10" s="185">
        <v>262.29939652193792</v>
      </c>
      <c r="P10" s="185">
        <v>268.44115080912724</v>
      </c>
      <c r="Q10" s="185">
        <v>274.42334759331004</v>
      </c>
      <c r="R10" s="185">
        <v>279.88962247026495</v>
      </c>
      <c r="S10" s="185">
        <v>286.14795384258991</v>
      </c>
      <c r="T10" s="185">
        <v>292.30909388860732</v>
      </c>
      <c r="U10" s="185">
        <v>300.0682243720745</v>
      </c>
      <c r="V10" s="185">
        <v>307.56258582000845</v>
      </c>
      <c r="W10" s="185">
        <v>315.05100195423665</v>
      </c>
      <c r="X10" s="185">
        <v>323.02520592174028</v>
      </c>
      <c r="Y10" s="185">
        <v>331.30196206739356</v>
      </c>
      <c r="Z10" s="185">
        <v>340.37582261366902</v>
      </c>
      <c r="AA10" s="185">
        <v>350.31348953924874</v>
      </c>
      <c r="AB10" s="185">
        <v>359.40772343931792</v>
      </c>
      <c r="AC10" s="185">
        <v>368.45223963812663</v>
      </c>
      <c r="AD10" s="185">
        <v>377.32005395959862</v>
      </c>
      <c r="AE10" s="185">
        <v>386.68821952899413</v>
      </c>
      <c r="AF10" s="185">
        <v>396.95259073789532</v>
      </c>
      <c r="AG10" s="185">
        <v>407.88251070139654</v>
      </c>
      <c r="AH10" s="185">
        <v>419.47788758332308</v>
      </c>
      <c r="AI10" s="185">
        <v>432.04317671959882</v>
      </c>
      <c r="AJ10" s="185">
        <v>445.57562625096512</v>
      </c>
      <c r="AK10" s="185">
        <v>458.90099102551119</v>
      </c>
      <c r="AL10" s="185">
        <v>472.95449711717572</v>
      </c>
      <c r="AM10" s="185">
        <v>487.94170435694622</v>
      </c>
      <c r="AN10" s="185">
        <v>506.27683410214451</v>
      </c>
    </row>
    <row r="11" spans="1:40">
      <c r="A11" s="35" t="s">
        <v>524</v>
      </c>
      <c r="B11" s="185">
        <v>17.781500762507189</v>
      </c>
      <c r="C11" s="185">
        <v>18.195722227706398</v>
      </c>
      <c r="D11" s="185">
        <v>18.590745584986941</v>
      </c>
      <c r="E11" s="185">
        <v>18.735874902016157</v>
      </c>
      <c r="F11" s="185">
        <v>19.088020484383463</v>
      </c>
      <c r="G11" s="185">
        <v>19.294293028878723</v>
      </c>
      <c r="H11" s="185">
        <v>19.627994594600992</v>
      </c>
      <c r="I11" s="185">
        <v>19.541683762021709</v>
      </c>
      <c r="J11" s="185">
        <v>18.20311631351958</v>
      </c>
      <c r="K11" s="185">
        <v>18.667014258810045</v>
      </c>
      <c r="L11" s="185">
        <v>19.109645608184604</v>
      </c>
      <c r="M11" s="185">
        <v>19.583931361116285</v>
      </c>
      <c r="N11" s="185">
        <v>20.055743499140359</v>
      </c>
      <c r="O11" s="185">
        <v>20.515438261988635</v>
      </c>
      <c r="P11" s="185">
        <v>20.973179020969638</v>
      </c>
      <c r="Q11" s="185">
        <v>21.40209845435729</v>
      </c>
      <c r="R11" s="185">
        <v>21.818495667409778</v>
      </c>
      <c r="S11" s="185">
        <v>22.301578455947372</v>
      </c>
      <c r="T11" s="185">
        <v>22.766673861911155</v>
      </c>
      <c r="U11" s="185">
        <v>23.331247197167141</v>
      </c>
      <c r="V11" s="185">
        <v>23.872574525609917</v>
      </c>
      <c r="W11" s="185">
        <v>24.403335913936829</v>
      </c>
      <c r="X11" s="185">
        <v>24.972533726949987</v>
      </c>
      <c r="Y11" s="185">
        <v>25.135522911964802</v>
      </c>
      <c r="Z11" s="185">
        <v>25.745242100180064</v>
      </c>
      <c r="AA11" s="185">
        <v>26.311434478740434</v>
      </c>
      <c r="AB11" s="185">
        <v>26.787373833674735</v>
      </c>
      <c r="AC11" s="185">
        <v>27.233050946970501</v>
      </c>
      <c r="AD11" s="185">
        <v>27.630387034771907</v>
      </c>
      <c r="AE11" s="185">
        <v>28.176670208932052</v>
      </c>
      <c r="AF11" s="185">
        <v>28.790188081102446</v>
      </c>
      <c r="AG11" s="185">
        <v>29.446709422535736</v>
      </c>
      <c r="AH11" s="185">
        <v>30.150877020899149</v>
      </c>
      <c r="AI11" s="185">
        <v>30.923598057711857</v>
      </c>
      <c r="AJ11" s="185">
        <v>31.746450975955092</v>
      </c>
      <c r="AK11" s="185">
        <v>32.547268933980767</v>
      </c>
      <c r="AL11" s="185">
        <v>33.397301118409942</v>
      </c>
      <c r="AM11" s="185">
        <v>34.307179732928851</v>
      </c>
      <c r="AN11" s="185">
        <v>35.441068733856547</v>
      </c>
    </row>
    <row r="12" spans="1:40">
      <c r="A12" s="35" t="s">
        <v>525</v>
      </c>
      <c r="B12" s="185">
        <v>52.810230956689786</v>
      </c>
      <c r="C12" s="185">
        <v>54.260669414968405</v>
      </c>
      <c r="D12" s="185">
        <v>55.374660144218396</v>
      </c>
      <c r="E12" s="185">
        <v>55.80991781365293</v>
      </c>
      <c r="F12" s="185">
        <v>56.454131800721029</v>
      </c>
      <c r="G12" s="185">
        <v>56.989043542997578</v>
      </c>
      <c r="H12" s="185">
        <v>57.627244520446837</v>
      </c>
      <c r="I12" s="185">
        <v>57.294305498746269</v>
      </c>
      <c r="J12" s="185">
        <v>52.899208798849578</v>
      </c>
      <c r="K12" s="185">
        <v>54.160819623341339</v>
      </c>
      <c r="L12" s="185">
        <v>55.426291275485056</v>
      </c>
      <c r="M12" s="185">
        <v>56.739479585658088</v>
      </c>
      <c r="N12" s="185">
        <v>58.036050883990946</v>
      </c>
      <c r="O12" s="185">
        <v>59.330559402683519</v>
      </c>
      <c r="P12" s="185">
        <v>60.606809364523066</v>
      </c>
      <c r="Q12" s="185">
        <v>61.824845102105627</v>
      </c>
      <c r="R12" s="185">
        <v>63.17472443232294</v>
      </c>
      <c r="S12" s="185">
        <v>64.762620969302006</v>
      </c>
      <c r="T12" s="185">
        <v>66.270064786931897</v>
      </c>
      <c r="U12" s="185">
        <v>68.129153202537069</v>
      </c>
      <c r="V12" s="185">
        <v>69.90171185091485</v>
      </c>
      <c r="W12" s="185">
        <v>71.658169277708851</v>
      </c>
      <c r="X12" s="185">
        <v>73.524040360002829</v>
      </c>
      <c r="Y12" s="185">
        <v>75.468017764442081</v>
      </c>
      <c r="Z12" s="185">
        <v>77.525157593776441</v>
      </c>
      <c r="AA12" s="185">
        <v>79.733331269731835</v>
      </c>
      <c r="AB12" s="185">
        <v>81.727952090395874</v>
      </c>
      <c r="AC12" s="185">
        <v>83.704783105220656</v>
      </c>
      <c r="AD12" s="185">
        <v>85.647333556549654</v>
      </c>
      <c r="AE12" s="185">
        <v>87.607254029472671</v>
      </c>
      <c r="AF12" s="185">
        <v>89.753200709338074</v>
      </c>
      <c r="AG12" s="185">
        <v>92.044320167667905</v>
      </c>
      <c r="AH12" s="185">
        <v>94.478615596797198</v>
      </c>
      <c r="AI12" s="185">
        <v>97.130573423009224</v>
      </c>
      <c r="AJ12" s="185">
        <v>99.913200636031746</v>
      </c>
      <c r="AK12" s="185">
        <v>102.6737246513153</v>
      </c>
      <c r="AL12" s="185">
        <v>105.58449593085622</v>
      </c>
      <c r="AM12" s="185">
        <v>108.68056545155524</v>
      </c>
      <c r="AN12" s="185">
        <v>112.45213109462043</v>
      </c>
    </row>
    <row r="13" spans="1:40">
      <c r="A13" s="35" t="s">
        <v>526</v>
      </c>
      <c r="B13" s="185">
        <v>14.113350558119571</v>
      </c>
      <c r="C13" s="185">
        <v>14.464273364721668</v>
      </c>
      <c r="D13" s="185">
        <v>14.723382614738263</v>
      </c>
      <c r="E13" s="185">
        <v>14.899570654499151</v>
      </c>
      <c r="F13" s="185">
        <v>15.074680905194112</v>
      </c>
      <c r="G13" s="185">
        <v>15.258250061138867</v>
      </c>
      <c r="H13" s="185">
        <v>15.453873371416961</v>
      </c>
      <c r="I13" s="185">
        <v>15.391347087175049</v>
      </c>
      <c r="J13" s="185">
        <v>14.152781798735701</v>
      </c>
      <c r="K13" s="185">
        <v>14.512474716361515</v>
      </c>
      <c r="L13" s="185">
        <v>14.861179666815419</v>
      </c>
      <c r="M13" s="185">
        <v>15.231885009690657</v>
      </c>
      <c r="N13" s="185">
        <v>15.603523691366592</v>
      </c>
      <c r="O13" s="185">
        <v>15.975778516617581</v>
      </c>
      <c r="P13" s="185">
        <v>16.348663109729685</v>
      </c>
      <c r="Q13" s="185">
        <v>16.710453688683419</v>
      </c>
      <c r="R13" s="185">
        <v>17.038178309307124</v>
      </c>
      <c r="S13" s="185">
        <v>17.412006207964392</v>
      </c>
      <c r="T13" s="185">
        <v>17.784688079234428</v>
      </c>
      <c r="U13" s="185">
        <v>18.23142424504184</v>
      </c>
      <c r="V13" s="185">
        <v>18.674654792875007</v>
      </c>
      <c r="W13" s="185">
        <v>19.117317008458691</v>
      </c>
      <c r="X13" s="185">
        <v>19.589797896725678</v>
      </c>
      <c r="Y13" s="185">
        <v>20.072149974633213</v>
      </c>
      <c r="Z13" s="185">
        <v>20.611458298961548</v>
      </c>
      <c r="AA13" s="185">
        <v>21.153791730408408</v>
      </c>
      <c r="AB13" s="185">
        <v>21.645917201670471</v>
      </c>
      <c r="AC13" s="185">
        <v>22.11822564083036</v>
      </c>
      <c r="AD13" s="185">
        <v>22.556880344947853</v>
      </c>
      <c r="AE13" s="185">
        <v>23.113744339646974</v>
      </c>
      <c r="AF13" s="185">
        <v>23.728756332457731</v>
      </c>
      <c r="AG13" s="185">
        <v>24.386934747220792</v>
      </c>
      <c r="AH13" s="185">
        <v>25.083794084926417</v>
      </c>
      <c r="AI13" s="185">
        <v>25.833432296303503</v>
      </c>
      <c r="AJ13" s="185">
        <v>26.633882080562874</v>
      </c>
      <c r="AK13" s="185">
        <v>27.423434251958561</v>
      </c>
      <c r="AL13" s="185">
        <v>28.254048812220898</v>
      </c>
      <c r="AM13" s="185">
        <v>29.139579936756935</v>
      </c>
      <c r="AN13" s="185">
        <v>30.224055157552634</v>
      </c>
    </row>
    <row r="14" spans="1:40">
      <c r="A14" s="35" t="s">
        <v>388</v>
      </c>
      <c r="B14" s="185">
        <v>13.345629432701825</v>
      </c>
      <c r="C14" s="185">
        <v>13.716921081229705</v>
      </c>
      <c r="D14" s="185">
        <v>13.957908939877028</v>
      </c>
      <c r="E14" s="185">
        <v>14.237322452564365</v>
      </c>
      <c r="F14" s="185">
        <v>14.288057813342554</v>
      </c>
      <c r="G14" s="185">
        <v>14.387620745223616</v>
      </c>
      <c r="H14" s="185">
        <v>14.403225029459703</v>
      </c>
      <c r="I14" s="185">
        <v>14.232961941359569</v>
      </c>
      <c r="J14" s="185">
        <v>12.515782138202773</v>
      </c>
      <c r="K14" s="185">
        <v>12.796917635431591</v>
      </c>
      <c r="L14" s="185">
        <v>13.022582259566619</v>
      </c>
      <c r="M14" s="185">
        <v>13.287373712848451</v>
      </c>
      <c r="N14" s="185">
        <v>13.536458793765849</v>
      </c>
      <c r="O14" s="185">
        <v>13.788838491767512</v>
      </c>
      <c r="P14" s="185">
        <v>14.0055649526977</v>
      </c>
      <c r="Q14" s="185">
        <v>14.205863653077072</v>
      </c>
      <c r="R14" s="185">
        <v>14.409633770036402</v>
      </c>
      <c r="S14" s="185">
        <v>14.663280736039859</v>
      </c>
      <c r="T14" s="185">
        <v>14.867117476457823</v>
      </c>
      <c r="U14" s="185">
        <v>15.232820061301</v>
      </c>
      <c r="V14" s="185">
        <v>15.502726022774233</v>
      </c>
      <c r="W14" s="185">
        <v>15.764022824122492</v>
      </c>
      <c r="X14" s="185">
        <v>16.037223072415863</v>
      </c>
      <c r="Y14" s="185">
        <v>16.363529371868207</v>
      </c>
      <c r="Z14" s="185">
        <v>16.666044183320412</v>
      </c>
      <c r="AA14" s="185">
        <v>17.008992388117054</v>
      </c>
      <c r="AB14" s="185">
        <v>17.132103936203972</v>
      </c>
      <c r="AC14" s="185">
        <v>17.220901397961271</v>
      </c>
      <c r="AD14" s="185">
        <v>17.26827314838118</v>
      </c>
      <c r="AE14" s="185">
        <v>17.589775855447126</v>
      </c>
      <c r="AF14" s="185">
        <v>17.952106251628717</v>
      </c>
      <c r="AG14" s="185">
        <v>18.348692186284737</v>
      </c>
      <c r="AH14" s="185">
        <v>18.775941136253508</v>
      </c>
      <c r="AI14" s="185">
        <v>19.248216295625976</v>
      </c>
      <c r="AJ14" s="185">
        <v>19.764847408882915</v>
      </c>
      <c r="AK14" s="185">
        <v>20.279172428944115</v>
      </c>
      <c r="AL14" s="185">
        <v>20.822968776589097</v>
      </c>
      <c r="AM14" s="185">
        <v>21.405421408115103</v>
      </c>
      <c r="AN14" s="185">
        <v>22.131770527105427</v>
      </c>
    </row>
    <row r="15" spans="1:40">
      <c r="A15" s="35" t="s">
        <v>527</v>
      </c>
      <c r="B15" s="185">
        <v>10.112362730184749</v>
      </c>
      <c r="C15" s="185">
        <v>8.5215325945081322</v>
      </c>
      <c r="D15" s="185">
        <v>7.6929020979985756</v>
      </c>
      <c r="E15" s="185">
        <v>7.7200882930549417</v>
      </c>
      <c r="F15" s="185">
        <v>7.4136429429705331</v>
      </c>
      <c r="G15" s="185">
        <v>7.0382085299467052</v>
      </c>
      <c r="H15" s="185">
        <v>6.8721452966455558</v>
      </c>
      <c r="I15" s="185">
        <v>6.568420017483299</v>
      </c>
      <c r="J15" s="185">
        <v>5.3856109314602483</v>
      </c>
      <c r="K15" s="185">
        <v>5.5034142544658176</v>
      </c>
      <c r="L15" s="185">
        <v>5.5214012588875603</v>
      </c>
      <c r="M15" s="185">
        <v>5.5840184627859939</v>
      </c>
      <c r="N15" s="185">
        <v>5.6632663291354151</v>
      </c>
      <c r="O15" s="185">
        <v>5.7496666103340575</v>
      </c>
      <c r="P15" s="185">
        <v>5.831823541238923</v>
      </c>
      <c r="Q15" s="185">
        <v>5.8994624916605183</v>
      </c>
      <c r="R15" s="185">
        <v>5.9932638975283155</v>
      </c>
      <c r="S15" s="185">
        <v>6.128238354025866</v>
      </c>
      <c r="T15" s="185">
        <v>6.2305031080895557</v>
      </c>
      <c r="U15" s="185">
        <v>6.4467685866316069</v>
      </c>
      <c r="V15" s="185">
        <v>6.6160887994873132</v>
      </c>
      <c r="W15" s="185">
        <v>6.7773156834228727</v>
      </c>
      <c r="X15" s="185">
        <v>6.9483238788555353</v>
      </c>
      <c r="Y15" s="185">
        <v>7.1548513443974029</v>
      </c>
      <c r="Z15" s="185">
        <v>7.3545539025377602</v>
      </c>
      <c r="AA15" s="185">
        <v>7.6272307193500941</v>
      </c>
      <c r="AB15" s="185">
        <v>7.8602218610285162</v>
      </c>
      <c r="AC15" s="185">
        <v>8.0853326696839343</v>
      </c>
      <c r="AD15" s="185">
        <v>8.3023208480921653</v>
      </c>
      <c r="AE15" s="185">
        <v>8.495318385314798</v>
      </c>
      <c r="AF15" s="185">
        <v>8.6899786032829613</v>
      </c>
      <c r="AG15" s="185">
        <v>8.8909465954810756</v>
      </c>
      <c r="AH15" s="185">
        <v>9.0990866239102743</v>
      </c>
      <c r="AI15" s="185">
        <v>9.3261297751980461</v>
      </c>
      <c r="AJ15" s="185">
        <v>9.5812928454716424</v>
      </c>
      <c r="AK15" s="185">
        <v>9.8340177985070305</v>
      </c>
      <c r="AL15" s="185">
        <v>10.102500335044123</v>
      </c>
      <c r="AM15" s="185">
        <v>10.394128862364687</v>
      </c>
      <c r="AN15" s="185">
        <v>10.781590177973227</v>
      </c>
    </row>
    <row r="16" spans="1:40">
      <c r="A16" s="35" t="s">
        <v>599</v>
      </c>
      <c r="B16" s="185">
        <v>1.2396211872289537E-4</v>
      </c>
      <c r="C16" s="185">
        <v>1.3404023441943483E-4</v>
      </c>
      <c r="D16" s="185">
        <v>1.4758823952758837E-4</v>
      </c>
      <c r="E16" s="185">
        <v>1.4488053364874627E-4</v>
      </c>
      <c r="F16" s="185">
        <v>1.4184932272709618E-4</v>
      </c>
      <c r="G16" s="185">
        <v>1.3781535478114601E-4</v>
      </c>
      <c r="H16" s="185">
        <v>1.4505699717976307E-4</v>
      </c>
      <c r="I16" s="185">
        <v>1.4740585803324881E-4</v>
      </c>
      <c r="J16" s="185">
        <v>1.1644655011667064E-4</v>
      </c>
      <c r="K16" s="185">
        <v>1.3081575669629381E-4</v>
      </c>
      <c r="L16" s="185">
        <v>1.3271380760059823E-4</v>
      </c>
      <c r="M16" s="185">
        <v>1.3773143955246467E-4</v>
      </c>
      <c r="N16" s="185">
        <v>1.4223150722852872E-4</v>
      </c>
      <c r="O16" s="185">
        <v>1.47618318053892E-4</v>
      </c>
      <c r="P16" s="185">
        <v>1.5009427505936553E-4</v>
      </c>
      <c r="Q16" s="185">
        <v>1.5220400528932751E-4</v>
      </c>
      <c r="R16" s="185">
        <v>0.51439775846239766</v>
      </c>
      <c r="S16" s="185">
        <v>1.1183116125537438</v>
      </c>
      <c r="T16" s="185">
        <v>1.6684655889940327</v>
      </c>
      <c r="U16" s="185">
        <v>2.2638051822565912</v>
      </c>
      <c r="V16" s="185">
        <v>2.8454239384442706</v>
      </c>
      <c r="W16" s="185">
        <v>3.4228232085172077</v>
      </c>
      <c r="X16" s="185">
        <v>3.994366197350709</v>
      </c>
      <c r="Y16" s="185">
        <v>4.5531151959068943</v>
      </c>
      <c r="Z16" s="185">
        <v>5.0931532417740151</v>
      </c>
      <c r="AA16" s="185">
        <v>5.7266332177865493</v>
      </c>
      <c r="AB16" s="185">
        <v>6.1603088820634833</v>
      </c>
      <c r="AC16" s="185">
        <v>6.5934284215470234</v>
      </c>
      <c r="AD16" s="185">
        <v>7.0265479610305652</v>
      </c>
      <c r="AE16" s="185">
        <v>7.296761736767496</v>
      </c>
      <c r="AF16" s="185">
        <v>7.5669755125044205</v>
      </c>
      <c r="AG16" s="185">
        <v>7.8371892882413432</v>
      </c>
      <c r="AH16" s="185">
        <v>8.1074030639782659</v>
      </c>
      <c r="AI16" s="185">
        <v>8.3776168397151967</v>
      </c>
      <c r="AJ16" s="185">
        <v>8.5198555251852053</v>
      </c>
      <c r="AK16" s="185">
        <v>8.6620942106552121</v>
      </c>
      <c r="AL16" s="185">
        <v>8.8043328961252207</v>
      </c>
      <c r="AM16" s="185">
        <v>8.9465715815952329</v>
      </c>
      <c r="AN16" s="185">
        <v>9.0888102670652415</v>
      </c>
    </row>
    <row r="17" spans="1:40">
      <c r="A17" s="35" t="s">
        <v>528</v>
      </c>
      <c r="B17" s="185">
        <v>84.250557323843395</v>
      </c>
      <c r="C17" s="185">
        <v>82.592056116086695</v>
      </c>
      <c r="D17" s="185">
        <v>80.391931978377215</v>
      </c>
      <c r="E17" s="185">
        <v>78.208267244489832</v>
      </c>
      <c r="F17" s="185">
        <v>76.93564040341127</v>
      </c>
      <c r="G17" s="185">
        <v>75.790896832435806</v>
      </c>
      <c r="H17" s="185">
        <v>75.493986122148868</v>
      </c>
      <c r="I17" s="185">
        <v>75.155670226923959</v>
      </c>
      <c r="J17" s="185">
        <v>71.438026250664933</v>
      </c>
      <c r="K17" s="185">
        <v>76.464827157282159</v>
      </c>
      <c r="L17" s="185">
        <v>76.330909091524532</v>
      </c>
      <c r="M17" s="185">
        <v>77.562258229152377</v>
      </c>
      <c r="N17" s="185">
        <v>78.567746239410184</v>
      </c>
      <c r="O17" s="185">
        <v>79.687523416105734</v>
      </c>
      <c r="P17" s="185">
        <v>81.160017206214633</v>
      </c>
      <c r="Q17" s="185">
        <v>82.342400261095577</v>
      </c>
      <c r="R17" s="185">
        <v>84.496531086635173</v>
      </c>
      <c r="S17" s="185">
        <v>86.357243711172032</v>
      </c>
      <c r="T17" s="185">
        <v>88.149645946472305</v>
      </c>
      <c r="U17" s="185">
        <v>90.460504540137819</v>
      </c>
      <c r="V17" s="185">
        <v>93.422964763987196</v>
      </c>
      <c r="W17" s="185">
        <v>96.346590494871535</v>
      </c>
      <c r="X17" s="185">
        <v>98.76578813799118</v>
      </c>
      <c r="Y17" s="185">
        <v>100.08512408379642</v>
      </c>
      <c r="Z17" s="185">
        <v>103.43878949525921</v>
      </c>
      <c r="AA17" s="185">
        <v>107.11518869648977</v>
      </c>
      <c r="AB17" s="185">
        <v>111.13137624366898</v>
      </c>
      <c r="AC17" s="185">
        <v>114.79209687604072</v>
      </c>
      <c r="AD17" s="185">
        <v>118.21406497472888</v>
      </c>
      <c r="AE17" s="185">
        <v>119.86226834671051</v>
      </c>
      <c r="AF17" s="185">
        <v>121.47821474537906</v>
      </c>
      <c r="AG17" s="185">
        <v>123.29311733950286</v>
      </c>
      <c r="AH17" s="185">
        <v>125.11437301925663</v>
      </c>
      <c r="AI17" s="185">
        <v>126.95534389840134</v>
      </c>
      <c r="AJ17" s="185">
        <v>129.90742883163813</v>
      </c>
      <c r="AK17" s="185">
        <v>132.45738135853327</v>
      </c>
      <c r="AL17" s="185">
        <v>134.98173234950491</v>
      </c>
      <c r="AM17" s="185">
        <v>137.57548058194499</v>
      </c>
      <c r="AN17" s="185">
        <v>140.20919192723051</v>
      </c>
    </row>
    <row r="18" spans="1:40">
      <c r="A18" s="35" t="s">
        <v>593</v>
      </c>
      <c r="B18" s="185">
        <v>21.151207305916362</v>
      </c>
      <c r="C18" s="185">
        <v>22.428580398029052</v>
      </c>
      <c r="D18" s="185">
        <v>24.129051261038537</v>
      </c>
      <c r="E18" s="185">
        <v>25.223807475175871</v>
      </c>
      <c r="F18" s="185">
        <v>26.139097617899711</v>
      </c>
      <c r="G18" s="185">
        <v>28.136022154006369</v>
      </c>
      <c r="H18" s="185">
        <v>30.205700925806404</v>
      </c>
      <c r="I18" s="185">
        <v>31.381436491411591</v>
      </c>
      <c r="J18" s="185">
        <v>30.243688670691725</v>
      </c>
      <c r="K18" s="185">
        <v>31.335553627339873</v>
      </c>
      <c r="L18" s="185">
        <v>32.572035215326615</v>
      </c>
      <c r="M18" s="185">
        <v>33.963534900718535</v>
      </c>
      <c r="N18" s="185">
        <v>35.533068622543986</v>
      </c>
      <c r="O18" s="185">
        <v>37.222867623969229</v>
      </c>
      <c r="P18" s="185">
        <v>39.042911468690072</v>
      </c>
      <c r="Q18" s="185">
        <v>40.895306898762485</v>
      </c>
      <c r="R18" s="185">
        <v>42.899081812522589</v>
      </c>
      <c r="S18" s="185">
        <v>45.264303116101573</v>
      </c>
      <c r="T18" s="185">
        <v>47.842125072389884</v>
      </c>
      <c r="U18" s="185">
        <v>51.063584838843525</v>
      </c>
      <c r="V18" s="185">
        <v>54.447580672535807</v>
      </c>
      <c r="W18" s="185">
        <v>57.981728368650721</v>
      </c>
      <c r="X18" s="185">
        <v>61.828472960166778</v>
      </c>
      <c r="Y18" s="185">
        <v>66.126609354550453</v>
      </c>
      <c r="Z18" s="185">
        <v>70.774223473882344</v>
      </c>
      <c r="AA18" s="185">
        <v>76.167688172522716</v>
      </c>
      <c r="AB18" s="185">
        <v>81.67356447392946</v>
      </c>
      <c r="AC18" s="185">
        <v>87.708987687999596</v>
      </c>
      <c r="AD18" s="185">
        <v>94.354195443348715</v>
      </c>
      <c r="AE18" s="185">
        <v>100.84767063696104</v>
      </c>
      <c r="AF18" s="185">
        <v>107.6685166889558</v>
      </c>
      <c r="AG18" s="185">
        <v>114.64593895643746</v>
      </c>
      <c r="AH18" s="185">
        <v>121.77492729836352</v>
      </c>
      <c r="AI18" s="185">
        <v>129.16844076483505</v>
      </c>
      <c r="AJ18" s="185">
        <v>136.65889513913888</v>
      </c>
      <c r="AK18" s="185">
        <v>143.730793582426</v>
      </c>
      <c r="AL18" s="185">
        <v>150.97486791235195</v>
      </c>
      <c r="AM18" s="185">
        <v>158.46081538701742</v>
      </c>
      <c r="AN18" s="185">
        <v>167.48103294442367</v>
      </c>
    </row>
    <row r="19" spans="1:40">
      <c r="A19" s="35" t="s">
        <v>594</v>
      </c>
      <c r="B19" s="185">
        <v>135.9553569122177</v>
      </c>
      <c r="C19" s="185">
        <v>139.75582865105963</v>
      </c>
      <c r="D19" s="185">
        <v>143.09451201490722</v>
      </c>
      <c r="E19" s="185">
        <v>144.38836979848077</v>
      </c>
      <c r="F19" s="185">
        <v>145.76267692386799</v>
      </c>
      <c r="G19" s="185">
        <v>148.08005334098385</v>
      </c>
      <c r="H19" s="185">
        <v>149.85474985036581</v>
      </c>
      <c r="I19" s="185">
        <v>149.59672267360023</v>
      </c>
      <c r="J19" s="185">
        <v>139.12319664349377</v>
      </c>
      <c r="K19" s="185">
        <v>142.10227663280301</v>
      </c>
      <c r="L19" s="185">
        <v>145.1431353276129</v>
      </c>
      <c r="M19" s="185">
        <v>148.35956443464883</v>
      </c>
      <c r="N19" s="185">
        <v>151.61662926470129</v>
      </c>
      <c r="O19" s="185">
        <v>154.84606973772671</v>
      </c>
      <c r="P19" s="185">
        <v>158.18945095975874</v>
      </c>
      <c r="Q19" s="185">
        <v>161.39025567571491</v>
      </c>
      <c r="R19" s="185">
        <v>164.4219748023267</v>
      </c>
      <c r="S19" s="185">
        <v>167.88360998382711</v>
      </c>
      <c r="T19" s="185">
        <v>171.36953852204337</v>
      </c>
      <c r="U19" s="185">
        <v>175.13154927007051</v>
      </c>
      <c r="V19" s="185">
        <v>179.09661104533515</v>
      </c>
      <c r="W19" s="185">
        <v>183.04372543841785</v>
      </c>
      <c r="X19" s="185">
        <v>187.32079145273926</v>
      </c>
      <c r="Y19" s="185">
        <v>191.81872239995528</v>
      </c>
      <c r="Z19" s="185">
        <v>196.59160182344579</v>
      </c>
      <c r="AA19" s="185">
        <v>201.25419607653458</v>
      </c>
      <c r="AB19" s="185">
        <v>205.62268991039139</v>
      </c>
      <c r="AC19" s="185">
        <v>210.08298998088497</v>
      </c>
      <c r="AD19" s="185">
        <v>214.61560500269329</v>
      </c>
      <c r="AE19" s="185">
        <v>219.68371825254408</v>
      </c>
      <c r="AF19" s="185">
        <v>225.23256545062216</v>
      </c>
      <c r="AG19" s="185">
        <v>231.11522366344963</v>
      </c>
      <c r="AH19" s="185">
        <v>237.33401068156104</v>
      </c>
      <c r="AI19" s="185">
        <v>244.08086407315423</v>
      </c>
      <c r="AJ19" s="185">
        <v>251.3743463194252</v>
      </c>
      <c r="AK19" s="185">
        <v>258.54155699684577</v>
      </c>
      <c r="AL19" s="185">
        <v>266.1311046417793</v>
      </c>
      <c r="AM19" s="185">
        <v>274.2230841786415</v>
      </c>
      <c r="AN19" s="185">
        <v>284.1650954268639</v>
      </c>
    </row>
    <row r="20" spans="1:40">
      <c r="A20" s="35" t="s">
        <v>595</v>
      </c>
      <c r="B20" s="185">
        <v>11.263564724197575</v>
      </c>
      <c r="C20" s="185">
        <v>11.585736642695412</v>
      </c>
      <c r="D20" s="185">
        <v>11.984074755527013</v>
      </c>
      <c r="E20" s="185">
        <v>12.203139380248611</v>
      </c>
      <c r="F20" s="185">
        <v>12.334558256315749</v>
      </c>
      <c r="G20" s="185">
        <v>12.556178326822186</v>
      </c>
      <c r="H20" s="185">
        <v>12.852854866715701</v>
      </c>
      <c r="I20" s="185">
        <v>12.931161716995133</v>
      </c>
      <c r="J20" s="185">
        <v>12.198773529894876</v>
      </c>
      <c r="K20" s="185">
        <v>12.534000198467822</v>
      </c>
      <c r="L20" s="185">
        <v>12.816793319982899</v>
      </c>
      <c r="M20" s="185">
        <v>13.096220832517263</v>
      </c>
      <c r="N20" s="185">
        <v>13.371479125353927</v>
      </c>
      <c r="O20" s="185">
        <v>13.633603224685473</v>
      </c>
      <c r="P20" s="185">
        <v>13.900588316267015</v>
      </c>
      <c r="Q20" s="185">
        <v>14.14240875150807</v>
      </c>
      <c r="R20" s="185">
        <v>14.378451233701174</v>
      </c>
      <c r="S20" s="185">
        <v>14.640615371649213</v>
      </c>
      <c r="T20" s="185">
        <v>14.909121209331175</v>
      </c>
      <c r="U20" s="185">
        <v>15.193672147781045</v>
      </c>
      <c r="V20" s="185">
        <v>15.509458661756229</v>
      </c>
      <c r="W20" s="185">
        <v>15.787838119923647</v>
      </c>
      <c r="X20" s="185">
        <v>16.083881991224089</v>
      </c>
      <c r="Y20" s="185">
        <v>16.394148079775732</v>
      </c>
      <c r="Z20" s="185">
        <v>16.726254797190624</v>
      </c>
      <c r="AA20" s="185">
        <v>17.045552748282979</v>
      </c>
      <c r="AB20" s="185">
        <v>17.380011373892085</v>
      </c>
      <c r="AC20" s="185">
        <v>17.71301030594347</v>
      </c>
      <c r="AD20" s="185">
        <v>18.059746104518542</v>
      </c>
      <c r="AE20" s="185">
        <v>18.464021462978913</v>
      </c>
      <c r="AF20" s="185">
        <v>18.869134703365933</v>
      </c>
      <c r="AG20" s="185">
        <v>19.296574123959953</v>
      </c>
      <c r="AH20" s="185">
        <v>19.722224273158179</v>
      </c>
      <c r="AI20" s="185">
        <v>20.167322265295031</v>
      </c>
      <c r="AJ20" s="185">
        <v>20.62047630356566</v>
      </c>
      <c r="AK20" s="185">
        <v>21.04168336254536</v>
      </c>
      <c r="AL20" s="185">
        <v>21.464462127070899</v>
      </c>
      <c r="AM20" s="185">
        <v>21.916039349515685</v>
      </c>
      <c r="AN20" s="185">
        <v>22.460870292974672</v>
      </c>
    </row>
    <row r="21" spans="1:40">
      <c r="A21" s="35" t="s">
        <v>596</v>
      </c>
      <c r="B21" s="185">
        <v>1.1351531206547505</v>
      </c>
      <c r="C21" s="185">
        <v>1.1510941452184711</v>
      </c>
      <c r="D21" s="185">
        <v>1.133787340349244</v>
      </c>
      <c r="E21" s="185">
        <v>1.1180773960784354</v>
      </c>
      <c r="F21" s="185">
        <v>1.1290103187977516</v>
      </c>
      <c r="G21" s="185">
        <v>1.1344440600694956</v>
      </c>
      <c r="H21" s="185">
        <v>1.1036094868147179</v>
      </c>
      <c r="I21" s="185">
        <v>1.0774018502163509</v>
      </c>
      <c r="J21" s="185">
        <v>0.97300154409506057</v>
      </c>
      <c r="K21" s="185">
        <v>0.97000751334549085</v>
      </c>
      <c r="L21" s="185">
        <v>0.98501311525780899</v>
      </c>
      <c r="M21" s="185">
        <v>1.0039320967576584</v>
      </c>
      <c r="N21" s="185">
        <v>1.0239634190576357</v>
      </c>
      <c r="O21" s="185">
        <v>1.0456114193479475</v>
      </c>
      <c r="P21" s="185">
        <v>1.0703261323812798</v>
      </c>
      <c r="Q21" s="185">
        <v>1.0959498651220629</v>
      </c>
      <c r="R21" s="185">
        <v>1.1245377308130333</v>
      </c>
      <c r="S21" s="185">
        <v>1.1596531477454162</v>
      </c>
      <c r="T21" s="185">
        <v>1.1947410094921478</v>
      </c>
      <c r="U21" s="185">
        <v>1.2315271249464286</v>
      </c>
      <c r="V21" s="185">
        <v>1.268000306908041</v>
      </c>
      <c r="W21" s="185">
        <v>1.312909102191256</v>
      </c>
      <c r="X21" s="185">
        <v>1.3619776233443726</v>
      </c>
      <c r="Y21" s="185">
        <v>1.4141916383841535</v>
      </c>
      <c r="Z21" s="185">
        <v>1.4680182626226297</v>
      </c>
      <c r="AA21" s="185">
        <v>1.5196853445356218</v>
      </c>
      <c r="AB21" s="185">
        <v>1.5595116771666542</v>
      </c>
      <c r="AC21" s="185">
        <v>1.6021376156419453</v>
      </c>
      <c r="AD21" s="185">
        <v>1.6424399000422778</v>
      </c>
      <c r="AE21" s="185">
        <v>1.6889414416905946</v>
      </c>
      <c r="AF21" s="185">
        <v>1.7485470223925417</v>
      </c>
      <c r="AG21" s="185">
        <v>1.8111739945376943</v>
      </c>
      <c r="AH21" s="185">
        <v>1.883660622653496</v>
      </c>
      <c r="AI21" s="185">
        <v>1.9660387695480381</v>
      </c>
      <c r="AJ21" s="185">
        <v>2.0584736212458736</v>
      </c>
      <c r="AK21" s="185">
        <v>2.1561541861084281</v>
      </c>
      <c r="AL21" s="185">
        <v>2.2659820083679474</v>
      </c>
      <c r="AM21" s="185">
        <v>2.3826812234884267</v>
      </c>
      <c r="AN21" s="185">
        <v>2.5272578541607191</v>
      </c>
    </row>
    <row r="22" spans="1:40">
      <c r="A22" s="35" t="s">
        <v>529</v>
      </c>
      <c r="B22" s="185">
        <v>27.51630822473156</v>
      </c>
      <c r="C22" s="185">
        <v>26.886407152288179</v>
      </c>
      <c r="D22" s="185">
        <v>26.262959435711672</v>
      </c>
      <c r="E22" s="185">
        <v>25.639511719135168</v>
      </c>
      <c r="F22" s="185">
        <v>25.619265950302143</v>
      </c>
      <c r="G22" s="185">
        <v>25.599020181469111</v>
      </c>
      <c r="H22" s="185">
        <v>25.601295348344635</v>
      </c>
      <c r="I22" s="185">
        <v>25.603570515220156</v>
      </c>
      <c r="J22" s="185">
        <v>25.560803810678316</v>
      </c>
      <c r="K22" s="185">
        <v>25.487478343284739</v>
      </c>
      <c r="L22" s="185">
        <v>25.467253890820011</v>
      </c>
      <c r="M22" s="185">
        <v>25.44702943835528</v>
      </c>
      <c r="N22" s="185">
        <v>25.420933531471377</v>
      </c>
      <c r="O22" s="185">
        <v>25.103404801358117</v>
      </c>
      <c r="P22" s="185">
        <v>25.453249202277107</v>
      </c>
      <c r="Q22" s="185">
        <v>25.620923924754333</v>
      </c>
      <c r="R22" s="185">
        <v>25.337377385278835</v>
      </c>
      <c r="S22" s="185">
        <v>24.720615457889647</v>
      </c>
      <c r="T22" s="185">
        <v>24.672016072451562</v>
      </c>
      <c r="U22" s="185">
        <v>22.202229394246665</v>
      </c>
      <c r="V22" s="185">
        <v>21.498826416858034</v>
      </c>
      <c r="W22" s="185">
        <v>20.738006325064344</v>
      </c>
      <c r="X22" s="185">
        <v>20.044102992348193</v>
      </c>
      <c r="Y22" s="185">
        <v>19.46567526702605</v>
      </c>
      <c r="Z22" s="185">
        <v>18.620368808743621</v>
      </c>
      <c r="AA22" s="185">
        <v>14.485238178053951</v>
      </c>
      <c r="AB22" s="185">
        <v>11.51877735261295</v>
      </c>
      <c r="AC22" s="185">
        <v>8.5523165271719463</v>
      </c>
      <c r="AD22" s="185">
        <v>5.585855701730944</v>
      </c>
      <c r="AE22" s="185">
        <v>5.5613506215503588</v>
      </c>
      <c r="AF22" s="185">
        <v>5.5368455413697744</v>
      </c>
      <c r="AG22" s="185">
        <v>5.5123404611891882</v>
      </c>
      <c r="AH22" s="185">
        <v>5.4878353810086011</v>
      </c>
      <c r="AI22" s="185">
        <v>5.463330300828015</v>
      </c>
      <c r="AJ22" s="185">
        <v>5.463330300828015</v>
      </c>
      <c r="AK22" s="185">
        <v>5.4633303008280141</v>
      </c>
      <c r="AL22" s="185">
        <v>5.4633303008280123</v>
      </c>
      <c r="AM22" s="185">
        <v>5.4633303008280123</v>
      </c>
      <c r="AN22" s="185">
        <v>5.4633303008280105</v>
      </c>
    </row>
    <row r="23" spans="1:40">
      <c r="A23" s="35" t="s">
        <v>600</v>
      </c>
      <c r="B23" s="185">
        <v>66.420365481469858</v>
      </c>
      <c r="C23" s="185">
        <v>67.390687810739962</v>
      </c>
      <c r="D23" s="185">
        <v>64.314797377164254</v>
      </c>
      <c r="E23" s="185">
        <v>61.238906943588553</v>
      </c>
      <c r="F23" s="185">
        <v>61.063666516575715</v>
      </c>
      <c r="G23" s="185">
        <v>61.162096318169532</v>
      </c>
      <c r="H23" s="185">
        <v>60.817410829713076</v>
      </c>
      <c r="I23" s="185">
        <v>60.493259775575055</v>
      </c>
      <c r="J23" s="185">
        <v>58.467517924178757</v>
      </c>
      <c r="K23" s="185">
        <v>58.79424948200861</v>
      </c>
      <c r="L23" s="185">
        <v>58.735182313251855</v>
      </c>
      <c r="M23" s="185">
        <v>58.652818091484789</v>
      </c>
      <c r="N23" s="185">
        <v>58.905246351265482</v>
      </c>
      <c r="O23" s="185">
        <v>59.127544988841279</v>
      </c>
      <c r="P23" s="185">
        <v>59.239096252722106</v>
      </c>
      <c r="Q23" s="185">
        <v>59.207552664877539</v>
      </c>
      <c r="R23" s="185">
        <v>58.829485631317887</v>
      </c>
      <c r="S23" s="185">
        <v>58.576572799841188</v>
      </c>
      <c r="T23" s="185">
        <v>58.066059361473776</v>
      </c>
      <c r="U23" s="185">
        <v>57.143081134402308</v>
      </c>
      <c r="V23" s="185">
        <v>56.297303291141468</v>
      </c>
      <c r="W23" s="185">
        <v>55.719541890804955</v>
      </c>
      <c r="X23" s="185">
        <v>55.381710855636463</v>
      </c>
      <c r="Y23" s="185">
        <v>53.891995036716573</v>
      </c>
      <c r="Z23" s="185">
        <v>53.16159811746266</v>
      </c>
      <c r="AA23" s="185">
        <v>52.531239798179293</v>
      </c>
      <c r="AB23" s="185">
        <v>51.205835057930081</v>
      </c>
      <c r="AC23" s="185">
        <v>49.880430317680869</v>
      </c>
      <c r="AD23" s="185">
        <v>48.555025577431657</v>
      </c>
      <c r="AE23" s="185">
        <v>48.363119689926549</v>
      </c>
      <c r="AF23" s="185">
        <v>48.171213802421477</v>
      </c>
      <c r="AG23" s="185">
        <v>47.979307914916347</v>
      </c>
      <c r="AH23" s="185">
        <v>47.78740202741124</v>
      </c>
      <c r="AI23" s="185">
        <v>47.595496139906139</v>
      </c>
      <c r="AJ23" s="185">
        <v>47.515923298688818</v>
      </c>
      <c r="AK23" s="185">
        <v>47.436350457471484</v>
      </c>
      <c r="AL23" s="185">
        <v>47.356777616254149</v>
      </c>
      <c r="AM23" s="185">
        <v>47.277204775036815</v>
      </c>
      <c r="AN23" s="185">
        <v>47.197631933819473</v>
      </c>
    </row>
    <row r="24" spans="1:40">
      <c r="A24" s="35" t="s">
        <v>664</v>
      </c>
      <c r="B24" s="185">
        <v>13.345629432701825</v>
      </c>
      <c r="C24" s="185">
        <v>13.716921081229705</v>
      </c>
      <c r="D24" s="185">
        <v>13.957908939877028</v>
      </c>
      <c r="E24" s="185">
        <v>14.237322452564365</v>
      </c>
      <c r="F24" s="185">
        <v>14.288057813342554</v>
      </c>
      <c r="G24" s="185">
        <v>14.387620745223616</v>
      </c>
      <c r="H24" s="185">
        <v>14.403225029459703</v>
      </c>
      <c r="I24" s="185">
        <v>14.232961941359569</v>
      </c>
      <c r="J24" s="185">
        <v>12.515782138202773</v>
      </c>
      <c r="K24" s="185">
        <v>12.796917635431591</v>
      </c>
      <c r="L24" s="185">
        <v>13.022582259566619</v>
      </c>
      <c r="M24" s="185">
        <v>13.287373712848451</v>
      </c>
      <c r="N24" s="185">
        <v>13.536458793765849</v>
      </c>
      <c r="O24" s="185">
        <v>13.788838491767512</v>
      </c>
      <c r="P24" s="185">
        <v>14.0055649526977</v>
      </c>
      <c r="Q24" s="185">
        <v>14.205863653077072</v>
      </c>
      <c r="R24" s="185">
        <v>14.409633770036402</v>
      </c>
      <c r="S24" s="185">
        <v>14.663280736039859</v>
      </c>
      <c r="T24" s="185">
        <v>14.867117476457823</v>
      </c>
      <c r="U24" s="185">
        <v>15.232820061301</v>
      </c>
      <c r="V24" s="185">
        <v>15.502726022774233</v>
      </c>
      <c r="W24" s="185">
        <v>15.764022824122492</v>
      </c>
      <c r="X24" s="185">
        <v>16.037223072415863</v>
      </c>
      <c r="Y24" s="185">
        <v>16.363529371868207</v>
      </c>
      <c r="Z24" s="185">
        <v>16.666044183320412</v>
      </c>
      <c r="AA24" s="185">
        <v>17.008992388117054</v>
      </c>
      <c r="AB24" s="185">
        <v>17.132103936203972</v>
      </c>
      <c r="AC24" s="185">
        <v>17.220901397961271</v>
      </c>
      <c r="AD24" s="185">
        <v>17.26827314838118</v>
      </c>
      <c r="AE24" s="185">
        <v>17.589775855447126</v>
      </c>
      <c r="AF24" s="185">
        <v>17.952106251628717</v>
      </c>
      <c r="AG24" s="185">
        <v>18.348692186284737</v>
      </c>
      <c r="AH24" s="185">
        <v>18.775941136253508</v>
      </c>
      <c r="AI24" s="185">
        <v>19.248216295625976</v>
      </c>
      <c r="AJ24" s="185">
        <v>19.764847408882915</v>
      </c>
      <c r="AK24" s="185">
        <v>20.279172428944115</v>
      </c>
      <c r="AL24" s="185">
        <v>20.822968776589097</v>
      </c>
      <c r="AM24" s="185">
        <v>21.405421408115103</v>
      </c>
      <c r="AN24" s="185">
        <v>22.131770527105427</v>
      </c>
    </row>
    <row r="25" spans="1:40">
      <c r="A25" s="35" t="s">
        <v>665</v>
      </c>
      <c r="B25" s="185">
        <v>10.112362730184749</v>
      </c>
      <c r="C25" s="185">
        <v>8.5215325945081322</v>
      </c>
      <c r="D25" s="185">
        <v>7.6929020979985756</v>
      </c>
      <c r="E25" s="185">
        <v>7.7200882930549417</v>
      </c>
      <c r="F25" s="185">
        <v>7.4136429429705331</v>
      </c>
      <c r="G25" s="185">
        <v>7.0382085299467052</v>
      </c>
      <c r="H25" s="185">
        <v>6.8721452966455558</v>
      </c>
      <c r="I25" s="185">
        <v>6.568420017483299</v>
      </c>
      <c r="J25" s="185">
        <v>5.3856109314602483</v>
      </c>
      <c r="K25" s="185">
        <v>5.5034142544658176</v>
      </c>
      <c r="L25" s="185">
        <v>5.5214012588875603</v>
      </c>
      <c r="M25" s="185">
        <v>5.5840184627859939</v>
      </c>
      <c r="N25" s="185">
        <v>5.6632663291354151</v>
      </c>
      <c r="O25" s="185">
        <v>5.7496666103340575</v>
      </c>
      <c r="P25" s="185">
        <v>5.831823541238923</v>
      </c>
      <c r="Q25" s="185">
        <v>5.8994624916605183</v>
      </c>
      <c r="R25" s="185">
        <v>5.9932638975283155</v>
      </c>
      <c r="S25" s="185">
        <v>6.128238354025866</v>
      </c>
      <c r="T25" s="185">
        <v>6.2305031080895557</v>
      </c>
      <c r="U25" s="185">
        <v>6.4467685866316069</v>
      </c>
      <c r="V25" s="185">
        <v>6.6160887994873132</v>
      </c>
      <c r="W25" s="185">
        <v>6.7773156834228727</v>
      </c>
      <c r="X25" s="185">
        <v>6.9483238788555353</v>
      </c>
      <c r="Y25" s="185">
        <v>7.1548513443974029</v>
      </c>
      <c r="Z25" s="185">
        <v>7.3545539025377602</v>
      </c>
      <c r="AA25" s="185">
        <v>7.6272307193500941</v>
      </c>
      <c r="AB25" s="185">
        <v>7.8602218610285162</v>
      </c>
      <c r="AC25" s="185">
        <v>8.0853326696839343</v>
      </c>
      <c r="AD25" s="185">
        <v>8.3023208480921653</v>
      </c>
      <c r="AE25" s="185">
        <v>8.495318385314798</v>
      </c>
      <c r="AF25" s="185">
        <v>8.6899786032829613</v>
      </c>
      <c r="AG25" s="185">
        <v>8.8909465954810756</v>
      </c>
      <c r="AH25" s="185">
        <v>9.0990866239102743</v>
      </c>
      <c r="AI25" s="185">
        <v>9.3261297751980461</v>
      </c>
      <c r="AJ25" s="185">
        <v>9.5812928454716424</v>
      </c>
      <c r="AK25" s="185">
        <v>9.8340177985070305</v>
      </c>
      <c r="AL25" s="185">
        <v>10.102500335044123</v>
      </c>
      <c r="AM25" s="185">
        <v>10.394128862364687</v>
      </c>
      <c r="AN25" s="185">
        <v>10.781590177973227</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0.49537202841295108</v>
      </c>
      <c r="D61" s="185">
        <v>0.48564210460862439</v>
      </c>
      <c r="E61" s="185">
        <v>0.47974052773831605</v>
      </c>
      <c r="F61" s="185">
        <v>0.47766580334096287</v>
      </c>
      <c r="G61" s="185">
        <v>0.47213631675470863</v>
      </c>
      <c r="H61" s="185">
        <v>0.4673838747554892</v>
      </c>
      <c r="I61" s="185">
        <v>0.46927472616795063</v>
      </c>
      <c r="J61" s="185">
        <v>0.48513776979468864</v>
      </c>
      <c r="K61" s="185">
        <v>0.50099444320948239</v>
      </c>
      <c r="L61" s="185">
        <v>0.4962710016263509</v>
      </c>
      <c r="M61" s="185">
        <v>0.49065038124232901</v>
      </c>
      <c r="N61" s="185">
        <v>0.48391786828359845</v>
      </c>
      <c r="O61" s="185">
        <v>0.47697085121091154</v>
      </c>
      <c r="P61" s="185">
        <v>0.46972983471393298</v>
      </c>
      <c r="Q61" s="185">
        <v>0.4627176574719839</v>
      </c>
      <c r="R61" s="185">
        <v>0.45705770366684989</v>
      </c>
      <c r="S61" s="185">
        <v>0.45163615119131795</v>
      </c>
      <c r="T61" s="185">
        <v>0.44570793706649098</v>
      </c>
      <c r="U61" s="185">
        <v>0.4393724362729261</v>
      </c>
      <c r="V61" s="185">
        <v>0.43190986716147889</v>
      </c>
      <c r="W61" s="185">
        <v>0.42468673901697829</v>
      </c>
      <c r="X61" s="185">
        <v>0.41726385923775744</v>
      </c>
      <c r="Y61" s="185">
        <v>0.41002245124191794</v>
      </c>
      <c r="Z61" s="185">
        <v>0.40214158380597942</v>
      </c>
      <c r="AA61" s="185">
        <v>0.39363463921353264</v>
      </c>
      <c r="AB61" s="185">
        <v>0.38522086817994583</v>
      </c>
      <c r="AC61" s="185">
        <v>0.37752385735929633</v>
      </c>
      <c r="AD61" s="185">
        <v>0.37017483980336052</v>
      </c>
      <c r="AE61" s="185">
        <v>0.36204432837515899</v>
      </c>
      <c r="AF61" s="185">
        <v>0.35412885452775933</v>
      </c>
      <c r="AG61" s="185">
        <v>0.34595648964942838</v>
      </c>
      <c r="AH61" s="185">
        <v>0.33765860018919003</v>
      </c>
      <c r="AI61" s="185">
        <v>0.32916473678235636</v>
      </c>
      <c r="AJ61" s="185">
        <v>0.32033446269636745</v>
      </c>
      <c r="AK61" s="185">
        <v>0.31187011364130734</v>
      </c>
      <c r="AL61" s="185">
        <v>0.3037338376355419</v>
      </c>
      <c r="AM61" s="185">
        <v>0.29547471864880653</v>
      </c>
      <c r="AN61" s="185">
        <v>0.28625236663612652</v>
      </c>
    </row>
    <row r="62" spans="1:40">
      <c r="A62" s="35" t="s">
        <v>276</v>
      </c>
      <c r="B62" s="185">
        <v>0.3</v>
      </c>
      <c r="C62" s="185">
        <v>0.29575652310093514</v>
      </c>
      <c r="D62" s="185">
        <v>0.29933150499916494</v>
      </c>
      <c r="E62" s="185">
        <v>0.30304614951773257</v>
      </c>
      <c r="F62" s="185">
        <v>0.30470908219393078</v>
      </c>
      <c r="G62" s="185">
        <v>0.30508628615279798</v>
      </c>
      <c r="H62" s="185">
        <v>0.30832099075232744</v>
      </c>
      <c r="I62" s="185">
        <v>0.31137970739724624</v>
      </c>
      <c r="J62" s="185">
        <v>0.3148622302053114</v>
      </c>
      <c r="K62" s="185">
        <v>0.29900555679051766</v>
      </c>
      <c r="L62" s="185">
        <v>0.30372899837364903</v>
      </c>
      <c r="M62" s="185">
        <v>0.30773276400585065</v>
      </c>
      <c r="N62" s="185">
        <v>0.309710205954147</v>
      </c>
      <c r="O62" s="185">
        <v>0.31171530990454238</v>
      </c>
      <c r="P62" s="185">
        <v>0.31368894982423723</v>
      </c>
      <c r="Q62" s="185">
        <v>0.31572668587519392</v>
      </c>
      <c r="R62" s="185">
        <v>0.31808061427954654</v>
      </c>
      <c r="S62" s="185">
        <v>0.31965538497549667</v>
      </c>
      <c r="T62" s="185">
        <v>0.32153308952092396</v>
      </c>
      <c r="U62" s="185">
        <v>0.32301082181967083</v>
      </c>
      <c r="V62" s="185">
        <v>0.32519154152946211</v>
      </c>
      <c r="W62" s="185">
        <v>0.32736296788907926</v>
      </c>
      <c r="X62" s="185">
        <v>0.32931536106796028</v>
      </c>
      <c r="Y62" s="185">
        <v>0.33150122610063104</v>
      </c>
      <c r="Z62" s="185">
        <v>0.33299671917735135</v>
      </c>
      <c r="AA62" s="185">
        <v>0.33490963559553805</v>
      </c>
      <c r="AB62" s="185">
        <v>0.33751258728350697</v>
      </c>
      <c r="AC62" s="185">
        <v>0.33967227438882347</v>
      </c>
      <c r="AD62" s="185">
        <v>0.34176365409362153</v>
      </c>
      <c r="AE62" s="185">
        <v>0.34390406538620705</v>
      </c>
      <c r="AF62" s="185">
        <v>0.34554590036392735</v>
      </c>
      <c r="AG62" s="185">
        <v>0.34727485006040537</v>
      </c>
      <c r="AH62" s="185">
        <v>0.34900684420843597</v>
      </c>
      <c r="AI62" s="185">
        <v>0.35068432415995487</v>
      </c>
      <c r="AJ62" s="185">
        <v>0.35231862440120104</v>
      </c>
      <c r="AK62" s="185">
        <v>0.35426996662545324</v>
      </c>
      <c r="AL62" s="185">
        <v>0.35585342191287428</v>
      </c>
      <c r="AM62" s="185">
        <v>0.35738390760137873</v>
      </c>
      <c r="AN62" s="185">
        <v>0.35848638610521155</v>
      </c>
    </row>
    <row r="63" spans="1:40">
      <c r="A63" s="35" t="s">
        <v>277</v>
      </c>
      <c r="B63" s="185">
        <v>0.19999999999999998</v>
      </c>
      <c r="C63" s="185">
        <v>0.20887144848611372</v>
      </c>
      <c r="D63" s="185">
        <v>0.21502639039221058</v>
      </c>
      <c r="E63" s="185">
        <v>0.2172133227439513</v>
      </c>
      <c r="F63" s="185">
        <v>0.21762511446510627</v>
      </c>
      <c r="G63" s="185">
        <v>0.22277739709249336</v>
      </c>
      <c r="H63" s="185">
        <v>0.2242951344921833</v>
      </c>
      <c r="I63" s="185">
        <v>0.21934556643480307</v>
      </c>
      <c r="J63" s="185">
        <v>0.2</v>
      </c>
      <c r="K63" s="185">
        <v>0.19999999999999998</v>
      </c>
      <c r="L63" s="185">
        <v>0.2</v>
      </c>
      <c r="M63" s="185">
        <v>0.20161685475182037</v>
      </c>
      <c r="N63" s="185">
        <v>0.20637192576225452</v>
      </c>
      <c r="O63" s="185">
        <v>0.21131383888454608</v>
      </c>
      <c r="P63" s="185">
        <v>0.21658121546182971</v>
      </c>
      <c r="Q63" s="185">
        <v>0.22155565665282217</v>
      </c>
      <c r="R63" s="185">
        <v>0.22486168205360343</v>
      </c>
      <c r="S63" s="185">
        <v>0.22870846383318538</v>
      </c>
      <c r="T63" s="185">
        <v>0.23275897341258511</v>
      </c>
      <c r="U63" s="185">
        <v>0.23761674190740309</v>
      </c>
      <c r="V63" s="185">
        <v>0.24289859130905911</v>
      </c>
      <c r="W63" s="185">
        <v>0.24795029309394243</v>
      </c>
      <c r="X63" s="185">
        <v>0.25342077969428234</v>
      </c>
      <c r="Y63" s="185">
        <v>0.25847632265745102</v>
      </c>
      <c r="Z63" s="185">
        <v>0.26486169701666934</v>
      </c>
      <c r="AA63" s="185">
        <v>0.27145572519092936</v>
      </c>
      <c r="AB63" s="185">
        <v>0.2772665445365472</v>
      </c>
      <c r="AC63" s="185">
        <v>0.2828038682518802</v>
      </c>
      <c r="AD63" s="185">
        <v>0.28806150610301801</v>
      </c>
      <c r="AE63" s="185">
        <v>0.29405160623863391</v>
      </c>
      <c r="AF63" s="185">
        <v>0.30032524510831338</v>
      </c>
      <c r="AG63" s="185">
        <v>0.30676866029016608</v>
      </c>
      <c r="AH63" s="185">
        <v>0.31333455560237394</v>
      </c>
      <c r="AI63" s="185">
        <v>0.32015093905768871</v>
      </c>
      <c r="AJ63" s="185">
        <v>0.32734691290243151</v>
      </c>
      <c r="AK63" s="185">
        <v>0.33385991973323942</v>
      </c>
      <c r="AL63" s="185">
        <v>0.34041274045158382</v>
      </c>
      <c r="AM63" s="185">
        <v>0.34714137374981474</v>
      </c>
      <c r="AN63" s="185">
        <v>0.35526124725866198</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0.30163969294990362</v>
      </c>
      <c r="B71" s="185">
        <v>0.30767368848024862</v>
      </c>
      <c r="C71" s="185">
        <v>0.31057276665733674</v>
      </c>
      <c r="D71" s="185">
        <v>0.31061223750033518</v>
      </c>
      <c r="E71" s="185">
        <v>0.31011308390021775</v>
      </c>
      <c r="F71" s="185">
        <v>0.31299251208258921</v>
      </c>
      <c r="G71" s="185">
        <v>0.31279972794801564</v>
      </c>
      <c r="H71" s="185">
        <v>0.30719725648752272</v>
      </c>
      <c r="I71" s="185">
        <v>0.24173802219698393</v>
      </c>
      <c r="J71" s="185">
        <v>0.24634273046408539</v>
      </c>
      <c r="K71" s="185">
        <v>0.2481102289992001</v>
      </c>
      <c r="L71" s="185">
        <v>0.29041221616331775</v>
      </c>
      <c r="M71" s="185">
        <v>0.29384380325339943</v>
      </c>
      <c r="N71" s="185">
        <v>0.29750508759763833</v>
      </c>
      <c r="O71" s="185">
        <v>0.30142593742710566</v>
      </c>
      <c r="P71" s="185">
        <v>0.30523399147028463</v>
      </c>
      <c r="Q71" s="185">
        <v>0.3076554841975736</v>
      </c>
      <c r="R71" s="185">
        <v>0.31082706307591701</v>
      </c>
      <c r="S71" s="185">
        <v>0.31406786909876694</v>
      </c>
      <c r="T71" s="185">
        <v>0.31858993129349628</v>
      </c>
      <c r="U71" s="185">
        <v>0.32319996786970129</v>
      </c>
      <c r="V71" s="185">
        <v>0.32774890927367911</v>
      </c>
      <c r="W71" s="185">
        <v>0.33285633499509926</v>
      </c>
      <c r="X71" s="24">
        <v>0.33758385034995908</v>
      </c>
      <c r="Y71" s="24">
        <v>0.34417236893958075</v>
      </c>
      <c r="Z71" s="24">
        <v>0.35167186487433999</v>
      </c>
      <c r="AA71" s="24">
        <v>0.35830100331094111</v>
      </c>
      <c r="AB71" s="24">
        <v>0.3651119488133388</v>
      </c>
      <c r="AC71" s="24">
        <v>0.37201804125372884</v>
      </c>
      <c r="AD71" s="24">
        <v>0.37899161178398444</v>
      </c>
      <c r="AE71" s="24">
        <v>0.42214030685946574</v>
      </c>
      <c r="AF71" s="24">
        <v>0.43130678792728444</v>
      </c>
      <c r="AG71" s="24">
        <v>0.44108659781923143</v>
      </c>
      <c r="AH71" s="24">
        <v>0.45177417943794868</v>
      </c>
      <c r="AI71" s="24">
        <v>0.46368777038028675</v>
      </c>
      <c r="AJ71" s="24">
        <v>0.47486958799160112</v>
      </c>
      <c r="AK71" s="24">
        <v>0.4868648085992362</v>
      </c>
      <c r="AL71" s="24">
        <v>0.49984858436326574</v>
      </c>
      <c r="AM71" s="24">
        <v>0.51669064069190773</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row>
    <row r="106" spans="1:47">
      <c r="A106" s="35" t="s">
        <v>275</v>
      </c>
      <c r="B106" s="35" t="s">
        <v>534</v>
      </c>
      <c r="L106" s="185" t="s">
        <v>395</v>
      </c>
    </row>
    <row r="107" spans="1:47">
      <c r="A107" s="35" t="s">
        <v>276</v>
      </c>
      <c r="B107" s="35" t="s">
        <v>532</v>
      </c>
      <c r="AN107" s="185" t="s">
        <v>395</v>
      </c>
      <c r="AO107" s="185" t="s">
        <v>395</v>
      </c>
    </row>
    <row r="108" spans="1:47">
      <c r="A108" s="35" t="s">
        <v>276</v>
      </c>
      <c r="B108" s="35" t="s">
        <v>533</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row>
    <row r="112" spans="1:47">
      <c r="A112" s="35" t="s">
        <v>276</v>
      </c>
      <c r="B112" s="35" t="s">
        <v>537</v>
      </c>
      <c r="K112" s="185" t="s">
        <v>395</v>
      </c>
      <c r="L112" s="185" t="s">
        <v>395</v>
      </c>
      <c r="M112" s="185" t="s">
        <v>395</v>
      </c>
    </row>
    <row r="113" spans="1:41">
      <c r="A113" s="35" t="s">
        <v>277</v>
      </c>
      <c r="B113" s="35" t="s">
        <v>536</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73.52968816649863</v>
      </c>
      <c r="M7" s="10">
        <f t="shared" ref="M7:AG19" si="1">M42/L42*L7</f>
        <v>75.532282532126203</v>
      </c>
      <c r="N7" s="10">
        <f t="shared" si="1"/>
        <v>77.236805010569952</v>
      </c>
      <c r="O7" s="10">
        <f t="shared" si="1"/>
        <v>78.872303226227714</v>
      </c>
      <c r="P7" s="10">
        <f t="shared" si="1"/>
        <v>80.422281687151624</v>
      </c>
      <c r="Q7" s="10">
        <f t="shared" si="1"/>
        <v>81.881760100059509</v>
      </c>
      <c r="R7" s="10">
        <f t="shared" si="1"/>
        <v>83.141143108283686</v>
      </c>
      <c r="S7" s="10">
        <f t="shared" si="1"/>
        <v>84.229776930944311</v>
      </c>
      <c r="T7" s="10">
        <f t="shared" si="1"/>
        <v>85.652701268860611</v>
      </c>
      <c r="U7" s="10">
        <f t="shared" si="1"/>
        <v>86.978260360118526</v>
      </c>
      <c r="V7" s="10">
        <f t="shared" si="1"/>
        <v>88.867999009418725</v>
      </c>
      <c r="W7" s="10">
        <f t="shared" si="1"/>
        <v>90.477553093063065</v>
      </c>
      <c r="X7" s="10">
        <f t="shared" si="1"/>
        <v>91.961557286413296</v>
      </c>
      <c r="Y7" s="10">
        <f t="shared" si="1"/>
        <v>93.551955952700226</v>
      </c>
      <c r="Z7" s="10">
        <f t="shared" si="1"/>
        <v>95.25666322864862</v>
      </c>
      <c r="AA7" s="10">
        <f t="shared" si="1"/>
        <v>97.052103330151567</v>
      </c>
      <c r="AB7" s="10">
        <f t="shared" si="1"/>
        <v>99.398562235967859</v>
      </c>
      <c r="AC7" s="10">
        <f t="shared" si="1"/>
        <v>101.61347448996032</v>
      </c>
      <c r="AD7" s="10">
        <f t="shared" si="1"/>
        <v>103.90010157778242</v>
      </c>
      <c r="AE7" s="10">
        <f t="shared" si="1"/>
        <v>106.25394556302939</v>
      </c>
      <c r="AF7" s="10">
        <f t="shared" si="1"/>
        <v>117.1213130758107</v>
      </c>
      <c r="AG7" s="10">
        <f t="shared" si="1"/>
        <v>131.30895907868631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1972.0901705956105</v>
      </c>
      <c r="M8" s="10">
        <f t="shared" si="1"/>
        <v>2017.1080583192741</v>
      </c>
      <c r="N8" s="10">
        <f t="shared" si="1"/>
        <v>2064.7406422528652</v>
      </c>
      <c r="O8" s="10">
        <f t="shared" si="1"/>
        <v>2112.6090779205247</v>
      </c>
      <c r="P8" s="10">
        <f t="shared" si="1"/>
        <v>2160.837636058262</v>
      </c>
      <c r="Q8" s="10">
        <f t="shared" si="1"/>
        <v>2210.3743754797315</v>
      </c>
      <c r="R8" s="10">
        <f t="shared" si="1"/>
        <v>2258.4522704455453</v>
      </c>
      <c r="S8" s="10">
        <f t="shared" si="1"/>
        <v>2304.8531272689602</v>
      </c>
      <c r="T8" s="10">
        <f t="shared" si="1"/>
        <v>2358.1457804837792</v>
      </c>
      <c r="U8" s="10">
        <f t="shared" si="1"/>
        <v>2411.6433693127415</v>
      </c>
      <c r="V8" s="10">
        <f t="shared" si="1"/>
        <v>2474.743486936004</v>
      </c>
      <c r="W8" s="10">
        <f t="shared" si="1"/>
        <v>2538.6603500787169</v>
      </c>
      <c r="X8" s="10">
        <f t="shared" si="1"/>
        <v>2602.9319318657849</v>
      </c>
      <c r="Y8" s="10">
        <f t="shared" si="1"/>
        <v>2671.595539394943</v>
      </c>
      <c r="Z8" s="10">
        <f t="shared" si="1"/>
        <v>2744.264254292319</v>
      </c>
      <c r="AA8" s="10">
        <f t="shared" si="1"/>
        <v>2821.4797396756057</v>
      </c>
      <c r="AB8" s="10">
        <f t="shared" si="1"/>
        <v>2906.8190431404032</v>
      </c>
      <c r="AC8" s="10">
        <f t="shared" si="1"/>
        <v>2990.5382144839523</v>
      </c>
      <c r="AD8" s="10">
        <f t="shared" si="1"/>
        <v>3077.7491291067286</v>
      </c>
      <c r="AE8" s="10">
        <f t="shared" si="1"/>
        <v>3168.4192888991583</v>
      </c>
      <c r="AF8" s="10">
        <f t="shared" si="1"/>
        <v>3670.3076092638639</v>
      </c>
      <c r="AG8" s="10">
        <f t="shared" si="1"/>
        <v>4327.3484032613487</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54.49847612453388</v>
      </c>
      <c r="M9" s="10">
        <f t="shared" si="1"/>
        <v>55.771837146398973</v>
      </c>
      <c r="N9" s="10">
        <f t="shared" si="1"/>
        <v>57.093212307755266</v>
      </c>
      <c r="O9" s="10">
        <f t="shared" si="1"/>
        <v>58.397866861311854</v>
      </c>
      <c r="P9" s="10">
        <f t="shared" si="1"/>
        <v>59.700445775176171</v>
      </c>
      <c r="Q9" s="10">
        <f t="shared" si="1"/>
        <v>60.984652302292218</v>
      </c>
      <c r="R9" s="10">
        <f t="shared" si="1"/>
        <v>62.210281678382088</v>
      </c>
      <c r="S9" s="10">
        <f t="shared" si="1"/>
        <v>63.568576603762899</v>
      </c>
      <c r="T9" s="10">
        <f t="shared" si="1"/>
        <v>65.166372614063476</v>
      </c>
      <c r="U9" s="10">
        <f t="shared" si="1"/>
        <v>66.683214336096313</v>
      </c>
      <c r="V9" s="10">
        <f t="shared" si="1"/>
        <v>68.553892925081186</v>
      </c>
      <c r="W9" s="10">
        <f t="shared" si="1"/>
        <v>70.337502291589374</v>
      </c>
      <c r="X9" s="10">
        <f t="shared" si="1"/>
        <v>72.104910056161657</v>
      </c>
      <c r="Y9" s="10">
        <f t="shared" si="1"/>
        <v>73.982413597227591</v>
      </c>
      <c r="Z9" s="10">
        <f t="shared" si="1"/>
        <v>75.938510401139467</v>
      </c>
      <c r="AA9" s="10">
        <f t="shared" si="1"/>
        <v>78.008475122011049</v>
      </c>
      <c r="AB9" s="10">
        <f t="shared" si="1"/>
        <v>80.230415284563847</v>
      </c>
      <c r="AC9" s="10">
        <f t="shared" si="1"/>
        <v>82.237471232543072</v>
      </c>
      <c r="AD9" s="10">
        <f t="shared" si="1"/>
        <v>84.226626467136981</v>
      </c>
      <c r="AE9" s="10">
        <f t="shared" si="1"/>
        <v>86.181287421839968</v>
      </c>
      <c r="AF9" s="10">
        <f t="shared" si="1"/>
        <v>97.736117611758985</v>
      </c>
      <c r="AG9" s="10">
        <f t="shared" si="1"/>
        <v>113.15319495224142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102.68556907630634</v>
      </c>
      <c r="M10" s="10">
        <f t="shared" si="1"/>
        <v>105.57441031748687</v>
      </c>
      <c r="N10" s="10">
        <f t="shared" si="1"/>
        <v>108.24705973871194</v>
      </c>
      <c r="O10" s="10">
        <f t="shared" si="1"/>
        <v>110.8089710789818</v>
      </c>
      <c r="P10" s="10">
        <f t="shared" si="1"/>
        <v>113.31424594927742</v>
      </c>
      <c r="Q10" s="10">
        <f t="shared" si="1"/>
        <v>115.69368356429776</v>
      </c>
      <c r="R10" s="10">
        <f t="shared" si="1"/>
        <v>117.87737856315171</v>
      </c>
      <c r="S10" s="10">
        <f t="shared" si="1"/>
        <v>119.8759455995981</v>
      </c>
      <c r="T10" s="10">
        <f t="shared" si="1"/>
        <v>122.29640294053095</v>
      </c>
      <c r="U10" s="10">
        <f t="shared" si="1"/>
        <v>124.55560960114575</v>
      </c>
      <c r="V10" s="10">
        <f t="shared" si="1"/>
        <v>127.64535713942369</v>
      </c>
      <c r="W10" s="10">
        <f t="shared" si="1"/>
        <v>130.33545624946521</v>
      </c>
      <c r="X10" s="10">
        <f t="shared" si="1"/>
        <v>132.9130488429916</v>
      </c>
      <c r="Y10" s="10">
        <f t="shared" si="1"/>
        <v>135.67498839920387</v>
      </c>
      <c r="Z10" s="10">
        <f t="shared" si="1"/>
        <v>138.65577377426331</v>
      </c>
      <c r="AA10" s="10">
        <f t="shared" si="1"/>
        <v>141.74322408143823</v>
      </c>
      <c r="AB10" s="10">
        <f t="shared" si="1"/>
        <v>145.64712866662748</v>
      </c>
      <c r="AC10" s="10">
        <f t="shared" si="1"/>
        <v>149.20385814526895</v>
      </c>
      <c r="AD10" s="10">
        <f t="shared" si="1"/>
        <v>152.78823694588783</v>
      </c>
      <c r="AE10" s="10">
        <f t="shared" si="1"/>
        <v>156.38216259027067</v>
      </c>
      <c r="AF10" s="10">
        <f t="shared" si="1"/>
        <v>173.6060749941781</v>
      </c>
      <c r="AG10" s="10">
        <f t="shared" si="1"/>
        <v>195.47299580314694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1.1233974434212633E-4</v>
      </c>
      <c r="M11" s="10">
        <f t="shared" si="1"/>
        <v>1.1396972041475597E-4</v>
      </c>
      <c r="N11" s="10">
        <f t="shared" si="1"/>
        <v>1.1827867756877998E-4</v>
      </c>
      <c r="O11" s="10">
        <f t="shared" si="1"/>
        <v>1.2214316962247786E-4</v>
      </c>
      <c r="P11" s="10">
        <f t="shared" si="1"/>
        <v>1.2676916396921127E-4</v>
      </c>
      <c r="Q11" s="10">
        <f t="shared" si="1"/>
        <v>1.2889542447499079E-4</v>
      </c>
      <c r="R11" s="10">
        <f t="shared" si="1"/>
        <v>1.3070718294086909E-4</v>
      </c>
      <c r="S11" s="10">
        <f t="shared" si="1"/>
        <v>0.44174581208890257</v>
      </c>
      <c r="T11" s="10">
        <f t="shared" si="1"/>
        <v>0.96036474368135427</v>
      </c>
      <c r="U11" s="10">
        <f t="shared" si="1"/>
        <v>1.4328166762539176</v>
      </c>
      <c r="V11" s="10">
        <f t="shared" si="1"/>
        <v>1.9440723490635226</v>
      </c>
      <c r="W11" s="10">
        <f t="shared" si="1"/>
        <v>2.4435450733348221</v>
      </c>
      <c r="X11" s="10">
        <f t="shared" si="1"/>
        <v>2.9393942586429542</v>
      </c>
      <c r="Y11" s="10">
        <f t="shared" si="1"/>
        <v>3.4302142857376667</v>
      </c>
      <c r="Z11" s="10">
        <f t="shared" si="1"/>
        <v>3.9100473061202892</v>
      </c>
      <c r="AA11" s="10">
        <f t="shared" si="1"/>
        <v>4.3738120508259453</v>
      </c>
      <c r="AB11" s="10">
        <f t="shared" si="1"/>
        <v>4.9178212768423748</v>
      </c>
      <c r="AC11" s="10">
        <f t="shared" si="1"/>
        <v>5.2902459333413638</v>
      </c>
      <c r="AD11" s="10">
        <f t="shared" si="1"/>
        <v>5.6621930103905225</v>
      </c>
      <c r="AE11" s="10">
        <f t="shared" si="1"/>
        <v>6.0341400874396829</v>
      </c>
      <c r="AF11" s="10">
        <f t="shared" si="1"/>
        <v>7.1943881818065512</v>
      </c>
      <c r="AG11" s="10">
        <f t="shared" si="1"/>
        <v>7.8051348519633601</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12.880982314247699</v>
      </c>
      <c r="M12" s="10">
        <f t="shared" si="1"/>
        <v>13.108129359750787</v>
      </c>
      <c r="N12" s="10">
        <f t="shared" si="1"/>
        <v>13.374660263821282</v>
      </c>
      <c r="O12" s="10">
        <f t="shared" si="1"/>
        <v>13.625381618247797</v>
      </c>
      <c r="P12" s="10">
        <f t="shared" si="1"/>
        <v>13.879419232542793</v>
      </c>
      <c r="Q12" s="10">
        <f t="shared" si="1"/>
        <v>14.097569398840795</v>
      </c>
      <c r="R12" s="10">
        <f t="shared" si="1"/>
        <v>14.299183888412093</v>
      </c>
      <c r="S12" s="10">
        <f t="shared" si="1"/>
        <v>14.504292598767313</v>
      </c>
      <c r="T12" s="10">
        <f t="shared" si="1"/>
        <v>14.759605805918616</v>
      </c>
      <c r="U12" s="10">
        <f t="shared" si="1"/>
        <v>14.964781577390957</v>
      </c>
      <c r="V12" s="10">
        <f t="shared" si="1"/>
        <v>15.332886511863386</v>
      </c>
      <c r="W12" s="10">
        <f t="shared" si="1"/>
        <v>15.604565522019763</v>
      </c>
      <c r="X12" s="10">
        <f t="shared" si="1"/>
        <v>15.867578817316549</v>
      </c>
      <c r="Y12" s="10">
        <f t="shared" si="1"/>
        <v>16.14257375490773</v>
      </c>
      <c r="Z12" s="10">
        <f t="shared" si="1"/>
        <v>16.471023604474297</v>
      </c>
      <c r="AA12" s="10">
        <f t="shared" si="1"/>
        <v>16.775525676545531</v>
      </c>
      <c r="AB12" s="10">
        <f t="shared" si="1"/>
        <v>17.120726754378332</v>
      </c>
      <c r="AC12" s="10">
        <f t="shared" si="1"/>
        <v>17.244647038837812</v>
      </c>
      <c r="AD12" s="10">
        <f t="shared" si="1"/>
        <v>17.334027823104091</v>
      </c>
      <c r="AE12" s="10">
        <f t="shared" si="1"/>
        <v>17.381710764945048</v>
      </c>
      <c r="AF12" s="10">
        <f t="shared" si="1"/>
        <v>19.374660425905805</v>
      </c>
      <c r="AG12" s="10">
        <f t="shared" si="1"/>
        <v>22.277157114250571</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203.05323099814126</v>
      </c>
      <c r="M13" s="10">
        <f t="shared" si="1"/>
        <v>205.75572205545762</v>
      </c>
      <c r="N13" s="10">
        <f t="shared" si="1"/>
        <v>208.85949205846453</v>
      </c>
      <c r="O13" s="10">
        <f t="shared" si="1"/>
        <v>211.91320616661847</v>
      </c>
      <c r="P13" s="10">
        <f t="shared" si="1"/>
        <v>214.84250220238658</v>
      </c>
      <c r="Q13" s="10">
        <f t="shared" si="1"/>
        <v>217.81421793291815</v>
      </c>
      <c r="R13" s="10">
        <f t="shared" si="1"/>
        <v>220.44251928370443</v>
      </c>
      <c r="S13" s="10">
        <f t="shared" si="1"/>
        <v>223.55105618396254</v>
      </c>
      <c r="T13" s="10">
        <f t="shared" si="1"/>
        <v>227.56576916663053</v>
      </c>
      <c r="U13" s="10">
        <f t="shared" si="1"/>
        <v>231.33953689760699</v>
      </c>
      <c r="V13" s="10">
        <f t="shared" si="1"/>
        <v>236.76306052500738</v>
      </c>
      <c r="W13" s="10">
        <f t="shared" si="1"/>
        <v>241.84301216299562</v>
      </c>
      <c r="X13" s="10">
        <f t="shared" si="1"/>
        <v>246.78369076725537</v>
      </c>
      <c r="Y13" s="10">
        <f t="shared" si="1"/>
        <v>252.0372278144676</v>
      </c>
      <c r="Z13" s="10">
        <f t="shared" si="1"/>
        <v>258.79770559855126</v>
      </c>
      <c r="AA13" s="10">
        <f t="shared" si="1"/>
        <v>264.91527131579926</v>
      </c>
      <c r="AB13" s="10">
        <f t="shared" si="1"/>
        <v>271.72488906139472</v>
      </c>
      <c r="AC13" s="10">
        <f t="shared" si="1"/>
        <v>278.00598781987441</v>
      </c>
      <c r="AD13" s="10">
        <f t="shared" si="1"/>
        <v>284.38924426472039</v>
      </c>
      <c r="AE13" s="10">
        <f t="shared" si="1"/>
        <v>290.90189757044675</v>
      </c>
      <c r="AF13" s="10">
        <f t="shared" si="1"/>
        <v>325.91668914151285</v>
      </c>
      <c r="AG13" s="10">
        <f t="shared" si="1"/>
        <v>370.36512515290667</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5.9217581831486248</v>
      </c>
      <c r="M14" s="10">
        <f t="shared" si="1"/>
        <v>5.9411124759021368</v>
      </c>
      <c r="N14" s="10">
        <f t="shared" si="1"/>
        <v>6.0084895481060947</v>
      </c>
      <c r="O14" s="10">
        <f t="shared" si="1"/>
        <v>6.0937614682910857</v>
      </c>
      <c r="P14" s="10">
        <f t="shared" si="1"/>
        <v>6.1867294966017337</v>
      </c>
      <c r="Q14" s="10">
        <f t="shared" si="1"/>
        <v>6.2751316148855754</v>
      </c>
      <c r="R14" s="10">
        <f t="shared" si="1"/>
        <v>6.3479121634030058</v>
      </c>
      <c r="S14" s="10">
        <f t="shared" si="1"/>
        <v>6.4488439154218051</v>
      </c>
      <c r="T14" s="10">
        <f t="shared" si="1"/>
        <v>6.5940785016846535</v>
      </c>
      <c r="U14" s="10">
        <f t="shared" si="1"/>
        <v>6.7041169462253176</v>
      </c>
      <c r="V14" s="10">
        <f t="shared" si="1"/>
        <v>6.9368219195515994</v>
      </c>
      <c r="W14" s="10">
        <f t="shared" si="1"/>
        <v>7.1190130666630704</v>
      </c>
      <c r="X14" s="10">
        <f t="shared" si="1"/>
        <v>7.2924956676710186</v>
      </c>
      <c r="Y14" s="10">
        <f t="shared" si="1"/>
        <v>7.4765031099359911</v>
      </c>
      <c r="Z14" s="10">
        <f t="shared" si="1"/>
        <v>7.6987298318523134</v>
      </c>
      <c r="AA14" s="10">
        <f t="shared" si="1"/>
        <v>7.913612848682047</v>
      </c>
      <c r="AB14" s="10">
        <f t="shared" si="1"/>
        <v>8.2070172875725174</v>
      </c>
      <c r="AC14" s="10">
        <f t="shared" si="1"/>
        <v>8.4577193310750118</v>
      </c>
      <c r="AD14" s="10">
        <f t="shared" si="1"/>
        <v>8.6999420153275562</v>
      </c>
      <c r="AE14" s="10">
        <f t="shared" si="1"/>
        <v>8.9334246247990787</v>
      </c>
      <c r="AF14" s="10">
        <f t="shared" si="1"/>
        <v>10.03505873986686</v>
      </c>
      <c r="AG14" s="10">
        <f t="shared" si="1"/>
        <v>11.601156466089963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14.663434467880275</v>
      </c>
      <c r="M15" s="10">
        <f t="shared" si="1"/>
        <v>15.015766671004911</v>
      </c>
      <c r="N15" s="10">
        <f t="shared" si="1"/>
        <v>15.390328116132928</v>
      </c>
      <c r="O15" s="10">
        <f t="shared" si="1"/>
        <v>15.765832608715481</v>
      </c>
      <c r="P15" s="10">
        <f t="shared" si="1"/>
        <v>16.141959654040569</v>
      </c>
      <c r="Q15" s="10">
        <f t="shared" si="1"/>
        <v>16.518723018115004</v>
      </c>
      <c r="R15" s="10">
        <f t="shared" si="1"/>
        <v>16.884276967339357</v>
      </c>
      <c r="S15" s="10">
        <f t="shared" si="1"/>
        <v>17.215410601812376</v>
      </c>
      <c r="T15" s="10">
        <f t="shared" si="1"/>
        <v>17.593127083760571</v>
      </c>
      <c r="U15" s="10">
        <f t="shared" si="1"/>
        <v>17.969685617266514</v>
      </c>
      <c r="V15" s="10">
        <f t="shared" si="1"/>
        <v>18.421068763130929</v>
      </c>
      <c r="W15" s="10">
        <f t="shared" si="1"/>
        <v>18.868909825343906</v>
      </c>
      <c r="X15" s="10">
        <f t="shared" si="1"/>
        <v>19.316176643476592</v>
      </c>
      <c r="Y15" s="10">
        <f t="shared" si="1"/>
        <v>19.793572310158989</v>
      </c>
      <c r="Z15" s="10">
        <f t="shared" si="1"/>
        <v>20.280941847269634</v>
      </c>
      <c r="AA15" s="10">
        <f t="shared" si="1"/>
        <v>20.825860093559854</v>
      </c>
      <c r="AB15" s="10">
        <f t="shared" si="1"/>
        <v>21.373834914339106</v>
      </c>
      <c r="AC15" s="10">
        <f t="shared" si="1"/>
        <v>21.871079508308341</v>
      </c>
      <c r="AD15" s="10">
        <f t="shared" si="1"/>
        <v>22.348300932056269</v>
      </c>
      <c r="AE15" s="10">
        <f t="shared" si="1"/>
        <v>22.791518552315242</v>
      </c>
      <c r="AF15" s="10">
        <f t="shared" si="1"/>
        <v>26.102153420477446</v>
      </c>
      <c r="AG15" s="10">
        <f t="shared" si="1"/>
        <v>30.5384478400997</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239.37781125463621</v>
      </c>
      <c r="M16" s="10">
        <f t="shared" si="1"/>
        <v>245.34945622237157</v>
      </c>
      <c r="N16" s="10">
        <f t="shared" si="1"/>
        <v>251.63719066145154</v>
      </c>
      <c r="O16" s="10">
        <f t="shared" si="1"/>
        <v>257.82997152255729</v>
      </c>
      <c r="P16" s="10">
        <f t="shared" si="1"/>
        <v>264.02566477411494</v>
      </c>
      <c r="Q16" s="10">
        <f t="shared" si="1"/>
        <v>270.20783972402495</v>
      </c>
      <c r="R16" s="10">
        <f t="shared" si="1"/>
        <v>276.22940707681653</v>
      </c>
      <c r="S16" s="10">
        <f t="shared" si="1"/>
        <v>281.73165709097299</v>
      </c>
      <c r="T16" s="10">
        <f t="shared" si="1"/>
        <v>288.0311763535596</v>
      </c>
      <c r="U16" s="10">
        <f t="shared" si="1"/>
        <v>294.23286464558782</v>
      </c>
      <c r="V16" s="10">
        <f t="shared" si="1"/>
        <v>302.04306021267968</v>
      </c>
      <c r="W16" s="10">
        <f t="shared" si="1"/>
        <v>309.58674422257701</v>
      </c>
      <c r="X16" s="10">
        <f t="shared" si="1"/>
        <v>317.12444379093819</v>
      </c>
      <c r="Y16" s="10">
        <f t="shared" si="1"/>
        <v>325.15112830291889</v>
      </c>
      <c r="Z16" s="10">
        <f t="shared" si="1"/>
        <v>333.48235617650869</v>
      </c>
      <c r="AA16" s="10">
        <f t="shared" si="1"/>
        <v>342.61593442550634</v>
      </c>
      <c r="AB16" s="10">
        <f t="shared" si="1"/>
        <v>352.61900401362294</v>
      </c>
      <c r="AC16" s="10">
        <f t="shared" si="1"/>
        <v>361.77308969935279</v>
      </c>
      <c r="AD16" s="10">
        <f t="shared" si="1"/>
        <v>370.87713047723923</v>
      </c>
      <c r="AE16" s="10">
        <f t="shared" si="1"/>
        <v>379.80330645158705</v>
      </c>
      <c r="AF16" s="10">
        <f t="shared" si="1"/>
        <v>434.88657792230936</v>
      </c>
      <c r="AG16" s="10">
        <f t="shared" si="1"/>
        <v>509.60878849133468</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25.58539284031178</v>
      </c>
      <c r="M17" s="10">
        <f t="shared" si="1"/>
        <v>25.565090692161977</v>
      </c>
      <c r="N17" s="10">
        <f t="shared" si="1"/>
        <v>25.544788544012171</v>
      </c>
      <c r="O17" s="10">
        <f t="shared" si="1"/>
        <v>25.518592385249185</v>
      </c>
      <c r="P17" s="10">
        <f t="shared" si="1"/>
        <v>25.199843814338735</v>
      </c>
      <c r="Q17" s="10">
        <f t="shared" si="1"/>
        <v>25.551032202218391</v>
      </c>
      <c r="R17" s="10">
        <f t="shared" si="1"/>
        <v>25.71935107575263</v>
      </c>
      <c r="S17" s="10">
        <f t="shared" si="1"/>
        <v>25.434715243863714</v>
      </c>
      <c r="T17" s="10">
        <f t="shared" si="1"/>
        <v>24.815583920291335</v>
      </c>
      <c r="U17" s="10">
        <f t="shared" si="1"/>
        <v>24.766797832021496</v>
      </c>
      <c r="V17" s="10">
        <f t="shared" si="1"/>
        <v>22.287523046868415</v>
      </c>
      <c r="W17" s="10">
        <f t="shared" si="1"/>
        <v>21.58141782691931</v>
      </c>
      <c r="X17" s="10">
        <f t="shared" si="1"/>
        <v>20.817674914922982</v>
      </c>
      <c r="Y17" s="10">
        <f t="shared" si="1"/>
        <v>20.12110583415231</v>
      </c>
      <c r="Z17" s="10">
        <f t="shared" si="1"/>
        <v>19.540455980025246</v>
      </c>
      <c r="AA17" s="10">
        <f t="shared" si="1"/>
        <v>18.691902132747263</v>
      </c>
      <c r="AB17" s="10">
        <f t="shared" si="1"/>
        <v>14.540885692155504</v>
      </c>
      <c r="AC17" s="10">
        <f t="shared" si="1"/>
        <v>11.56302870128137</v>
      </c>
      <c r="AD17" s="10">
        <f t="shared" si="1"/>
        <v>8.5851717104072343</v>
      </c>
      <c r="AE17" s="10">
        <f t="shared" si="1"/>
        <v>5.6073147195330995</v>
      </c>
      <c r="AF17" s="10">
        <f t="shared" si="1"/>
        <v>5.4843186163958864</v>
      </c>
      <c r="AG17" s="10">
        <f t="shared" si="1"/>
        <v>5.4843186163958819</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18.704837908870232</v>
      </c>
      <c r="M18" s="10">
        <f t="shared" si="1"/>
        <v>19.14836613082614</v>
      </c>
      <c r="N18" s="10">
        <f t="shared" si="1"/>
        <v>19.623612895417143</v>
      </c>
      <c r="O18" s="10">
        <f t="shared" si="1"/>
        <v>20.09638103298969</v>
      </c>
      <c r="P18" s="10">
        <f t="shared" si="1"/>
        <v>20.557007242806581</v>
      </c>
      <c r="Q18" s="10">
        <f t="shared" si="1"/>
        <v>21.015675489496438</v>
      </c>
      <c r="R18" s="10">
        <f t="shared" si="1"/>
        <v>21.44546401198037</v>
      </c>
      <c r="S18" s="10">
        <f t="shared" si="1"/>
        <v>21.862704941240182</v>
      </c>
      <c r="T18" s="10">
        <f t="shared" si="1"/>
        <v>22.34676656624784</v>
      </c>
      <c r="U18" s="10">
        <f t="shared" si="1"/>
        <v>22.81280436212122</v>
      </c>
      <c r="V18" s="10">
        <f t="shared" si="1"/>
        <v>23.378521652375579</v>
      </c>
      <c r="W18" s="10">
        <f t="shared" si="1"/>
        <v>23.920945834078076</v>
      </c>
      <c r="X18" s="10">
        <f t="shared" si="1"/>
        <v>24.452782666647927</v>
      </c>
      <c r="Y18" s="10">
        <f t="shared" si="1"/>
        <v>25.023133804911492</v>
      </c>
      <c r="Z18" s="10">
        <f t="shared" si="1"/>
        <v>25.18645324337831</v>
      </c>
      <c r="AA18" s="10">
        <f t="shared" si="1"/>
        <v>25.797407862439144</v>
      </c>
      <c r="AB18" s="10">
        <f t="shared" si="1"/>
        <v>26.364747476550765</v>
      </c>
      <c r="AC18" s="10">
        <f t="shared" si="1"/>
        <v>26.841651193721109</v>
      </c>
      <c r="AD18" s="10">
        <f t="shared" si="1"/>
        <v>27.288231351014133</v>
      </c>
      <c r="AE18" s="10">
        <f t="shared" si="1"/>
        <v>27.686372532813589</v>
      </c>
      <c r="AF18" s="10">
        <f t="shared" si="1"/>
        <v>30.986256356212092</v>
      </c>
      <c r="AG18" s="10">
        <f t="shared" si="1"/>
        <v>35.512880463518435</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12.59999163498984</v>
      </c>
      <c r="M19" s="10">
        <f t="shared" si="1"/>
        <v>12.884273660608301</v>
      </c>
      <c r="N19" s="10">
        <f t="shared" si="1"/>
        <v>13.165172357334775</v>
      </c>
      <c r="O19" s="10">
        <f t="shared" si="1"/>
        <v>13.441879883446632</v>
      </c>
      <c r="P19" s="10">
        <f t="shared" ref="P19:P24" si="5">P54/O54*O19</f>
        <v>13.705384064602658</v>
      </c>
      <c r="Q19" s="10">
        <f t="shared" ref="Q19:Q24" si="6">Q54/P54*P19</f>
        <v>13.973774831103972</v>
      </c>
      <c r="R19" s="10">
        <f t="shared" ref="R19:R24" si="7">R54/Q54*Q19</f>
        <v>14.216868449498786</v>
      </c>
      <c r="S19" s="10">
        <f t="shared" ref="S19:S24" si="8">S54/R54*R19</f>
        <v>14.454153693957208</v>
      </c>
      <c r="T19" s="10">
        <f t="shared" ref="T19:T24" si="9">T54/S54*S19</f>
        <v>14.717698124532804</v>
      </c>
      <c r="U19" s="10">
        <f t="shared" ref="U19:U24" si="10">U54/T54*T19</f>
        <v>14.987617643853717</v>
      </c>
      <c r="V19" s="10">
        <f t="shared" ref="V19:V24" si="11">V54/U54*U19</f>
        <v>15.273666741302682</v>
      </c>
      <c r="W19" s="10">
        <f t="shared" ref="W19:W24" si="12">W54/V54*V19</f>
        <v>15.591115869396386</v>
      </c>
      <c r="X19" s="10">
        <f t="shared" ref="X19:X24" si="13">X54/W54*W19</f>
        <v>15.870960993755906</v>
      </c>
      <c r="Y19" s="10">
        <f t="shared" ref="Y19:Y24" si="14">Y54/X54*X19</f>
        <v>16.168563534278569</v>
      </c>
      <c r="Z19" s="10">
        <f t="shared" ref="Z19:Z24" si="15">Z54/Y54*Y19</f>
        <v>16.4804631719417</v>
      </c>
      <c r="AA19" s="10">
        <f t="shared" ref="AA19:AA24" si="16">AA54/Z54*Z19</f>
        <v>16.814318429249187</v>
      </c>
      <c r="AB19" s="10">
        <f t="shared" ref="AB19:AB24" si="17">AB54/AA54*AA19</f>
        <v>17.135297482155607</v>
      </c>
      <c r="AC19" s="10">
        <f t="shared" ref="AC19:AC24" si="18">AC54/AB54*AB19</f>
        <v>17.471517030439966</v>
      </c>
      <c r="AD19" s="10">
        <f t="shared" ref="AD19:AD24" si="19">AD54/AC54*AC19</f>
        <v>17.806269199888703</v>
      </c>
      <c r="AE19" s="10">
        <f t="shared" ref="AE19:AE24" si="20">AE54/AD54*AD19</f>
        <v>18.154830560381701</v>
      </c>
      <c r="AF19" s="10">
        <f t="shared" ref="AF19:AF24" si="21">AF54/AE54*AE19</f>
        <v>20.273503097113746</v>
      </c>
      <c r="AG19" s="10">
        <f t="shared" ref="AG19:AG24" si="22">AG54/AF54*AF19</f>
        <v>22.579126641522461</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143.00398367954432</v>
      </c>
      <c r="M20" s="10">
        <f t="shared" ref="M20:M24" si="23">M55/L55*L20</f>
        <v>146.06413808008267</v>
      </c>
      <c r="N20" s="10">
        <f t="shared" ref="N20:N24" si="24">N55/M55*M20</f>
        <v>149.30097697125356</v>
      </c>
      <c r="O20" s="10">
        <f t="shared" ref="O20:O24" si="25">O55/N55*N20</f>
        <v>152.5787094385779</v>
      </c>
      <c r="P20" s="10">
        <f t="shared" si="5"/>
        <v>155.82864225909105</v>
      </c>
      <c r="Q20" s="10">
        <f t="shared" si="6"/>
        <v>159.19323883726855</v>
      </c>
      <c r="R20" s="10">
        <f t="shared" si="7"/>
        <v>162.41435419311037</v>
      </c>
      <c r="S20" s="10">
        <f t="shared" si="8"/>
        <v>165.46531103051035</v>
      </c>
      <c r="T20" s="10">
        <f t="shared" si="9"/>
        <v>168.94891194620143</v>
      </c>
      <c r="U20" s="10">
        <f t="shared" si="10"/>
        <v>172.45696037159914</v>
      </c>
      <c r="V20" s="10">
        <f t="shared" si="11"/>
        <v>176.24284288073943</v>
      </c>
      <c r="W20" s="10">
        <f t="shared" si="12"/>
        <v>180.23306487319581</v>
      </c>
      <c r="X20" s="10">
        <f t="shared" si="13"/>
        <v>184.20522559872916</v>
      </c>
      <c r="Y20" s="10">
        <f t="shared" si="14"/>
        <v>188.50943164666495</v>
      </c>
      <c r="Z20" s="10">
        <f t="shared" si="15"/>
        <v>193.03590412134247</v>
      </c>
      <c r="AA20" s="10">
        <f t="shared" si="16"/>
        <v>197.83906975214356</v>
      </c>
      <c r="AB20" s="10">
        <f t="shared" si="17"/>
        <v>202.53125040028337</v>
      </c>
      <c r="AC20" s="10">
        <f t="shared" si="18"/>
        <v>206.92746442108563</v>
      </c>
      <c r="AD20" s="10">
        <f t="shared" si="19"/>
        <v>211.41606723309363</v>
      </c>
      <c r="AE20" s="10">
        <f t="shared" si="20"/>
        <v>215.97744386943882</v>
      </c>
      <c r="AF20" s="10">
        <f t="shared" si="21"/>
        <v>245.62967412971784</v>
      </c>
      <c r="AG20" s="10">
        <f t="shared" si="22"/>
        <v>285.96825914144978</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31.119330827830105</v>
      </c>
      <c r="M21" s="10">
        <f t="shared" si="23"/>
        <v>32.347280397724035</v>
      </c>
      <c r="N21" s="10">
        <f t="shared" si="24"/>
        <v>33.729178403149788</v>
      </c>
      <c r="O21" s="10">
        <f t="shared" si="25"/>
        <v>35.287881967662749</v>
      </c>
      <c r="P21" s="10">
        <f t="shared" si="5"/>
        <v>36.966020952640157</v>
      </c>
      <c r="Q21" s="10">
        <f t="shared" si="6"/>
        <v>38.773506060406291</v>
      </c>
      <c r="R21" s="10">
        <f t="shared" si="7"/>
        <v>40.613119519863069</v>
      </c>
      <c r="S21" s="10">
        <f t="shared" si="8"/>
        <v>42.603067908437332</v>
      </c>
      <c r="T21" s="10">
        <f t="shared" si="9"/>
        <v>44.951968620467113</v>
      </c>
      <c r="U21" s="10">
        <f t="shared" si="10"/>
        <v>47.512002989956891</v>
      </c>
      <c r="V21" s="10">
        <f t="shared" si="11"/>
        <v>50.711233915091995</v>
      </c>
      <c r="W21" s="10">
        <f t="shared" si="12"/>
        <v>54.071879369806069</v>
      </c>
      <c r="X21" s="10">
        <f t="shared" si="13"/>
        <v>57.581640603252325</v>
      </c>
      <c r="Y21" s="10">
        <f t="shared" si="14"/>
        <v>61.40184173890772</v>
      </c>
      <c r="Z21" s="10">
        <f t="shared" si="15"/>
        <v>65.670319966248272</v>
      </c>
      <c r="AA21" s="10">
        <f t="shared" si="16"/>
        <v>70.285864438818081</v>
      </c>
      <c r="AB21" s="10">
        <f t="shared" si="17"/>
        <v>75.642112943672132</v>
      </c>
      <c r="AC21" s="10">
        <f t="shared" si="18"/>
        <v>81.109997384401936</v>
      </c>
      <c r="AD21" s="10">
        <f t="shared" si="19"/>
        <v>87.103774737700235</v>
      </c>
      <c r="AE21" s="10">
        <f t="shared" si="20"/>
        <v>93.703128973393262</v>
      </c>
      <c r="AF21" s="10">
        <f t="shared" si="21"/>
        <v>128.27714769235155</v>
      </c>
      <c r="AG21" s="10">
        <f t="shared" si="22"/>
        <v>166.32537384107104</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0.97299674267804181</v>
      </c>
      <c r="M22" s="10">
        <f t="shared" si="23"/>
        <v>0.98804858669134554</v>
      </c>
      <c r="N22" s="10">
        <f t="shared" si="24"/>
        <v>1.0070258699812977</v>
      </c>
      <c r="O22" s="10">
        <f t="shared" si="25"/>
        <v>1.0271189219229171</v>
      </c>
      <c r="P22" s="10">
        <f t="shared" si="5"/>
        <v>1.048833633900065</v>
      </c>
      <c r="Q22" s="10">
        <f t="shared" si="6"/>
        <v>1.0736245091735124</v>
      </c>
      <c r="R22" s="10">
        <f t="shared" si="7"/>
        <v>1.099327205440314</v>
      </c>
      <c r="S22" s="10">
        <f t="shared" si="8"/>
        <v>1.1280031690949628</v>
      </c>
      <c r="T22" s="10">
        <f t="shared" si="9"/>
        <v>1.1632267996575236</v>
      </c>
      <c r="U22" s="10">
        <f t="shared" si="10"/>
        <v>1.198422790118834</v>
      </c>
      <c r="V22" s="10">
        <f t="shared" si="11"/>
        <v>1.2353222677211739</v>
      </c>
      <c r="W22" s="10">
        <f t="shared" si="12"/>
        <v>1.2719078474775158</v>
      </c>
      <c r="X22" s="10">
        <f t="shared" si="13"/>
        <v>1.3169550362126405</v>
      </c>
      <c r="Y22" s="10">
        <f t="shared" si="14"/>
        <v>1.3661747696612476</v>
      </c>
      <c r="Z22" s="10">
        <f t="shared" si="15"/>
        <v>1.4185496903261705</v>
      </c>
      <c r="AA22" s="10">
        <f t="shared" si="16"/>
        <v>1.4725421896963669</v>
      </c>
      <c r="AB22" s="10">
        <f t="shared" si="17"/>
        <v>1.5243684917748286</v>
      </c>
      <c r="AC22" s="10">
        <f t="shared" si="18"/>
        <v>1.5643175554569824</v>
      </c>
      <c r="AD22" s="10">
        <f t="shared" si="19"/>
        <v>1.6070748524051355</v>
      </c>
      <c r="AE22" s="10">
        <f t="shared" si="20"/>
        <v>1.6475013345761458</v>
      </c>
      <c r="AF22" s="10">
        <f t="shared" si="21"/>
        <v>1.9720974244326752</v>
      </c>
      <c r="AG22" s="10">
        <f t="shared" si="22"/>
        <v>2.5350459931231915</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58.624789836240772</v>
      </c>
      <c r="M23" s="10">
        <f t="shared" si="23"/>
        <v>58.565892913750993</v>
      </c>
      <c r="N23" s="10">
        <f t="shared" si="24"/>
        <v>58.483766086150325</v>
      </c>
      <c r="O23" s="10">
        <f t="shared" si="25"/>
        <v>58.735466784921883</v>
      </c>
      <c r="P23" s="10">
        <f t="shared" si="5"/>
        <v>58.957124702551248</v>
      </c>
      <c r="Q23" s="10">
        <f t="shared" si="6"/>
        <v>59.068354447953162</v>
      </c>
      <c r="R23" s="10">
        <f t="shared" si="7"/>
        <v>59.036901776571845</v>
      </c>
      <c r="S23" s="10">
        <f t="shared" si="8"/>
        <v>58.659924426206516</v>
      </c>
      <c r="T23" s="10">
        <f t="shared" si="9"/>
        <v>58.407740552395062</v>
      </c>
      <c r="U23" s="10">
        <f t="shared" si="10"/>
        <v>57.898698540692465</v>
      </c>
      <c r="V23" s="10">
        <f t="shared" si="11"/>
        <v>56.978380566363214</v>
      </c>
      <c r="W23" s="10">
        <f t="shared" si="12"/>
        <v>56.135040465143135</v>
      </c>
      <c r="X23" s="10">
        <f t="shared" si="13"/>
        <v>55.558944316818547</v>
      </c>
      <c r="Y23" s="10">
        <f t="shared" si="14"/>
        <v>55.222086994692631</v>
      </c>
      <c r="Z23" s="10">
        <f t="shared" si="15"/>
        <v>53.736664907169825</v>
      </c>
      <c r="AA23" s="10">
        <f t="shared" si="16"/>
        <v>53.008373173445065</v>
      </c>
      <c r="AB23" s="10">
        <f t="shared" si="17"/>
        <v>52.37983170357186</v>
      </c>
      <c r="AC23" s="10">
        <f t="shared" si="18"/>
        <v>51.05824710933625</v>
      </c>
      <c r="AD23" s="10">
        <f t="shared" si="19"/>
        <v>49.736662515100647</v>
      </c>
      <c r="AE23" s="10">
        <f t="shared" si="20"/>
        <v>48.415077920865045</v>
      </c>
      <c r="AF23" s="10">
        <f t="shared" si="21"/>
        <v>47.45831408575846</v>
      </c>
      <c r="AG23" s="10">
        <f t="shared" si="22"/>
        <v>47.061596623239765</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77.503053981043493</v>
      </c>
      <c r="M24" s="10">
        <f t="shared" si="23"/>
        <v>77.367317597855163</v>
      </c>
      <c r="N24" s="10">
        <f t="shared" si="24"/>
        <v>78.615385791179961</v>
      </c>
      <c r="O24" s="10">
        <f t="shared" si="25"/>
        <v>79.634526151963215</v>
      </c>
      <c r="P24" s="10">
        <f t="shared" si="5"/>
        <v>80.76950747865429</v>
      </c>
      <c r="Q24" s="10">
        <f t="shared" si="6"/>
        <v>82.261994546817277</v>
      </c>
      <c r="R24" s="10">
        <f t="shared" si="7"/>
        <v>83.460431803991952</v>
      </c>
      <c r="S24" s="10">
        <f t="shared" si="8"/>
        <v>85.643811062936962</v>
      </c>
      <c r="T24" s="10">
        <f t="shared" si="9"/>
        <v>87.529788136893586</v>
      </c>
      <c r="U24" s="10">
        <f t="shared" si="10"/>
        <v>89.346527314404298</v>
      </c>
      <c r="V24" s="10">
        <f t="shared" si="11"/>
        <v>91.688762365286266</v>
      </c>
      <c r="W24" s="10">
        <f t="shared" si="12"/>
        <v>94.691446385920003</v>
      </c>
      <c r="X24" s="10">
        <f t="shared" si="13"/>
        <v>97.654768625242127</v>
      </c>
      <c r="Y24" s="10">
        <f t="shared" si="14"/>
        <v>100.10681373534028</v>
      </c>
      <c r="Z24" s="10">
        <f t="shared" si="15"/>
        <v>101.44406340722601</v>
      </c>
      <c r="AA24" s="10">
        <f t="shared" si="16"/>
        <v>104.84326433505034</v>
      </c>
      <c r="AB24" s="10">
        <f t="shared" si="17"/>
        <v>108.56958107886187</v>
      </c>
      <c r="AC24" s="10">
        <f t="shared" si="18"/>
        <v>112.64029975879525</v>
      </c>
      <c r="AD24" s="10">
        <f t="shared" si="19"/>
        <v>116.35072505272343</v>
      </c>
      <c r="AE24" s="10">
        <f t="shared" si="20"/>
        <v>119.81915607040578</v>
      </c>
      <c r="AF24" s="10">
        <f t="shared" si="21"/>
        <v>128.67912263897239</v>
      </c>
      <c r="AG24" s="10">
        <f t="shared" si="22"/>
        <v>142.11292923245352</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3046.8156109722559</v>
      </c>
      <c r="M25" s="127">
        <f t="shared" si="26"/>
        <v>3112.0872971291947</v>
      </c>
      <c r="N25" s="127">
        <f t="shared" si="26"/>
        <v>3182.0579051550358</v>
      </c>
      <c r="O25" s="127">
        <f t="shared" si="26"/>
        <v>3252.2370511813797</v>
      </c>
      <c r="P25" s="127">
        <f t="shared" si="26"/>
        <v>3322.3833757473021</v>
      </c>
      <c r="Q25" s="127">
        <f t="shared" si="26"/>
        <v>3394.7592829550267</v>
      </c>
      <c r="R25" s="127">
        <f t="shared" si="26"/>
        <v>3463.8903219184303</v>
      </c>
      <c r="S25" s="127">
        <f t="shared" si="26"/>
        <v>3531.6721240825386</v>
      </c>
      <c r="T25" s="127">
        <f t="shared" si="26"/>
        <v>3609.6470636291569</v>
      </c>
      <c r="U25" s="127">
        <f t="shared" si="26"/>
        <v>3687.4840878152013</v>
      </c>
      <c r="V25" s="127">
        <f t="shared" si="26"/>
        <v>3779.0479597269732</v>
      </c>
      <c r="W25" s="127">
        <f t="shared" si="26"/>
        <v>3872.7734700577043</v>
      </c>
      <c r="X25" s="127">
        <f t="shared" si="26"/>
        <v>3966.6941807522335</v>
      </c>
      <c r="Y25" s="127">
        <f t="shared" si="26"/>
        <v>4066.7552689808113</v>
      </c>
      <c r="Z25" s="127">
        <f t="shared" si="26"/>
        <v>4171.2688805488051</v>
      </c>
      <c r="AA25" s="127">
        <f t="shared" si="26"/>
        <v>4284.4563009337153</v>
      </c>
      <c r="AB25" s="127">
        <f t="shared" si="26"/>
        <v>4406.7465179047385</v>
      </c>
      <c r="AC25" s="127">
        <f t="shared" si="26"/>
        <v>4525.4123108370341</v>
      </c>
      <c r="AD25" s="127">
        <f t="shared" si="26"/>
        <v>4647.8689092727072</v>
      </c>
      <c r="AE25" s="127">
        <f t="shared" si="26"/>
        <v>4774.0935085072379</v>
      </c>
      <c r="AF25" s="127">
        <f t="shared" si="26"/>
        <v>5491.0410768184447</v>
      </c>
      <c r="AG25" s="127">
        <f t="shared" si="26"/>
        <v>6427.058893564842</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2.3573690720555263E-2</v>
      </c>
      <c r="M26" s="249">
        <f t="shared" si="27"/>
        <v>2.1422919694214837E-2</v>
      </c>
      <c r="N26" s="249">
        <f t="shared" si="27"/>
        <v>2.2483497840946498E-2</v>
      </c>
      <c r="O26" s="249">
        <f t="shared" si="27"/>
        <v>2.2054641404435582E-2</v>
      </c>
      <c r="P26" s="249">
        <f t="shared" si="27"/>
        <v>2.156863828251443E-2</v>
      </c>
      <c r="Q26" s="249">
        <f t="shared" si="27"/>
        <v>2.1784333420415525E-2</v>
      </c>
      <c r="R26" s="249">
        <f t="shared" si="27"/>
        <v>2.0364047404040742E-2</v>
      </c>
      <c r="S26" s="249">
        <f t="shared" si="27"/>
        <v>1.9568114421870009E-2</v>
      </c>
      <c r="T26" s="249">
        <f t="shared" si="27"/>
        <v>2.2078759524392311E-2</v>
      </c>
      <c r="U26" s="249">
        <f t="shared" si="27"/>
        <v>2.1563610739213646E-2</v>
      </c>
      <c r="V26" s="249">
        <f t="shared" si="27"/>
        <v>2.4830987668348792E-2</v>
      </c>
      <c r="W26" s="249">
        <f t="shared" si="27"/>
        <v>2.4801355084549614E-2</v>
      </c>
      <c r="X26" s="249">
        <f t="shared" si="27"/>
        <v>2.4251537411283053E-2</v>
      </c>
      <c r="Y26" s="249">
        <f t="shared" si="27"/>
        <v>2.522530945645074E-2</v>
      </c>
      <c r="Z26" s="249">
        <f t="shared" si="27"/>
        <v>2.5699508491492384E-2</v>
      </c>
      <c r="AA26" s="249">
        <f t="shared" si="27"/>
        <v>2.7135009424283041E-2</v>
      </c>
      <c r="AB26" s="249">
        <f t="shared" si="27"/>
        <v>2.8542762110649322E-2</v>
      </c>
      <c r="AC26" s="249">
        <f t="shared" si="27"/>
        <v>2.6928209383079604E-2</v>
      </c>
      <c r="AD26" s="249">
        <f t="shared" si="27"/>
        <v>2.7059766055443246E-2</v>
      </c>
      <c r="AE26" s="249">
        <f t="shared" si="27"/>
        <v>2.7157521371290683E-2</v>
      </c>
      <c r="AF26" s="249">
        <f>(AF25/AE25)^(1/5)-1</f>
        <v>2.837794562549778E-2</v>
      </c>
      <c r="AG26" s="249">
        <f>(AG25/AF25)^(1/5)-1</f>
        <v>3.1980562563987958E-2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0.50099444320948239</v>
      </c>
      <c r="M28" s="24">
        <f t="shared" ref="M28:AG30" si="28">M75/SUM(M$75:M$77)</f>
        <v>0.4962710016263509</v>
      </c>
      <c r="N28" s="24">
        <f t="shared" si="28"/>
        <v>0.49065038124232901</v>
      </c>
      <c r="O28" s="24">
        <f t="shared" si="28"/>
        <v>0.48391786828359845</v>
      </c>
      <c r="P28" s="24">
        <f t="shared" si="28"/>
        <v>0.47697085121091154</v>
      </c>
      <c r="Q28" s="24">
        <f t="shared" si="28"/>
        <v>0.46972983471393304</v>
      </c>
      <c r="R28" s="24">
        <f t="shared" si="28"/>
        <v>0.4627176574719839</v>
      </c>
      <c r="S28" s="24">
        <f t="shared" si="28"/>
        <v>0.45705770366684995</v>
      </c>
      <c r="T28" s="24">
        <f t="shared" si="28"/>
        <v>0.45163615119131795</v>
      </c>
      <c r="U28" s="24">
        <f t="shared" si="28"/>
        <v>0.44570793706649098</v>
      </c>
      <c r="V28" s="24">
        <f t="shared" si="28"/>
        <v>0.4393724362729261</v>
      </c>
      <c r="W28" s="24">
        <f t="shared" si="28"/>
        <v>0.43190986716147889</v>
      </c>
      <c r="X28" s="24">
        <f t="shared" si="28"/>
        <v>0.42468673901697829</v>
      </c>
      <c r="Y28" s="24">
        <f t="shared" si="28"/>
        <v>0.41726385923775744</v>
      </c>
      <c r="Z28" s="24">
        <f t="shared" si="28"/>
        <v>0.41002245124191794</v>
      </c>
      <c r="AA28" s="24">
        <f t="shared" si="28"/>
        <v>0.40214158380597931</v>
      </c>
      <c r="AB28" s="24">
        <f t="shared" si="28"/>
        <v>0.39363463921353253</v>
      </c>
      <c r="AC28" s="24">
        <f t="shared" si="28"/>
        <v>0.38522086817994572</v>
      </c>
      <c r="AD28" s="24">
        <f t="shared" si="28"/>
        <v>0.37752385735929633</v>
      </c>
      <c r="AE28" s="24">
        <f t="shared" si="28"/>
        <v>0.37017483980336052</v>
      </c>
      <c r="AF28" s="24">
        <f t="shared" si="28"/>
        <v>0.32916473678235636</v>
      </c>
      <c r="AG28" s="24">
        <f t="shared" si="28"/>
        <v>0.28625236663612652</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L29:AA30" si="29">L76/SUM(L$75:L$77)</f>
        <v>0.29900555679051766</v>
      </c>
      <c r="M29" s="24">
        <f t="shared" si="29"/>
        <v>0.30372899837364903</v>
      </c>
      <c r="N29" s="24">
        <f t="shared" si="29"/>
        <v>0.30773276400585065</v>
      </c>
      <c r="O29" s="24">
        <f t="shared" si="29"/>
        <v>0.309710205954147</v>
      </c>
      <c r="P29" s="24">
        <f t="shared" si="29"/>
        <v>0.31171530990454238</v>
      </c>
      <c r="Q29" s="24">
        <f t="shared" si="29"/>
        <v>0.31368894982423728</v>
      </c>
      <c r="R29" s="24">
        <f t="shared" si="29"/>
        <v>0.31572668587519392</v>
      </c>
      <c r="S29" s="24">
        <f t="shared" si="29"/>
        <v>0.31808061427954659</v>
      </c>
      <c r="T29" s="24">
        <f t="shared" si="29"/>
        <v>0.31965538497549667</v>
      </c>
      <c r="U29" s="24">
        <f t="shared" si="29"/>
        <v>0.32153308952092396</v>
      </c>
      <c r="V29" s="24">
        <f t="shared" si="29"/>
        <v>0.32301082181967083</v>
      </c>
      <c r="W29" s="24">
        <f t="shared" si="29"/>
        <v>0.32519154152946211</v>
      </c>
      <c r="X29" s="24">
        <f t="shared" si="29"/>
        <v>0.32736296788907931</v>
      </c>
      <c r="Y29" s="24">
        <f t="shared" si="29"/>
        <v>0.32931536106796039</v>
      </c>
      <c r="Z29" s="24">
        <f t="shared" si="29"/>
        <v>0.33150122610063115</v>
      </c>
      <c r="AA29" s="24">
        <f t="shared" si="29"/>
        <v>0.33299671917735141</v>
      </c>
      <c r="AB29" s="24">
        <f t="shared" si="28"/>
        <v>0.33490963559553816</v>
      </c>
      <c r="AC29" s="24">
        <f t="shared" si="28"/>
        <v>0.33751258728350708</v>
      </c>
      <c r="AD29" s="24">
        <f t="shared" si="28"/>
        <v>0.33967227438882364</v>
      </c>
      <c r="AE29" s="24">
        <f t="shared" si="28"/>
        <v>0.34176365409362169</v>
      </c>
      <c r="AF29" s="24">
        <f t="shared" si="28"/>
        <v>0.35068432415995504</v>
      </c>
      <c r="AG29" s="24">
        <f t="shared" si="28"/>
        <v>0.35848638610521172</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1">
        <v>0.24058577405857745</v>
      </c>
      <c r="K30" s="331">
        <v>0.21917808219178081</v>
      </c>
      <c r="L30" s="24">
        <f t="shared" si="29"/>
        <v>0.19999999999999998</v>
      </c>
      <c r="M30" s="24">
        <f t="shared" si="28"/>
        <v>0.20000000000000004</v>
      </c>
      <c r="N30" s="24">
        <f t="shared" si="28"/>
        <v>0.2016168547518204</v>
      </c>
      <c r="O30" s="24">
        <f t="shared" si="28"/>
        <v>0.20637192576225455</v>
      </c>
      <c r="P30" s="24">
        <f t="shared" si="28"/>
        <v>0.21131383888454611</v>
      </c>
      <c r="Q30" s="24">
        <f t="shared" si="28"/>
        <v>0.21658121546182973</v>
      </c>
      <c r="R30" s="24">
        <f t="shared" si="28"/>
        <v>0.22155565665282215</v>
      </c>
      <c r="S30" s="24">
        <f t="shared" si="28"/>
        <v>0.22486168205360346</v>
      </c>
      <c r="T30" s="24">
        <f t="shared" si="28"/>
        <v>0.22870846383318538</v>
      </c>
      <c r="U30" s="24">
        <f t="shared" si="28"/>
        <v>0.23275897341258511</v>
      </c>
      <c r="V30" s="24">
        <f t="shared" si="28"/>
        <v>0.23761674190740306</v>
      </c>
      <c r="W30" s="24">
        <f t="shared" si="28"/>
        <v>0.24289859130905905</v>
      </c>
      <c r="X30" s="24">
        <f t="shared" si="28"/>
        <v>0.24795029309394237</v>
      </c>
      <c r="Y30" s="24">
        <f t="shared" si="28"/>
        <v>0.25342077969428228</v>
      </c>
      <c r="Z30" s="24">
        <f t="shared" si="28"/>
        <v>0.25847632265745096</v>
      </c>
      <c r="AA30" s="24">
        <f t="shared" si="28"/>
        <v>0.26486169701666923</v>
      </c>
      <c r="AB30" s="24">
        <f t="shared" si="28"/>
        <v>0.27145572519092925</v>
      </c>
      <c r="AC30" s="24">
        <f t="shared" si="28"/>
        <v>0.27726654453654709</v>
      </c>
      <c r="AD30" s="24">
        <f t="shared" si="28"/>
        <v>0.28280386825188014</v>
      </c>
      <c r="AE30" s="24">
        <f t="shared" si="28"/>
        <v>0.28806150610301795</v>
      </c>
      <c r="AF30" s="24">
        <f t="shared" si="28"/>
        <v>0.3201509390576886</v>
      </c>
      <c r="AG30" s="24">
        <f t="shared" si="28"/>
        <v>0.35526124725866182</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30.055448444405961</v>
      </c>
      <c r="M31" s="10">
        <f t="shared" si="30"/>
        <v>30.114882584089106</v>
      </c>
      <c r="N31" s="10">
        <f t="shared" si="30"/>
        <v>30.116630989386103</v>
      </c>
      <c r="O31" s="10">
        <f t="shared" si="30"/>
        <v>30.045392186817836</v>
      </c>
      <c r="P31" s="10">
        <f t="shared" si="30"/>
        <v>29.955048691868203</v>
      </c>
      <c r="Q31" s="10">
        <f t="shared" si="30"/>
        <v>29.790766540481624</v>
      </c>
      <c r="R31" s="10">
        <f t="shared" si="30"/>
        <v>29.635001112882335</v>
      </c>
      <c r="S31" s="10">
        <f t="shared" si="30"/>
        <v>29.560736539980113</v>
      </c>
      <c r="T31" s="10">
        <f t="shared" si="30"/>
        <v>29.497706997425762</v>
      </c>
      <c r="U31" s="10">
        <f t="shared" si="30"/>
        <v>29.397152810871816</v>
      </c>
      <c r="V31" s="10">
        <f t="shared" si="30"/>
        <v>29.22660506665564</v>
      </c>
      <c r="W31" s="10">
        <f t="shared" si="30"/>
        <v>28.975393956434889</v>
      </c>
      <c r="X31" s="10">
        <f t="shared" si="30"/>
        <v>28.73396673922942</v>
      </c>
      <c r="Y31" s="10">
        <f t="shared" si="30"/>
        <v>28.472677945644715</v>
      </c>
      <c r="Z31" s="10">
        <f t="shared" si="30"/>
        <v>28.217325231478725</v>
      </c>
      <c r="AA31" s="10">
        <f t="shared" si="30"/>
        <v>27.877584804082453</v>
      </c>
      <c r="AB31" s="10">
        <f t="shared" si="30"/>
        <v>27.487638184560016</v>
      </c>
      <c r="AC31" s="10">
        <f t="shared" si="30"/>
        <v>27.097041599353382</v>
      </c>
      <c r="AD31" s="10">
        <f t="shared" si="30"/>
        <v>26.750039616493339</v>
      </c>
      <c r="AE31" s="10">
        <f t="shared" si="30"/>
        <v>26.421342464465834</v>
      </c>
      <c r="AF31" s="10">
        <f t="shared" si="30"/>
        <v>24.232958481126566</v>
      </c>
      <c r="AG31" s="10">
        <f t="shared" si="30"/>
        <v>21.617180174661634</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17.937815914957454</v>
      </c>
      <c r="M32" s="10">
        <f t="shared" si="31"/>
        <v>18.430984469030395</v>
      </c>
      <c r="N32" s="10">
        <f t="shared" si="31"/>
        <v>18.88895729264847</v>
      </c>
      <c r="O32" s="10">
        <f t="shared" si="31"/>
        <v>19.229222998434714</v>
      </c>
      <c r="P32" s="10">
        <f t="shared" si="31"/>
        <v>19.576557482466434</v>
      </c>
      <c r="Q32" s="10">
        <f t="shared" si="31"/>
        <v>19.894487383867926</v>
      </c>
      <c r="R32" s="10">
        <f t="shared" si="31"/>
        <v>20.22088531999567</v>
      </c>
      <c r="S32" s="10">
        <f t="shared" si="31"/>
        <v>20.57223226248551</v>
      </c>
      <c r="T32" s="10">
        <f t="shared" si="31"/>
        <v>20.877648658736941</v>
      </c>
      <c r="U32" s="10">
        <f t="shared" si="31"/>
        <v>21.207065390420119</v>
      </c>
      <c r="V32" s="10">
        <f t="shared" si="31"/>
        <v>21.48634948896796</v>
      </c>
      <c r="W32" s="10">
        <f t="shared" si="31"/>
        <v>21.816017052450658</v>
      </c>
      <c r="X32" s="10">
        <f t="shared" si="31"/>
        <v>22.149117848024396</v>
      </c>
      <c r="Y32" s="10">
        <f t="shared" si="31"/>
        <v>22.471369160440531</v>
      </c>
      <c r="Z32" s="10">
        <f t="shared" si="31"/>
        <v>22.813574922989911</v>
      </c>
      <c r="AA32" s="10">
        <f t="shared" si="31"/>
        <v>23.084268457118004</v>
      </c>
      <c r="AB32" s="10">
        <f t="shared" si="31"/>
        <v>23.386851589499322</v>
      </c>
      <c r="AC32" s="10">
        <f t="shared" si="31"/>
        <v>23.741166103323508</v>
      </c>
      <c r="AD32" s="10">
        <f t="shared" si="31"/>
        <v>24.068006880629749</v>
      </c>
      <c r="AE32" s="10">
        <f t="shared" si="31"/>
        <v>24.393485390610401</v>
      </c>
      <c r="AF32" s="10">
        <f t="shared" si="31"/>
        <v>25.817220733972711</v>
      </c>
      <c r="AG32" s="10">
        <f t="shared" si="31"/>
        <v>27.072142283632239</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331">
        <v>12.999164931506851</v>
      </c>
      <c r="L33" s="10">
        <f t="shared" ref="L33:AG33" si="32">L30*L$27</f>
        <v>11.998316089840852</v>
      </c>
      <c r="M33" s="10">
        <f t="shared" si="32"/>
        <v>12.136466763279879</v>
      </c>
      <c r="N33" s="10">
        <f t="shared" si="32"/>
        <v>12.375452354539799</v>
      </c>
      <c r="O33" s="10">
        <f t="shared" si="32"/>
        <v>12.813177301901149</v>
      </c>
      <c r="P33" s="10">
        <f t="shared" si="32"/>
        <v>13.27107582566539</v>
      </c>
      <c r="Q33" s="10">
        <f t="shared" si="32"/>
        <v>13.735811417655599</v>
      </c>
      <c r="R33" s="10">
        <f t="shared" si="32"/>
        <v>14.189651130547789</v>
      </c>
      <c r="S33" s="10">
        <f t="shared" si="32"/>
        <v>14.54318981563083</v>
      </c>
      <c r="T33" s="10">
        <f t="shared" si="32"/>
        <v>14.937633394021224</v>
      </c>
      <c r="U33" s="10">
        <f t="shared" si="32"/>
        <v>15.351871798708071</v>
      </c>
      <c r="V33" s="10">
        <f t="shared" si="32"/>
        <v>15.806022635064062</v>
      </c>
      <c r="W33" s="10">
        <f t="shared" si="32"/>
        <v>16.295257204697567</v>
      </c>
      <c r="X33" s="10">
        <f t="shared" si="32"/>
        <v>16.776119478641636</v>
      </c>
      <c r="Y33" s="10">
        <f t="shared" si="32"/>
        <v>17.292578988629923</v>
      </c>
      <c r="Z33" s="10">
        <f t="shared" si="32"/>
        <v>17.788075845531377</v>
      </c>
      <c r="AA33" s="10">
        <f t="shared" si="32"/>
        <v>18.360957228183082</v>
      </c>
      <c r="AB33" s="10">
        <f t="shared" si="32"/>
        <v>18.95584385582471</v>
      </c>
      <c r="AC33" s="10">
        <f t="shared" si="32"/>
        <v>19.503364724016549</v>
      </c>
      <c r="AD33" s="10">
        <f t="shared" si="32"/>
        <v>20.038507585589738</v>
      </c>
      <c r="AE33" s="10">
        <f t="shared" si="32"/>
        <v>20.560478144923771</v>
      </c>
      <c r="AF33" s="10">
        <f t="shared" si="32"/>
        <v>23.569366784900694</v>
      </c>
      <c r="AG33" s="10">
        <f t="shared" si="32"/>
        <v>26.82858654170612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186">
        <f t="shared" ref="L34:AG34" si="33">L69/K69*K34</f>
        <v>0.30510307328007658</v>
      </c>
      <c r="M34" s="186">
        <f t="shared" si="33"/>
        <v>0.30729217475697262</v>
      </c>
      <c r="N34" s="186">
        <f t="shared" si="33"/>
        <v>0.35968449120695328</v>
      </c>
      <c r="O34" s="186">
        <f t="shared" si="33"/>
        <v>0.36393461770932556</v>
      </c>
      <c r="P34" s="186">
        <f t="shared" si="33"/>
        <v>0.36846923134892867</v>
      </c>
      <c r="Q34" s="186">
        <f t="shared" si="33"/>
        <v>0.37332532485161296</v>
      </c>
      <c r="R34" s="186">
        <f t="shared" si="33"/>
        <v>0.3780417172923467</v>
      </c>
      <c r="S34" s="186">
        <f t="shared" si="33"/>
        <v>0.38104081075708746</v>
      </c>
      <c r="T34" s="186">
        <f t="shared" si="33"/>
        <v>0.38496890906593456</v>
      </c>
      <c r="U34" s="186">
        <f t="shared" si="33"/>
        <v>0.38898274732945193</v>
      </c>
      <c r="V34" s="186">
        <f t="shared" si="33"/>
        <v>0.39458346089861779</v>
      </c>
      <c r="W34" s="186">
        <f t="shared" si="33"/>
        <v>0.40029313345393913</v>
      </c>
      <c r="X34" s="186">
        <f t="shared" si="33"/>
        <v>0.40592713775319306</v>
      </c>
      <c r="Y34" s="186">
        <f t="shared" si="33"/>
        <v>0.41225284211320939</v>
      </c>
      <c r="Z34" s="186">
        <f t="shared" si="33"/>
        <v>0.41810801576103407</v>
      </c>
      <c r="AA34" s="186">
        <f t="shared" si="33"/>
        <v>0.42626809934161913</v>
      </c>
      <c r="AB34" s="186">
        <f t="shared" si="33"/>
        <v>0.43555645647493457</v>
      </c>
      <c r="AC34" s="186">
        <f t="shared" si="33"/>
        <v>0.4437668489894438</v>
      </c>
      <c r="AD34" s="186">
        <f t="shared" si="33"/>
        <v>0.45220241516511228</v>
      </c>
      <c r="AE34" s="186">
        <f t="shared" si="33"/>
        <v>0.46075582375951163</v>
      </c>
      <c r="AF34" s="186">
        <f t="shared" si="33"/>
        <v>0.55953626200144135</v>
      </c>
      <c r="AG34" s="186">
        <f t="shared" si="33"/>
        <v>0.63993730244512304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1.9048340948819575E-2</v>
      </c>
      <c r="M35" s="109">
        <f t="shared" ref="M35" si="35">(M34/L34)^(1/(M$5-L$5))-1</f>
        <v>7.1749571492729647E-3</v>
      </c>
      <c r="N35" s="109">
        <f t="shared" ref="N35" si="36">(N34/M34)^(1/(N$5-M$5))-1</f>
        <v>0.17049674789608948</v>
      </c>
      <c r="O35" s="109">
        <f t="shared" ref="O35" si="37">(O34/N34)^(1/(O$5-N$5))-1</f>
        <v>1.1816262881145123E-2</v>
      </c>
      <c r="P35" s="109">
        <f t="shared" ref="P35" si="38">(P34/O34)^(1/(P$5-O$5))-1</f>
        <v>1.245996785946013E-2</v>
      </c>
      <c r="Q35" s="109">
        <f t="shared" ref="Q35" si="39">(Q34/P34)^(1/(Q$5-P$5))-1</f>
        <v>1.3179101779832836E-2</v>
      </c>
      <c r="R35" s="109">
        <f t="shared" ref="R35" si="40">(R34/Q34)^(1/(R$5-Q$5))-1</f>
        <v>1.2633465041806069E-2</v>
      </c>
      <c r="S35" s="109">
        <f t="shared" ref="S35" si="41">(S34/R34)^(1/(S$5-R$5))-1</f>
        <v>7.9332341579156918E-3</v>
      </c>
      <c r="T35" s="109">
        <f t="shared" ref="T35" si="42">(T34/S34)^(1/(T$5-S$5))-1</f>
        <v>1.0308865082043095E-2</v>
      </c>
      <c r="U35" s="109">
        <f t="shared" ref="U35" si="43">(U34/T34)^(1/(U$5-T$5))-1</f>
        <v>1.0426395921832476E-2</v>
      </c>
      <c r="V35" s="109">
        <f t="shared" ref="V35" si="44">(V34/U34)^(1/(V$5-U$5))-1</f>
        <v>1.4398359844022268E-2</v>
      </c>
      <c r="W35" s="109">
        <f t="shared" ref="W35" si="45">(W34/V34)^(1/(W$5-V$5))-1</f>
        <v>1.4470126401948669E-2</v>
      </c>
      <c r="X35" s="109">
        <f t="shared" ref="X35" si="46">(X34/W34)^(1/(X$5-W$5))-1</f>
        <v>1.4074696337258663E-2</v>
      </c>
      <c r="Y35" s="109">
        <f t="shared" ref="Y35" si="47">(Y34/X34)^(1/(Y$5-X$5))-1</f>
        <v>1.5583349255802625E-2</v>
      </c>
      <c r="Z35" s="109">
        <f t="shared" ref="Z35" si="48">(Z34/Y34)^(1/(Z$5-Y$5))-1</f>
        <v>1.4202870301174952E-2</v>
      </c>
      <c r="AA35" s="109">
        <f t="shared" ref="AA35" si="49">(AA34/Z34)^(1/(AA$5-Z$5))-1</f>
        <v>1.9516687728964532E-2</v>
      </c>
      <c r="AB35" s="109">
        <f t="shared" ref="AB35" si="50">(AB34/AA34)^(1/(AB$5-AA$5))-1</f>
        <v>2.178994193480932E-2</v>
      </c>
      <c r="AC35" s="109">
        <f t="shared" ref="AC35" si="51">(AC34/AB34)^(1/(AC$5-AB$5))-1</f>
        <v>1.885035198641738E-2</v>
      </c>
      <c r="AD35" s="109">
        <f t="shared" ref="AD35" si="52">(AD34/AC34)^(1/(AD$5-AC$5))-1</f>
        <v>1.900900482962653E-2</v>
      </c>
      <c r="AE35" s="109">
        <f t="shared" ref="AE35" si="53">(AE34/AD34)^(1/(AE$5-AD$5))-1</f>
        <v>1.8914999804404475E-2</v>
      </c>
      <c r="AF35" s="109">
        <f t="shared" ref="AF35" si="54">(AF34/AE34)^(1/(AF$5-AE$5))-1</f>
        <v>3.9612471523645443E-2</v>
      </c>
      <c r="AG35" s="109">
        <f t="shared" ref="AG35" si="55">(AG34/AF34)^(1/(AG$5-AF$5))-1</f>
        <v>2.7216147662513457E-2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72.891455546391867</v>
      </c>
      <c r="E42" s="10">
        <f>INDEX(DriversGams!$A$5:$AN$23,MATCH(Drivers!$A42,DriversGams!$A$5:$A$23,0),MATCH(Drivers!E$3,DriversGams!$A$5:$AN$5,0))</f>
        <v>75.897902564421585</v>
      </c>
      <c r="F42" s="10">
        <f>INDEX(DriversGams!$A$5:$AN$23,MATCH(Drivers!$A42,DriversGams!$A$5:$A$23,0),MATCH(Drivers!F$3,DriversGams!$A$5:$AN$5,0))</f>
        <v>74.651470008974357</v>
      </c>
      <c r="G42" s="10">
        <f>INDEX(DriversGams!$A$5:$AN$23,MATCH(Drivers!$A42,DriversGams!$A$5:$A$23,0),MATCH(Drivers!G$3,DriversGams!$A$5:$AN$5,0))</f>
        <v>73.969644205526336</v>
      </c>
      <c r="H42" s="10">
        <f>INDEX(DriversGams!$A$5:$AN$23,MATCH(Drivers!$A42,DriversGams!$A$5:$A$23,0),MATCH(Drivers!H$3,DriversGams!$A$5:$AN$5,0))</f>
        <v>76.667758011138559</v>
      </c>
      <c r="I42" s="10">
        <f>INDEX(DriversGams!$A$5:$AN$23,MATCH(Drivers!$A42,DriversGams!$A$5:$A$23,0),MATCH(Drivers!I$3,DriversGams!$A$5:$AN$5,0))</f>
        <v>75.501049869063664</v>
      </c>
      <c r="J42" s="10">
        <f>INDEX(DriversGams!$A$5:$AN$23,MATCH(Drivers!$A42,DriversGams!$A$5:$A$23,0),MATCH(Drivers!J$3,DriversGams!$A$5:$AN$5,0))</f>
        <v>73.998622197151619</v>
      </c>
      <c r="K42" s="10">
        <f>INDEX(DriversGams!$A$5:$AN$23,MATCH(Drivers!$A42,DriversGams!$A$5:$A$23,0),MATCH(Drivers!K$3,DriversGams!$A$5:$AN$5,0))</f>
        <v>71.477183796832733</v>
      </c>
      <c r="L42" s="10">
        <f>INDEX(DriversGams!$A$5:$AN$23,MATCH(Drivers!$A42,DriversGams!$A$5:$A$23,0),MATCH(Drivers!L$3,DriversGams!$A$5:$AN$5,0))</f>
        <v>73.274615001542259</v>
      </c>
      <c r="M42" s="10">
        <f>INDEX(DriversGams!$A$5:$AN$23,MATCH(Drivers!$A42,DriversGams!$A$5:$A$23,0),MATCH(Drivers!M$3,DriversGams!$A$5:$AN$5,0))</f>
        <v>75.270262403355588</v>
      </c>
      <c r="N42" s="10">
        <f>INDEX(DriversGams!$A$5:$AN$23,MATCH(Drivers!$A42,DriversGams!$A$5:$A$23,0),MATCH(Drivers!N$3,DriversGams!$A$5:$AN$5,0))</f>
        <v>76.968871923997426</v>
      </c>
      <c r="O42" s="10">
        <f>INDEX(DriversGams!$A$5:$AN$23,MATCH(Drivers!$A42,DriversGams!$A$5:$A$23,0),MATCH(Drivers!O$3,DriversGams!$A$5:$AN$5,0))</f>
        <v>78.598696625778686</v>
      </c>
      <c r="P42" s="10">
        <f>INDEX(DriversGams!$A$5:$AN$23,MATCH(Drivers!$A42,DriversGams!$A$5:$A$23,0),MATCH(Drivers!P$3,DriversGams!$A$5:$AN$5,0))</f>
        <v>80.143298239316181</v>
      </c>
      <c r="Q42" s="10">
        <f>INDEX(DriversGams!$A$5:$AN$23,MATCH(Drivers!$A42,DriversGams!$A$5:$A$23,0),MATCH(Drivers!Q$3,DriversGams!$A$5:$AN$5,0))</f>
        <v>81.597713747875517</v>
      </c>
      <c r="R42" s="10">
        <f>INDEX(DriversGams!$A$5:$AN$23,MATCH(Drivers!$A42,DriversGams!$A$5:$A$23,0),MATCH(Drivers!R$3,DriversGams!$A$5:$AN$5,0))</f>
        <v>82.85272797910892</v>
      </c>
      <c r="S42" s="10">
        <f>INDEX(DriversGams!$A$5:$AN$23,MATCH(Drivers!$A42,DriversGams!$A$5:$A$23,0),MATCH(Drivers!S$3,DriversGams!$A$5:$AN$5,0))</f>
        <v>83.937585350630584</v>
      </c>
      <c r="T42" s="10">
        <f>INDEX(DriversGams!$A$5:$AN$23,MATCH(Drivers!$A42,DriversGams!$A$5:$A$23,0),MATCH(Drivers!T$3,DriversGams!$A$5:$AN$5,0))</f>
        <v>85.355573589626616</v>
      </c>
      <c r="U42" s="10">
        <f>INDEX(DriversGams!$A$5:$AN$23,MATCH(Drivers!$A42,DriversGams!$A$5:$A$23,0),MATCH(Drivers!U$3,DriversGams!$A$5:$AN$5,0))</f>
        <v>86.676534340252672</v>
      </c>
      <c r="V42" s="10">
        <f>INDEX(DriversGams!$A$5:$AN$23,MATCH(Drivers!$A42,DriversGams!$A$5:$A$23,0),MATCH(Drivers!V$3,DriversGams!$A$5:$AN$5,0))</f>
        <v>88.559717520187547</v>
      </c>
      <c r="W42" s="10">
        <f>INDEX(DriversGams!$A$5:$AN$23,MATCH(Drivers!$A42,DriversGams!$A$5:$A$23,0),MATCH(Drivers!W$3,DriversGams!$A$5:$AN$5,0))</f>
        <v>90.163688089682424</v>
      </c>
      <c r="X42" s="10">
        <f>INDEX(DriversGams!$A$5:$AN$23,MATCH(Drivers!$A42,DriversGams!$A$5:$A$23,0),MATCH(Drivers!X$3,DriversGams!$A$5:$AN$5,0))</f>
        <v>91.642544299193119</v>
      </c>
      <c r="Y42" s="10">
        <f>INDEX(DriversGams!$A$5:$AN$23,MATCH(Drivers!$A42,DriversGams!$A$5:$A$23,0),MATCH(Drivers!Y$3,DriversGams!$A$5:$AN$5,0))</f>
        <v>93.227425901128669</v>
      </c>
      <c r="Z42" s="10">
        <f>INDEX(DriversGams!$A$5:$AN$23,MATCH(Drivers!$A42,DriversGams!$A$5:$A$23,0),MATCH(Drivers!Z$3,DriversGams!$A$5:$AN$5,0))</f>
        <v>94.926219578215935</v>
      </c>
      <c r="AA42" s="10">
        <f>INDEX(DriversGams!$A$5:$AN$23,MATCH(Drivers!$A42,DriversGams!$A$5:$A$23,0),MATCH(Drivers!AA$3,DriversGams!$A$5:$AN$5,0))</f>
        <v>96.715431330318793</v>
      </c>
      <c r="AB42" s="10">
        <f>INDEX(DriversGams!$A$5:$AN$23,MATCH(Drivers!$A42,DriversGams!$A$5:$A$23,0),MATCH(Drivers!AB$3,DriversGams!$A$5:$AN$5,0))</f>
        <v>99.053750412419376</v>
      </c>
      <c r="AC42" s="10">
        <f>INDEX(DriversGams!$A$5:$AN$23,MATCH(Drivers!$A42,DriversGams!$A$5:$A$23,0),MATCH(Drivers!AC$3,DriversGams!$A$5:$AN$5,0))</f>
        <v>101.26097917566391</v>
      </c>
      <c r="AD42" s="10">
        <f>INDEX(DriversGams!$A$5:$AN$23,MATCH(Drivers!$A42,DriversGams!$A$5:$A$23,0),MATCH(Drivers!AD$3,DriversGams!$A$5:$AN$5,0))</f>
        <v>103.53967399527014</v>
      </c>
      <c r="AE42" s="10">
        <f>INDEX(DriversGams!$A$5:$AN$23,MATCH(Drivers!$A42,DriversGams!$A$5:$A$23,0),MATCH(Drivers!AE$3,DriversGams!$A$5:$AN$5,0))</f>
        <v>105.88535253809376</v>
      </c>
      <c r="AF42" s="10">
        <f>INDEX(DriversGams!$A$5:$AN$23,MATCH(Drivers!$A42,DriversGams!$A$5:$A$23,0),MATCH(Drivers!AF$3,DriversGams!$A$5:$AN$5,0))</f>
        <v>116.7150213485502</v>
      </c>
      <c r="AG42" s="10">
        <f>INDEX(DriversGams!$A$5:$AN$23,MATCH(Drivers!$A42,DriversGams!$A$5:$A$23,0),MATCH(Drivers!AG$3,DriversGams!$A$5:$AN$5,0))</f>
        <v>130.85345066277293</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1882.5217738653123</v>
      </c>
      <c r="E43" s="10">
        <f>INDEX(DriversGams!$A$5:$AN$23,MATCH(Drivers!$A43,DriversGams!$A$5:$A$23,0),MATCH(Drivers!E$3,DriversGams!$A$5:$AN$5,0))</f>
        <v>1930.2646943389759</v>
      </c>
      <c r="F43" s="10">
        <f>INDEX(DriversGams!$A$5:$AN$23,MATCH(Drivers!$A43,DriversGams!$A$5:$A$23,0),MATCH(Drivers!F$3,DriversGams!$A$5:$AN$5,0))</f>
        <v>1958.0132213156594</v>
      </c>
      <c r="G43" s="10">
        <f>INDEX(DriversGams!$A$5:$AN$23,MATCH(Drivers!$A43,DriversGams!$A$5:$A$23,0),MATCH(Drivers!G$3,DriversGams!$A$5:$AN$5,0))</f>
        <v>1985.4858495628671</v>
      </c>
      <c r="H43" s="10">
        <f>INDEX(DriversGams!$A$5:$AN$23,MATCH(Drivers!$A43,DriversGams!$A$5:$A$23,0),MATCH(Drivers!H$3,DriversGams!$A$5:$AN$5,0))</f>
        <v>2016.6548119161937</v>
      </c>
      <c r="I43" s="10">
        <f>INDEX(DriversGams!$A$5:$AN$23,MATCH(Drivers!$A43,DriversGams!$A$5:$A$23,0),MATCH(Drivers!I$3,DriversGams!$A$5:$AN$5,0))</f>
        <v>2049.3442425607095</v>
      </c>
      <c r="J43" s="10">
        <f>INDEX(DriversGams!$A$5:$AN$23,MATCH(Drivers!$A43,DriversGams!$A$5:$A$23,0),MATCH(Drivers!J$3,DriversGams!$A$5:$AN$5,0))</f>
        <v>2069.535461597422</v>
      </c>
      <c r="K43" s="10">
        <f>INDEX(DriversGams!$A$5:$AN$23,MATCH(Drivers!$A43,DriversGams!$A$5:$A$23,0),MATCH(Drivers!K$3,DriversGams!$A$5:$AN$5,0))</f>
        <v>1919.6993423420145</v>
      </c>
      <c r="L43" s="10">
        <f>INDEX(DriversGams!$A$5:$AN$23,MATCH(Drivers!$A43,DriversGams!$A$5:$A$23,0),MATCH(Drivers!L$3,DriversGams!$A$5:$AN$5,0))</f>
        <v>1963.8736958276565</v>
      </c>
      <c r="M43" s="10">
        <f>INDEX(DriversGams!$A$5:$AN$23,MATCH(Drivers!$A43,DriversGams!$A$5:$A$23,0),MATCH(Drivers!M$3,DriversGams!$A$5:$AN$5,0))</f>
        <v>2008.7040219762443</v>
      </c>
      <c r="N43" s="10">
        <f>INDEX(DriversGams!$A$5:$AN$23,MATCH(Drivers!$A43,DriversGams!$A$5:$A$23,0),MATCH(Drivers!N$3,DriversGams!$A$5:$AN$5,0))</f>
        <v>2056.1381505197837</v>
      </c>
      <c r="O43" s="10">
        <f>INDEX(DriversGams!$A$5:$AN$23,MATCH(Drivers!$A43,DriversGams!$A$5:$A$23,0),MATCH(Drivers!O$3,DriversGams!$A$5:$AN$5,0))</f>
        <v>2103.8071481497159</v>
      </c>
      <c r="P43" s="10">
        <f>INDEX(DriversGams!$A$5:$AN$23,MATCH(Drivers!$A43,DriversGams!$A$5:$A$23,0),MATCH(Drivers!P$3,DriversGams!$A$5:$AN$5,0))</f>
        <v>2151.834767843085</v>
      </c>
      <c r="Q43" s="10">
        <f>INDEX(DriversGams!$A$5:$AN$23,MATCH(Drivers!$A43,DriversGams!$A$5:$A$23,0),MATCH(Drivers!Q$3,DriversGams!$A$5:$AN$5,0))</f>
        <v>2201.1651184413599</v>
      </c>
      <c r="R43" s="10">
        <f>INDEX(DriversGams!$A$5:$AN$23,MATCH(Drivers!$A43,DriversGams!$A$5:$A$23,0),MATCH(Drivers!R$3,DriversGams!$A$5:$AN$5,0))</f>
        <v>2249.0427026826574</v>
      </c>
      <c r="S43" s="10">
        <f>INDEX(DriversGams!$A$5:$AN$23,MATCH(Drivers!$A43,DriversGams!$A$5:$A$23,0),MATCH(Drivers!S$3,DriversGams!$A$5:$AN$5,0))</f>
        <v>2295.2502359577957</v>
      </c>
      <c r="T43" s="10">
        <f>INDEX(DriversGams!$A$5:$AN$23,MATCH(Drivers!$A43,DriversGams!$A$5:$A$23,0),MATCH(Drivers!T$3,DriversGams!$A$5:$AN$5,0))</f>
        <v>2348.320851789646</v>
      </c>
      <c r="U43" s="10">
        <f>INDEX(DriversGams!$A$5:$AN$23,MATCH(Drivers!$A43,DriversGams!$A$5:$A$23,0),MATCH(Drivers!U$3,DriversGams!$A$5:$AN$5,0))</f>
        <v>2401.5955493962324</v>
      </c>
      <c r="V43" s="10">
        <f>INDEX(DriversGams!$A$5:$AN$23,MATCH(Drivers!$A43,DriversGams!$A$5:$A$23,0),MATCH(Drivers!V$3,DriversGams!$A$5:$AN$5,0))</f>
        <v>2464.4327680242886</v>
      </c>
      <c r="W43" s="10">
        <f>INDEX(DriversGams!$A$5:$AN$23,MATCH(Drivers!$A43,DriversGams!$A$5:$A$23,0),MATCH(Drivers!W$3,DriversGams!$A$5:$AN$5,0))</f>
        <v>2528.0833293005408</v>
      </c>
      <c r="X43" s="10">
        <f>INDEX(DriversGams!$A$5:$AN$23,MATCH(Drivers!$A43,DriversGams!$A$5:$A$23,0),MATCH(Drivers!X$3,DriversGams!$A$5:$AN$5,0))</f>
        <v>2592.0871313288917</v>
      </c>
      <c r="Y43" s="10">
        <f>INDEX(DriversGams!$A$5:$AN$23,MATCH(Drivers!$A43,DriversGams!$A$5:$A$23,0),MATCH(Drivers!Y$3,DriversGams!$A$5:$AN$5,0))</f>
        <v>2660.4646602561925</v>
      </c>
      <c r="Z43" s="10">
        <f>INDEX(DriversGams!$A$5:$AN$23,MATCH(Drivers!$A43,DriversGams!$A$5:$A$23,0),MATCH(Drivers!Z$3,DriversGams!$A$5:$AN$5,0))</f>
        <v>2732.8306097570994</v>
      </c>
      <c r="AA43" s="10">
        <f>INDEX(DriversGams!$A$5:$AN$23,MATCH(Drivers!$A43,DriversGams!$A$5:$A$23,0),MATCH(Drivers!AA$3,DriversGams!$A$5:$AN$5,0))</f>
        <v>2809.7243861755492</v>
      </c>
      <c r="AB43" s="10">
        <f>INDEX(DriversGams!$A$5:$AN$23,MATCH(Drivers!$A43,DriversGams!$A$5:$A$23,0),MATCH(Drivers!AB$3,DriversGams!$A$5:$AN$5,0))</f>
        <v>2894.7081337717113</v>
      </c>
      <c r="AC43" s="10">
        <f>INDEX(DriversGams!$A$5:$AN$23,MATCH(Drivers!$A43,DriversGams!$A$5:$A$23,0),MATCH(Drivers!AC$3,DriversGams!$A$5:$AN$5,0))</f>
        <v>2978.0784993308216</v>
      </c>
      <c r="AD43" s="10">
        <f>INDEX(DriversGams!$A$5:$AN$23,MATCH(Drivers!$A43,DriversGams!$A$5:$A$23,0),MATCH(Drivers!AD$3,DriversGams!$A$5:$AN$5,0))</f>
        <v>3064.9260602438271</v>
      </c>
      <c r="AE43" s="10">
        <f>INDEX(DriversGams!$A$5:$AN$23,MATCH(Drivers!$A43,DriversGams!$A$5:$A$23,0),MATCH(Drivers!AE$3,DriversGams!$A$5:$AN$5,0))</f>
        <v>3155.2184538005904</v>
      </c>
      <c r="AF43" s="10">
        <f>INDEX(DriversGams!$A$5:$AN$23,MATCH(Drivers!$A43,DriversGams!$A$5:$A$23,0),MATCH(Drivers!AF$3,DriversGams!$A$5:$AN$5,0))</f>
        <v>3655.0157172845848</v>
      </c>
      <c r="AG43" s="10">
        <f>INDEX(DriversGams!$A$5:$AN$23,MATCH(Drivers!$A43,DriversGams!$A$5:$A$23,0),MATCH(Drivers!AG$3,DriversGams!$A$5:$AN$5,0))</f>
        <v>4309.3190304174059</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54.260669414968405</v>
      </c>
      <c r="E44" s="10">
        <f>INDEX(DriversGams!$A$5:$AN$23,MATCH(Drivers!$A44,DriversGams!$A$5:$A$23,0),MATCH(Drivers!E$3,DriversGams!$A$5:$AN$5,0))</f>
        <v>55.374660144218396</v>
      </c>
      <c r="F44" s="10">
        <f>INDEX(DriversGams!$A$5:$AN$23,MATCH(Drivers!$A44,DriversGams!$A$5:$A$23,0),MATCH(Drivers!F$3,DriversGams!$A$5:$AN$5,0))</f>
        <v>55.80991781365293</v>
      </c>
      <c r="G44" s="10">
        <f>INDEX(DriversGams!$A$5:$AN$23,MATCH(Drivers!$A44,DriversGams!$A$5:$A$23,0),MATCH(Drivers!G$3,DriversGams!$A$5:$AN$5,0))</f>
        <v>56.454131800721029</v>
      </c>
      <c r="H44" s="10">
        <f>INDEX(DriversGams!$A$5:$AN$23,MATCH(Drivers!$A44,DriversGams!$A$5:$A$23,0),MATCH(Drivers!H$3,DriversGams!$A$5:$AN$5,0))</f>
        <v>56.989043542997578</v>
      </c>
      <c r="I44" s="10">
        <f>INDEX(DriversGams!$A$5:$AN$23,MATCH(Drivers!$A44,DriversGams!$A$5:$A$23,0),MATCH(Drivers!I$3,DriversGams!$A$5:$AN$5,0))</f>
        <v>57.627244520446837</v>
      </c>
      <c r="J44" s="10">
        <f>INDEX(DriversGams!$A$5:$AN$23,MATCH(Drivers!$A44,DriversGams!$A$5:$A$23,0),MATCH(Drivers!J$3,DriversGams!$A$5:$AN$5,0))</f>
        <v>57.294305498746269</v>
      </c>
      <c r="K44" s="10">
        <f>INDEX(DriversGams!$A$5:$AN$23,MATCH(Drivers!$A44,DriversGams!$A$5:$A$23,0),MATCH(Drivers!K$3,DriversGams!$A$5:$AN$5,0))</f>
        <v>52.899208798849578</v>
      </c>
      <c r="L44" s="10">
        <f>INDEX(DriversGams!$A$5:$AN$23,MATCH(Drivers!$A44,DriversGams!$A$5:$A$23,0),MATCH(Drivers!L$3,DriversGams!$A$5:$AN$5,0))</f>
        <v>54.160819623341339</v>
      </c>
      <c r="M44" s="10">
        <f>INDEX(DriversGams!$A$5:$AN$23,MATCH(Drivers!$A44,DriversGams!$A$5:$A$23,0),MATCH(Drivers!M$3,DriversGams!$A$5:$AN$5,0))</f>
        <v>55.426291275485056</v>
      </c>
      <c r="N44" s="10">
        <f>INDEX(DriversGams!$A$5:$AN$23,MATCH(Drivers!$A44,DriversGams!$A$5:$A$23,0),MATCH(Drivers!N$3,DriversGams!$A$5:$AN$5,0))</f>
        <v>56.739479585658088</v>
      </c>
      <c r="O44" s="10">
        <f>INDEX(DriversGams!$A$5:$AN$23,MATCH(Drivers!$A44,DriversGams!$A$5:$A$23,0),MATCH(Drivers!O$3,DriversGams!$A$5:$AN$5,0))</f>
        <v>58.036050883990946</v>
      </c>
      <c r="P44" s="10">
        <f>INDEX(DriversGams!$A$5:$AN$23,MATCH(Drivers!$A44,DriversGams!$A$5:$A$23,0),MATCH(Drivers!P$3,DriversGams!$A$5:$AN$5,0))</f>
        <v>59.330559402683519</v>
      </c>
      <c r="Q44" s="10">
        <f>INDEX(DriversGams!$A$5:$AN$23,MATCH(Drivers!$A44,DriversGams!$A$5:$A$23,0),MATCH(Drivers!Q$3,DriversGams!$A$5:$AN$5,0))</f>
        <v>60.606809364523066</v>
      </c>
      <c r="R44" s="10">
        <f>INDEX(DriversGams!$A$5:$AN$23,MATCH(Drivers!$A44,DriversGams!$A$5:$A$23,0),MATCH(Drivers!R$3,DriversGams!$A$5:$AN$5,0))</f>
        <v>61.824845102105627</v>
      </c>
      <c r="S44" s="10">
        <f>INDEX(DriversGams!$A$5:$AN$23,MATCH(Drivers!$A44,DriversGams!$A$5:$A$23,0),MATCH(Drivers!S$3,DriversGams!$A$5:$AN$5,0))</f>
        <v>63.17472443232294</v>
      </c>
      <c r="T44" s="10">
        <f>INDEX(DriversGams!$A$5:$AN$23,MATCH(Drivers!$A44,DriversGams!$A$5:$A$23,0),MATCH(Drivers!T$3,DriversGams!$A$5:$AN$5,0))</f>
        <v>64.762620969302006</v>
      </c>
      <c r="U44" s="10">
        <f>INDEX(DriversGams!$A$5:$AN$23,MATCH(Drivers!$A44,DriversGams!$A$5:$A$23,0),MATCH(Drivers!U$3,DriversGams!$A$5:$AN$5,0))</f>
        <v>66.270064786931897</v>
      </c>
      <c r="V44" s="10">
        <f>INDEX(DriversGams!$A$5:$AN$23,MATCH(Drivers!$A44,DriversGams!$A$5:$A$23,0),MATCH(Drivers!V$3,DriversGams!$A$5:$AN$5,0))</f>
        <v>68.129153202537069</v>
      </c>
      <c r="W44" s="10">
        <f>INDEX(DriversGams!$A$5:$AN$23,MATCH(Drivers!$A44,DriversGams!$A$5:$A$23,0),MATCH(Drivers!W$3,DriversGams!$A$5:$AN$5,0))</f>
        <v>69.90171185091485</v>
      </c>
      <c r="X44" s="10">
        <f>INDEX(DriversGams!$A$5:$AN$23,MATCH(Drivers!$A44,DriversGams!$A$5:$A$23,0),MATCH(Drivers!X$3,DriversGams!$A$5:$AN$5,0))</f>
        <v>71.658169277708851</v>
      </c>
      <c r="Y44" s="10">
        <f>INDEX(DriversGams!$A$5:$AN$23,MATCH(Drivers!$A44,DriversGams!$A$5:$A$23,0),MATCH(Drivers!Y$3,DriversGams!$A$5:$AN$5,0))</f>
        <v>73.524040360002829</v>
      </c>
      <c r="Z44" s="10">
        <f>INDEX(DriversGams!$A$5:$AN$23,MATCH(Drivers!$A44,DriversGams!$A$5:$A$23,0),MATCH(Drivers!Z$3,DriversGams!$A$5:$AN$5,0))</f>
        <v>75.468017764442081</v>
      </c>
      <c r="AA44" s="10">
        <f>INDEX(DriversGams!$A$5:$AN$23,MATCH(Drivers!$A44,DriversGams!$A$5:$A$23,0),MATCH(Drivers!AA$3,DriversGams!$A$5:$AN$5,0))</f>
        <v>77.525157593776441</v>
      </c>
      <c r="AB44" s="10">
        <f>INDEX(DriversGams!$A$5:$AN$23,MATCH(Drivers!$A44,DriversGams!$A$5:$A$23,0),MATCH(Drivers!AB$3,DriversGams!$A$5:$AN$5,0))</f>
        <v>79.733331269731835</v>
      </c>
      <c r="AC44" s="10">
        <f>INDEX(DriversGams!$A$5:$AN$23,MATCH(Drivers!$A44,DriversGams!$A$5:$A$23,0),MATCH(Drivers!AC$3,DriversGams!$A$5:$AN$5,0))</f>
        <v>81.727952090395874</v>
      </c>
      <c r="AD44" s="10">
        <f>INDEX(DriversGams!$A$5:$AN$23,MATCH(Drivers!$A44,DriversGams!$A$5:$A$23,0),MATCH(Drivers!AD$3,DriversGams!$A$5:$AN$5,0))</f>
        <v>83.704783105220656</v>
      </c>
      <c r="AE44" s="10">
        <f>INDEX(DriversGams!$A$5:$AN$23,MATCH(Drivers!$A44,DriversGams!$A$5:$A$23,0),MATCH(Drivers!AE$3,DriversGams!$A$5:$AN$5,0))</f>
        <v>85.647333556549654</v>
      </c>
      <c r="AF44" s="10">
        <f>INDEX(DriversGams!$A$5:$AN$23,MATCH(Drivers!$A44,DriversGams!$A$5:$A$23,0),MATCH(Drivers!AF$3,DriversGams!$A$5:$AN$5,0))</f>
        <v>97.130573423009224</v>
      </c>
      <c r="AG44" s="10">
        <f>INDEX(DriversGams!$A$5:$AN$23,MATCH(Drivers!$A44,DriversGams!$A$5:$A$23,0),MATCH(Drivers!AG$3,DriversGams!$A$5:$AN$5,0))</f>
        <v>112.45213109462043</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96.313385683108237</v>
      </c>
      <c r="E45" s="10">
        <f>INDEX(DriversGams!$A$5:$AN$23,MATCH(Drivers!$A45,DriversGams!$A$5:$A$23,0),MATCH(Drivers!E$3,DriversGams!$A$5:$AN$5,0))</f>
        <v>98.977798041174381</v>
      </c>
      <c r="F45" s="10">
        <f>INDEX(DriversGams!$A$5:$AN$23,MATCH(Drivers!$A45,DriversGams!$A$5:$A$23,0),MATCH(Drivers!F$3,DriversGams!$A$5:$AN$5,0))</f>
        <v>99.901326911462604</v>
      </c>
      <c r="G45" s="10">
        <f>INDEX(DriversGams!$A$5:$AN$23,MATCH(Drivers!$A45,DriversGams!$A$5:$A$23,0),MATCH(Drivers!G$3,DriversGams!$A$5:$AN$5,0))</f>
        <v>102.22399825302986</v>
      </c>
      <c r="H45" s="10">
        <f>INDEX(DriversGams!$A$5:$AN$23,MATCH(Drivers!$A45,DriversGams!$A$5:$A$23,0),MATCH(Drivers!H$3,DriversGams!$A$5:$AN$5,0))</f>
        <v>103.54534196010333</v>
      </c>
      <c r="I45" s="10">
        <f>INDEX(DriversGams!$A$5:$AN$23,MATCH(Drivers!$A45,DriversGams!$A$5:$A$23,0),MATCH(Drivers!I$3,DriversGams!$A$5:$AN$5,0))</f>
        <v>105.06999426410172</v>
      </c>
      <c r="J45" s="10">
        <f>INDEX(DriversGams!$A$5:$AN$23,MATCH(Drivers!$A45,DriversGams!$A$5:$A$23,0),MATCH(Drivers!J$3,DriversGams!$A$5:$AN$5,0))</f>
        <v>104.35484406835934</v>
      </c>
      <c r="K45" s="10">
        <f>INDEX(DriversGams!$A$5:$AN$23,MATCH(Drivers!$A45,DriversGams!$A$5:$A$23,0),MATCH(Drivers!K$3,DriversGams!$A$5:$AN$5,0))</f>
        <v>99.743783637780496</v>
      </c>
      <c r="L45" s="10">
        <f>INDEX(DriversGams!$A$5:$AN$23,MATCH(Drivers!$A45,DriversGams!$A$5:$A$23,0),MATCH(Drivers!L$3,DriversGams!$A$5:$AN$5,0))</f>
        <v>102.63081239585821</v>
      </c>
      <c r="M45" s="10">
        <f>INDEX(DriversGams!$A$5:$AN$23,MATCH(Drivers!$A45,DriversGams!$A$5:$A$23,0),MATCH(Drivers!M$3,DriversGams!$A$5:$AN$5,0))</f>
        <v>105.51811317367927</v>
      </c>
      <c r="N45" s="10">
        <f>INDEX(DriversGams!$A$5:$AN$23,MATCH(Drivers!$A45,DriversGams!$A$5:$A$23,0),MATCH(Drivers!N$3,DriversGams!$A$5:$AN$5,0))</f>
        <v>108.18933741499227</v>
      </c>
      <c r="O45" s="10">
        <f>INDEX(DriversGams!$A$5:$AN$23,MATCH(Drivers!$A45,DriversGams!$A$5:$A$23,0),MATCH(Drivers!O$3,DriversGams!$A$5:$AN$5,0))</f>
        <v>110.74988262600115</v>
      </c>
      <c r="P45" s="10">
        <f>INDEX(DriversGams!$A$5:$AN$23,MATCH(Drivers!$A45,DriversGams!$A$5:$A$23,0),MATCH(Drivers!P$3,DriversGams!$A$5:$AN$5,0))</f>
        <v>113.2538215682132</v>
      </c>
      <c r="Q45" s="10">
        <f>INDEX(DriversGams!$A$5:$AN$23,MATCH(Drivers!$A45,DriversGams!$A$5:$A$23,0),MATCH(Drivers!Q$3,DriversGams!$A$5:$AN$5,0))</f>
        <v>115.63199035737705</v>
      </c>
      <c r="R45" s="10">
        <f>INDEX(DriversGams!$A$5:$AN$23,MATCH(Drivers!$A45,DriversGams!$A$5:$A$23,0),MATCH(Drivers!R$3,DriversGams!$A$5:$AN$5,0))</f>
        <v>117.81452090936351</v>
      </c>
      <c r="S45" s="10">
        <f>INDEX(DriversGams!$A$5:$AN$23,MATCH(Drivers!$A45,DriversGams!$A$5:$A$23,0),MATCH(Drivers!S$3,DriversGams!$A$5:$AN$5,0))</f>
        <v>119.81202221770853</v>
      </c>
      <c r="T45" s="10">
        <f>INDEX(DriversGams!$A$5:$AN$23,MATCH(Drivers!$A45,DriversGams!$A$5:$A$23,0),MATCH(Drivers!T$3,DriversGams!$A$5:$AN$5,0))</f>
        <v>122.23118885917556</v>
      </c>
      <c r="U45" s="10">
        <f>INDEX(DriversGams!$A$5:$AN$23,MATCH(Drivers!$A45,DriversGams!$A$5:$A$23,0),MATCH(Drivers!U$3,DriversGams!$A$5:$AN$5,0))</f>
        <v>124.48919080662282</v>
      </c>
      <c r="V45" s="10">
        <f>INDEX(DriversGams!$A$5:$AN$23,MATCH(Drivers!$A45,DriversGams!$A$5:$A$23,0),MATCH(Drivers!V$3,DriversGams!$A$5:$AN$5,0))</f>
        <v>127.57729074903952</v>
      </c>
      <c r="W45" s="10">
        <f>INDEX(DriversGams!$A$5:$AN$23,MATCH(Drivers!$A45,DriversGams!$A$5:$A$23,0),MATCH(Drivers!W$3,DriversGams!$A$5:$AN$5,0))</f>
        <v>130.26595537419024</v>
      </c>
      <c r="X45" s="10">
        <f>INDEX(DriversGams!$A$5:$AN$23,MATCH(Drivers!$A45,DriversGams!$A$5:$A$23,0),MATCH(Drivers!X$3,DriversGams!$A$5:$AN$5,0))</f>
        <v>132.84217347648831</v>
      </c>
      <c r="Y45" s="10">
        <f>INDEX(DriversGams!$A$5:$AN$23,MATCH(Drivers!$A45,DriversGams!$A$5:$A$23,0),MATCH(Drivers!Y$3,DriversGams!$A$5:$AN$5,0))</f>
        <v>135.60264023917119</v>
      </c>
      <c r="Z45" s="10">
        <f>INDEX(DriversGams!$A$5:$AN$23,MATCH(Drivers!$A45,DriversGams!$A$5:$A$23,0),MATCH(Drivers!Z$3,DriversGams!$A$5:$AN$5,0))</f>
        <v>138.58183612201927</v>
      </c>
      <c r="AA45" s="10">
        <f>INDEX(DriversGams!$A$5:$AN$23,MATCH(Drivers!$A45,DriversGams!$A$5:$A$23,0),MATCH(Drivers!AA$3,DriversGams!$A$5:$AN$5,0))</f>
        <v>141.66764005832252</v>
      </c>
      <c r="AB45" s="10">
        <f>INDEX(DriversGams!$A$5:$AN$23,MATCH(Drivers!$A45,DriversGams!$A$5:$A$23,0),MATCH(Drivers!AB$3,DriversGams!$A$5:$AN$5,0))</f>
        <v>145.56946290157089</v>
      </c>
      <c r="AC45" s="10">
        <f>INDEX(DriversGams!$A$5:$AN$23,MATCH(Drivers!$A45,DriversGams!$A$5:$A$23,0),MATCH(Drivers!AC$3,DriversGams!$A$5:$AN$5,0))</f>
        <v>149.12429576804715</v>
      </c>
      <c r="AD45" s="10">
        <f>INDEX(DriversGams!$A$5:$AN$23,MATCH(Drivers!$A45,DriversGams!$A$5:$A$23,0),MATCH(Drivers!AD$3,DriversGams!$A$5:$AN$5,0))</f>
        <v>152.70676321260734</v>
      </c>
      <c r="AE45" s="10">
        <f>INDEX(DriversGams!$A$5:$AN$23,MATCH(Drivers!$A45,DriversGams!$A$5:$A$23,0),MATCH(Drivers!AE$3,DriversGams!$A$5:$AN$5,0))</f>
        <v>156.2987724101142</v>
      </c>
      <c r="AF45" s="10">
        <f>INDEX(DriversGams!$A$5:$AN$23,MATCH(Drivers!$A45,DriversGams!$A$5:$A$23,0),MATCH(Drivers!AF$3,DriversGams!$A$5:$AN$5,0))</f>
        <v>173.51350022970223</v>
      </c>
      <c r="AG45" s="10">
        <f>INDEX(DriversGams!$A$5:$AN$23,MATCH(Drivers!$A45,DriversGams!$A$5:$A$23,0),MATCH(Drivers!AG$3,DriversGams!$A$5:$AN$5,0))</f>
        <v>195.36876058817262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1.3404023441943483E-4</v>
      </c>
      <c r="E46" s="10">
        <f>INDEX(DriversGams!$A$5:$AN$23,MATCH(Drivers!$A46,DriversGams!$A$5:$A$23,0),MATCH(Drivers!E$3,DriversGams!$A$5:$AN$5,0))</f>
        <v>1.4758823952758837E-4</v>
      </c>
      <c r="F46" s="10">
        <f>INDEX(DriversGams!$A$5:$AN$23,MATCH(Drivers!$A46,DriversGams!$A$5:$A$23,0),MATCH(Drivers!F$3,DriversGams!$A$5:$AN$5,0))</f>
        <v>1.4488053364874627E-4</v>
      </c>
      <c r="G46" s="10">
        <f>INDEX(DriversGams!$A$5:$AN$23,MATCH(Drivers!$A46,DriversGams!$A$5:$A$23,0),MATCH(Drivers!G$3,DriversGams!$A$5:$AN$5,0))</f>
        <v>1.4184932272709618E-4</v>
      </c>
      <c r="H46" s="10">
        <f>INDEX(DriversGams!$A$5:$AN$23,MATCH(Drivers!$A46,DriversGams!$A$5:$A$23,0),MATCH(Drivers!H$3,DriversGams!$A$5:$AN$5,0))</f>
        <v>1.3781535478114601E-4</v>
      </c>
      <c r="I46" s="10">
        <f>INDEX(DriversGams!$A$5:$AN$23,MATCH(Drivers!$A46,DriversGams!$A$5:$A$23,0),MATCH(Drivers!I$3,DriversGams!$A$5:$AN$5,0))</f>
        <v>1.4505699717976307E-4</v>
      </c>
      <c r="J46" s="10">
        <f>INDEX(DriversGams!$A$5:$AN$23,MATCH(Drivers!$A46,DriversGams!$A$5:$A$23,0),MATCH(Drivers!J$3,DriversGams!$A$5:$AN$5,0))</f>
        <v>1.4740585803324881E-4</v>
      </c>
      <c r="K46" s="10">
        <f>INDEX(DriversGams!$A$5:$AN$23,MATCH(Drivers!$A46,DriversGams!$A$5:$A$23,0),MATCH(Drivers!K$3,DriversGams!$A$5:$AN$5,0))</f>
        <v>1.1644655011667064E-4</v>
      </c>
      <c r="L46" s="10">
        <f>INDEX(DriversGams!$A$5:$AN$23,MATCH(Drivers!$A46,DriversGams!$A$5:$A$23,0),MATCH(Drivers!L$3,DriversGams!$A$5:$AN$5,0))</f>
        <v>1.3081575669629381E-4</v>
      </c>
      <c r="M46" s="10">
        <f>INDEX(DriversGams!$A$5:$AN$23,MATCH(Drivers!$A46,DriversGams!$A$5:$A$23,0),MATCH(Drivers!M$3,DriversGams!$A$5:$AN$5,0))</f>
        <v>1.3271380760059823E-4</v>
      </c>
      <c r="N46" s="10">
        <f>INDEX(DriversGams!$A$5:$AN$23,MATCH(Drivers!$A46,DriversGams!$A$5:$A$23,0),MATCH(Drivers!N$3,DriversGams!$A$5:$AN$5,0))</f>
        <v>1.3773143955246467E-4</v>
      </c>
      <c r="O46" s="10">
        <f>INDEX(DriversGams!$A$5:$AN$23,MATCH(Drivers!$A46,DriversGams!$A$5:$A$23,0),MATCH(Drivers!O$3,DriversGams!$A$5:$AN$5,0))</f>
        <v>1.4223150722852872E-4</v>
      </c>
      <c r="P46" s="10">
        <f>INDEX(DriversGams!$A$5:$AN$23,MATCH(Drivers!$A46,DriversGams!$A$5:$A$23,0),MATCH(Drivers!P$3,DriversGams!$A$5:$AN$5,0))</f>
        <v>1.47618318053892E-4</v>
      </c>
      <c r="Q46" s="10">
        <f>INDEX(DriversGams!$A$5:$AN$23,MATCH(Drivers!$A46,DriversGams!$A$5:$A$23,0),MATCH(Drivers!Q$3,DriversGams!$A$5:$AN$5,0))</f>
        <v>1.5009427505936553E-4</v>
      </c>
      <c r="R46" s="10">
        <f>INDEX(DriversGams!$A$5:$AN$23,MATCH(Drivers!$A46,DriversGams!$A$5:$A$23,0),MATCH(Drivers!R$3,DriversGams!$A$5:$AN$5,0))</f>
        <v>1.5220400528932751E-4</v>
      </c>
      <c r="S46" s="10">
        <f>INDEX(DriversGams!$A$5:$AN$23,MATCH(Drivers!$A46,DriversGams!$A$5:$A$23,0),MATCH(Drivers!S$3,DriversGams!$A$5:$AN$5,0))</f>
        <v>0.51439775846239766</v>
      </c>
      <c r="T46" s="10">
        <f>INDEX(DriversGams!$A$5:$AN$23,MATCH(Drivers!$A46,DriversGams!$A$5:$A$23,0),MATCH(Drivers!T$3,DriversGams!$A$5:$AN$5,0))</f>
        <v>1.1183116125537438</v>
      </c>
      <c r="U46" s="10">
        <f>INDEX(DriversGams!$A$5:$AN$23,MATCH(Drivers!$A46,DriversGams!$A$5:$A$23,0),MATCH(Drivers!U$3,DriversGams!$A$5:$AN$5,0))</f>
        <v>1.6684655889940327</v>
      </c>
      <c r="V46" s="10">
        <f>INDEX(DriversGams!$A$5:$AN$23,MATCH(Drivers!$A46,DriversGams!$A$5:$A$23,0),MATCH(Drivers!V$3,DriversGams!$A$5:$AN$5,0))</f>
        <v>2.2638051822565912</v>
      </c>
      <c r="W46" s="10">
        <f>INDEX(DriversGams!$A$5:$AN$23,MATCH(Drivers!$A46,DriversGams!$A$5:$A$23,0),MATCH(Drivers!W$3,DriversGams!$A$5:$AN$5,0))</f>
        <v>2.8454239384442706</v>
      </c>
      <c r="X46" s="10">
        <f>INDEX(DriversGams!$A$5:$AN$23,MATCH(Drivers!$A46,DriversGams!$A$5:$A$23,0),MATCH(Drivers!X$3,DriversGams!$A$5:$AN$5,0))</f>
        <v>3.4228232085172077</v>
      </c>
      <c r="Y46" s="10">
        <f>INDEX(DriversGams!$A$5:$AN$23,MATCH(Drivers!$A46,DriversGams!$A$5:$A$23,0),MATCH(Drivers!Y$3,DriversGams!$A$5:$AN$5,0))</f>
        <v>3.994366197350709</v>
      </c>
      <c r="Z46" s="10">
        <f>INDEX(DriversGams!$A$5:$AN$23,MATCH(Drivers!$A46,DriversGams!$A$5:$A$23,0),MATCH(Drivers!Z$3,DriversGams!$A$5:$AN$5,0))</f>
        <v>4.5531151959068943</v>
      </c>
      <c r="AA46" s="10">
        <f>INDEX(DriversGams!$A$5:$AN$23,MATCH(Drivers!$A46,DriversGams!$A$5:$A$23,0),MATCH(Drivers!AA$3,DriversGams!$A$5:$AN$5,0))</f>
        <v>5.0931532417740151</v>
      </c>
      <c r="AB46" s="10">
        <f>INDEX(DriversGams!$A$5:$AN$23,MATCH(Drivers!$A46,DriversGams!$A$5:$A$23,0),MATCH(Drivers!AB$3,DriversGams!$A$5:$AN$5,0))</f>
        <v>5.7266332177865493</v>
      </c>
      <c r="AC46" s="10">
        <f>INDEX(DriversGams!$A$5:$AN$23,MATCH(Drivers!$A46,DriversGams!$A$5:$A$23,0),MATCH(Drivers!AC$3,DriversGams!$A$5:$AN$5,0))</f>
        <v>6.1603088820634833</v>
      </c>
      <c r="AD46" s="10">
        <f>INDEX(DriversGams!$A$5:$AN$23,MATCH(Drivers!$A46,DriversGams!$A$5:$A$23,0),MATCH(Drivers!AD$3,DriversGams!$A$5:$AN$5,0))</f>
        <v>6.5934284215470234</v>
      </c>
      <c r="AE46" s="10">
        <f>INDEX(DriversGams!$A$5:$AN$23,MATCH(Drivers!$A46,DriversGams!$A$5:$A$23,0),MATCH(Drivers!AE$3,DriversGams!$A$5:$AN$5,0))</f>
        <v>7.0265479610305652</v>
      </c>
      <c r="AF46" s="10">
        <f>INDEX(DriversGams!$A$5:$AN$23,MATCH(Drivers!$A46,DriversGams!$A$5:$A$23,0),MATCH(Drivers!AF$3,DriversGams!$A$5:$AN$5,0))</f>
        <v>8.3776168397151967</v>
      </c>
      <c r="AG46" s="10">
        <f>INDEX(DriversGams!$A$5:$AN$23,MATCH(Drivers!$A46,DriversGams!$A$5:$A$23,0),MATCH(Drivers!AG$3,DriversGams!$A$5:$AN$5,0))</f>
        <v>9.0888102670652415</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13.716921081229705</v>
      </c>
      <c r="E47" s="10">
        <f>INDEX(DriversGams!$A$5:$AN$23,MATCH(Drivers!$A47,DriversGams!$A$5:$A$23,0),MATCH(Drivers!E$3,DriversGams!$A$5:$AN$5,0))</f>
        <v>13.957908939877028</v>
      </c>
      <c r="F47" s="10">
        <f>INDEX(DriversGams!$A$5:$AN$23,MATCH(Drivers!$A47,DriversGams!$A$5:$A$23,0),MATCH(Drivers!F$3,DriversGams!$A$5:$AN$5,0))</f>
        <v>14.237322452564365</v>
      </c>
      <c r="G47" s="10">
        <f>INDEX(DriversGams!$A$5:$AN$23,MATCH(Drivers!$A47,DriversGams!$A$5:$A$23,0),MATCH(Drivers!G$3,DriversGams!$A$5:$AN$5,0))</f>
        <v>14.288057813342554</v>
      </c>
      <c r="H47" s="10">
        <f>INDEX(DriversGams!$A$5:$AN$23,MATCH(Drivers!$A47,DriversGams!$A$5:$A$23,0),MATCH(Drivers!H$3,DriversGams!$A$5:$AN$5,0))</f>
        <v>14.387620745223616</v>
      </c>
      <c r="I47" s="10">
        <f>INDEX(DriversGams!$A$5:$AN$23,MATCH(Drivers!$A47,DriversGams!$A$5:$A$23,0),MATCH(Drivers!I$3,DriversGams!$A$5:$AN$5,0))</f>
        <v>14.403225029459703</v>
      </c>
      <c r="J47" s="10">
        <f>INDEX(DriversGams!$A$5:$AN$23,MATCH(Drivers!$A47,DriversGams!$A$5:$A$23,0),MATCH(Drivers!J$3,DriversGams!$A$5:$AN$5,0))</f>
        <v>14.232961941359569</v>
      </c>
      <c r="K47" s="10">
        <f>INDEX(DriversGams!$A$5:$AN$23,MATCH(Drivers!$A47,DriversGams!$A$5:$A$23,0),MATCH(Drivers!K$3,DriversGams!$A$5:$AN$5,0))</f>
        <v>12.515782138202773</v>
      </c>
      <c r="L47" s="10">
        <f>INDEX(DriversGams!$A$5:$AN$23,MATCH(Drivers!$A47,DriversGams!$A$5:$A$23,0),MATCH(Drivers!L$3,DriversGams!$A$5:$AN$5,0))</f>
        <v>12.796917635431591</v>
      </c>
      <c r="M47" s="10">
        <f>INDEX(DriversGams!$A$5:$AN$23,MATCH(Drivers!$A47,DriversGams!$A$5:$A$23,0),MATCH(Drivers!M$3,DriversGams!$A$5:$AN$5,0))</f>
        <v>13.022582259566619</v>
      </c>
      <c r="N47" s="10">
        <f>INDEX(DriversGams!$A$5:$AN$23,MATCH(Drivers!$A47,DriversGams!$A$5:$A$23,0),MATCH(Drivers!N$3,DriversGams!$A$5:$AN$5,0))</f>
        <v>13.287373712848451</v>
      </c>
      <c r="O47" s="10">
        <f>INDEX(DriversGams!$A$5:$AN$23,MATCH(Drivers!$A47,DriversGams!$A$5:$A$23,0),MATCH(Drivers!O$3,DriversGams!$A$5:$AN$5,0))</f>
        <v>13.536458793765849</v>
      </c>
      <c r="P47" s="10">
        <f>INDEX(DriversGams!$A$5:$AN$23,MATCH(Drivers!$A47,DriversGams!$A$5:$A$23,0),MATCH(Drivers!P$3,DriversGams!$A$5:$AN$5,0))</f>
        <v>13.788838491767512</v>
      </c>
      <c r="Q47" s="10">
        <f>INDEX(DriversGams!$A$5:$AN$23,MATCH(Drivers!$A47,DriversGams!$A$5:$A$23,0),MATCH(Drivers!Q$3,DriversGams!$A$5:$AN$5,0))</f>
        <v>14.0055649526977</v>
      </c>
      <c r="R47" s="10">
        <f>INDEX(DriversGams!$A$5:$AN$23,MATCH(Drivers!$A47,DriversGams!$A$5:$A$23,0),MATCH(Drivers!R$3,DriversGams!$A$5:$AN$5,0))</f>
        <v>14.205863653077072</v>
      </c>
      <c r="S47" s="10">
        <f>INDEX(DriversGams!$A$5:$AN$23,MATCH(Drivers!$A47,DriversGams!$A$5:$A$23,0),MATCH(Drivers!S$3,DriversGams!$A$5:$AN$5,0))</f>
        <v>14.409633770036402</v>
      </c>
      <c r="T47" s="10">
        <f>INDEX(DriversGams!$A$5:$AN$23,MATCH(Drivers!$A47,DriversGams!$A$5:$A$23,0),MATCH(Drivers!T$3,DriversGams!$A$5:$AN$5,0))</f>
        <v>14.663280736039859</v>
      </c>
      <c r="U47" s="10">
        <f>INDEX(DriversGams!$A$5:$AN$23,MATCH(Drivers!$A47,DriversGams!$A$5:$A$23,0),MATCH(Drivers!U$3,DriversGams!$A$5:$AN$5,0))</f>
        <v>14.867117476457823</v>
      </c>
      <c r="V47" s="10">
        <f>INDEX(DriversGams!$A$5:$AN$23,MATCH(Drivers!$A47,DriversGams!$A$5:$A$23,0),MATCH(Drivers!V$3,DriversGams!$A$5:$AN$5,0))</f>
        <v>15.232820061301</v>
      </c>
      <c r="W47" s="10">
        <f>INDEX(DriversGams!$A$5:$AN$23,MATCH(Drivers!$A47,DriversGams!$A$5:$A$23,0),MATCH(Drivers!W$3,DriversGams!$A$5:$AN$5,0))</f>
        <v>15.502726022774233</v>
      </c>
      <c r="X47" s="10">
        <f>INDEX(DriversGams!$A$5:$AN$23,MATCH(Drivers!$A47,DriversGams!$A$5:$A$23,0),MATCH(Drivers!X$3,DriversGams!$A$5:$AN$5,0))</f>
        <v>15.764022824122492</v>
      </c>
      <c r="Y47" s="10">
        <f>INDEX(DriversGams!$A$5:$AN$23,MATCH(Drivers!$A47,DriversGams!$A$5:$A$23,0),MATCH(Drivers!Y$3,DriversGams!$A$5:$AN$5,0))</f>
        <v>16.037223072415863</v>
      </c>
      <c r="Z47" s="10">
        <f>INDEX(DriversGams!$A$5:$AN$23,MATCH(Drivers!$A47,DriversGams!$A$5:$A$23,0),MATCH(Drivers!Z$3,DriversGams!$A$5:$AN$5,0))</f>
        <v>16.363529371868207</v>
      </c>
      <c r="AA47" s="10">
        <f>INDEX(DriversGams!$A$5:$AN$23,MATCH(Drivers!$A47,DriversGams!$A$5:$A$23,0),MATCH(Drivers!AA$3,DriversGams!$A$5:$AN$5,0))</f>
        <v>16.666044183320412</v>
      </c>
      <c r="AB47" s="10">
        <f>INDEX(DriversGams!$A$5:$AN$23,MATCH(Drivers!$A47,DriversGams!$A$5:$A$23,0),MATCH(Drivers!AB$3,DriversGams!$A$5:$AN$5,0))</f>
        <v>17.008992388117054</v>
      </c>
      <c r="AC47" s="10">
        <f>INDEX(DriversGams!$A$5:$AN$23,MATCH(Drivers!$A47,DriversGams!$A$5:$A$23,0),MATCH(Drivers!AC$3,DriversGams!$A$5:$AN$5,0))</f>
        <v>17.132103936203972</v>
      </c>
      <c r="AD47" s="10">
        <f>INDEX(DriversGams!$A$5:$AN$23,MATCH(Drivers!$A47,DriversGams!$A$5:$A$23,0),MATCH(Drivers!AD$3,DriversGams!$A$5:$AN$5,0))</f>
        <v>17.220901397961271</v>
      </c>
      <c r="AE47" s="10">
        <f>INDEX(DriversGams!$A$5:$AN$23,MATCH(Drivers!$A47,DriversGams!$A$5:$A$23,0),MATCH(Drivers!AE$3,DriversGams!$A$5:$AN$5,0))</f>
        <v>17.26827314838118</v>
      </c>
      <c r="AF47" s="10">
        <f>INDEX(DriversGams!$A$5:$AN$23,MATCH(Drivers!$A47,DriversGams!$A$5:$A$23,0),MATCH(Drivers!AF$3,DriversGams!$A$5:$AN$5,0))</f>
        <v>19.248216295625976</v>
      </c>
      <c r="AG47" s="10">
        <f>INDEX(DriversGams!$A$5:$AN$23,MATCH(Drivers!$A47,DriversGams!$A$5:$A$23,0),MATCH(Drivers!AG$3,DriversGams!$A$5:$AN$5,0))</f>
        <v>22.131770527105427</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210.19711788991683</v>
      </c>
      <c r="E48" s="10">
        <f>INDEX(DriversGams!$A$5:$AN$23,MATCH(Drivers!$A48,DriversGams!$A$5:$A$23,0),MATCH(Drivers!E$3,DriversGams!$A$5:$AN$5,0))</f>
        <v>211.27645593281684</v>
      </c>
      <c r="F48" s="10">
        <f>INDEX(DriversGams!$A$5:$AN$23,MATCH(Drivers!$A48,DriversGams!$A$5:$A$23,0),MATCH(Drivers!F$3,DriversGams!$A$5:$AN$5,0))</f>
        <v>217.3688392182905</v>
      </c>
      <c r="G48" s="10">
        <f>INDEX(DriversGams!$A$5:$AN$23,MATCH(Drivers!$A48,DriversGams!$A$5:$A$23,0),MATCH(Drivers!G$3,DriversGams!$A$5:$AN$5,0))</f>
        <v>214.47104911120596</v>
      </c>
      <c r="H48" s="10">
        <f>INDEX(DriversGams!$A$5:$AN$23,MATCH(Drivers!$A48,DriversGams!$A$5:$A$23,0),MATCH(Drivers!H$3,DriversGams!$A$5:$AN$5,0))</f>
        <v>221.11430232988249</v>
      </c>
      <c r="I48" s="10">
        <f>INDEX(DriversGams!$A$5:$AN$23,MATCH(Drivers!$A48,DriversGams!$A$5:$A$23,0),MATCH(Drivers!I$3,DriversGams!$A$5:$AN$5,0))</f>
        <v>220.16619056034557</v>
      </c>
      <c r="J48" s="10">
        <f>INDEX(DriversGams!$A$5:$AN$23,MATCH(Drivers!$A48,DriversGams!$A$5:$A$23,0),MATCH(Drivers!J$3,DriversGams!$A$5:$AN$5,0))</f>
        <v>217.06175354561447</v>
      </c>
      <c r="K48" s="10">
        <f>INDEX(DriversGams!$A$5:$AN$23,MATCH(Drivers!$A48,DriversGams!$A$5:$A$23,0),MATCH(Drivers!K$3,DriversGams!$A$5:$AN$5,0))</f>
        <v>200.26917877749278</v>
      </c>
      <c r="L48" s="10">
        <f>INDEX(DriversGams!$A$5:$AN$23,MATCH(Drivers!$A48,DriversGams!$A$5:$A$23,0),MATCH(Drivers!L$3,DriversGams!$A$5:$AN$5,0))</f>
        <v>202.93485483074812</v>
      </c>
      <c r="M48" s="10">
        <f>INDEX(DriversGams!$A$5:$AN$23,MATCH(Drivers!$A48,DriversGams!$A$5:$A$23,0),MATCH(Drivers!M$3,DriversGams!$A$5:$AN$5,0))</f>
        <v>205.63577038723545</v>
      </c>
      <c r="N48" s="10">
        <f>INDEX(DriversGams!$A$5:$AN$23,MATCH(Drivers!$A48,DriversGams!$A$5:$A$23,0),MATCH(Drivers!N$3,DriversGams!$A$5:$AN$5,0))</f>
        <v>208.73773095142863</v>
      </c>
      <c r="O48" s="10">
        <f>INDEX(DriversGams!$A$5:$AN$23,MATCH(Drivers!$A48,DriversGams!$A$5:$A$23,0),MATCH(Drivers!O$3,DriversGams!$A$5:$AN$5,0))</f>
        <v>211.78966480240246</v>
      </c>
      <c r="P48" s="10">
        <f>INDEX(DriversGams!$A$5:$AN$23,MATCH(Drivers!$A48,DriversGams!$A$5:$A$23,0),MATCH(Drivers!P$3,DriversGams!$A$5:$AN$5,0))</f>
        <v>214.71725311435762</v>
      </c>
      <c r="Q48" s="10">
        <f>INDEX(DriversGams!$A$5:$AN$23,MATCH(Drivers!$A48,DriversGams!$A$5:$A$23,0),MATCH(Drivers!Q$3,DriversGams!$A$5:$AN$5,0))</f>
        <v>217.68723639120188</v>
      </c>
      <c r="R48" s="10">
        <f>INDEX(DriversGams!$A$5:$AN$23,MATCH(Drivers!$A48,DriversGams!$A$5:$A$23,0),MATCH(Drivers!R$3,DriversGams!$A$5:$AN$5,0))</f>
        <v>220.31400549234539</v>
      </c>
      <c r="S48" s="10">
        <f>INDEX(DriversGams!$A$5:$AN$23,MATCH(Drivers!$A48,DriversGams!$A$5:$A$23,0),MATCH(Drivers!S$3,DriversGams!$A$5:$AN$5,0))</f>
        <v>223.42073017477941</v>
      </c>
      <c r="T48" s="10">
        <f>INDEX(DriversGams!$A$5:$AN$23,MATCH(Drivers!$A48,DriversGams!$A$5:$A$23,0),MATCH(Drivers!T$3,DriversGams!$A$5:$AN$5,0))</f>
        <v>227.43310265622151</v>
      </c>
      <c r="U48" s="10">
        <f>INDEX(DriversGams!$A$5:$AN$23,MATCH(Drivers!$A48,DriversGams!$A$5:$A$23,0),MATCH(Drivers!U$3,DriversGams!$A$5:$AN$5,0))</f>
        <v>231.20467035246602</v>
      </c>
      <c r="V48" s="10">
        <f>INDEX(DriversGams!$A$5:$AN$23,MATCH(Drivers!$A48,DriversGams!$A$5:$A$23,0),MATCH(Drivers!V$3,DriversGams!$A$5:$AN$5,0))</f>
        <v>236.62503216885943</v>
      </c>
      <c r="W48" s="10">
        <f>INDEX(DriversGams!$A$5:$AN$23,MATCH(Drivers!$A48,DriversGams!$A$5:$A$23,0),MATCH(Drivers!W$3,DriversGams!$A$5:$AN$5,0))</f>
        <v>241.70202229176869</v>
      </c>
      <c r="X48" s="10">
        <f>INDEX(DriversGams!$A$5:$AN$23,MATCH(Drivers!$A48,DriversGams!$A$5:$A$23,0),MATCH(Drivers!X$3,DriversGams!$A$5:$AN$5,0))</f>
        <v>246.6398205744762</v>
      </c>
      <c r="Y48" s="10">
        <f>INDEX(DriversGams!$A$5:$AN$23,MATCH(Drivers!$A48,DriversGams!$A$5:$A$23,0),MATCH(Drivers!Y$3,DriversGams!$A$5:$AN$5,0))</f>
        <v>251.89029490962099</v>
      </c>
      <c r="Z48" s="10">
        <f>INDEX(DriversGams!$A$5:$AN$23,MATCH(Drivers!$A48,DriversGams!$A$5:$A$23,0),MATCH(Drivers!Z$3,DriversGams!$A$5:$AN$5,0))</f>
        <v>258.64683146388086</v>
      </c>
      <c r="AA48" s="10">
        <f>INDEX(DriversGams!$A$5:$AN$23,MATCH(Drivers!$A48,DriversGams!$A$5:$A$23,0),MATCH(Drivers!AA$3,DriversGams!$A$5:$AN$5,0))</f>
        <v>264.76083075679855</v>
      </c>
      <c r="AB48" s="10">
        <f>INDEX(DriversGams!$A$5:$AN$23,MATCH(Drivers!$A48,DriversGams!$A$5:$A$23,0),MATCH(Drivers!AB$3,DriversGams!$A$5:$AN$5,0))</f>
        <v>271.56647862490837</v>
      </c>
      <c r="AC48" s="10">
        <f>INDEX(DriversGams!$A$5:$AN$23,MATCH(Drivers!$A48,DriversGams!$A$5:$A$23,0),MATCH(Drivers!AC$3,DriversGams!$A$5:$AN$5,0))</f>
        <v>277.84391562240847</v>
      </c>
      <c r="AD48" s="10">
        <f>INDEX(DriversGams!$A$5:$AN$23,MATCH(Drivers!$A48,DriversGams!$A$5:$A$23,0),MATCH(Drivers!AD$3,DriversGams!$A$5:$AN$5,0))</f>
        <v>284.22345075028886</v>
      </c>
      <c r="AE48" s="10">
        <f>INDEX(DriversGams!$A$5:$AN$23,MATCH(Drivers!$A48,DriversGams!$A$5:$A$23,0),MATCH(Drivers!AE$3,DriversGams!$A$5:$AN$5,0))</f>
        <v>290.73230730314356</v>
      </c>
      <c r="AF48" s="10">
        <f>INDEX(DriversGams!$A$5:$AN$23,MATCH(Drivers!$A48,DriversGams!$A$5:$A$23,0),MATCH(Drivers!AF$3,DriversGams!$A$5:$AN$5,0))</f>
        <v>325.72668591743042</v>
      </c>
      <c r="AG48" s="10">
        <f>INDEX(DriversGams!$A$5:$AN$23,MATCH(Drivers!$A48,DriversGams!$A$5:$A$23,0),MATCH(Drivers!AG$3,DriversGams!$A$5:$AN$5,0))</f>
        <v>370.14920933695964</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8.5215325945081322</v>
      </c>
      <c r="E49" s="10">
        <f>INDEX(DriversGams!$A$5:$AN$23,MATCH(Drivers!$A49,DriversGams!$A$5:$A$23,0),MATCH(Drivers!E$3,DriversGams!$A$5:$AN$5,0))</f>
        <v>7.6929020979985756</v>
      </c>
      <c r="F49" s="10">
        <f>INDEX(DriversGams!$A$5:$AN$23,MATCH(Drivers!$A49,DriversGams!$A$5:$A$23,0),MATCH(Drivers!F$3,DriversGams!$A$5:$AN$5,0))</f>
        <v>7.7200882930549417</v>
      </c>
      <c r="G49" s="10">
        <f>INDEX(DriversGams!$A$5:$AN$23,MATCH(Drivers!$A49,DriversGams!$A$5:$A$23,0),MATCH(Drivers!G$3,DriversGams!$A$5:$AN$5,0))</f>
        <v>7.4136429429705331</v>
      </c>
      <c r="H49" s="10">
        <f>INDEX(DriversGams!$A$5:$AN$23,MATCH(Drivers!$A49,DriversGams!$A$5:$A$23,0),MATCH(Drivers!H$3,DriversGams!$A$5:$AN$5,0))</f>
        <v>7.0382085299467052</v>
      </c>
      <c r="I49" s="10">
        <f>INDEX(DriversGams!$A$5:$AN$23,MATCH(Drivers!$A49,DriversGams!$A$5:$A$23,0),MATCH(Drivers!I$3,DriversGams!$A$5:$AN$5,0))</f>
        <v>6.8721452966455558</v>
      </c>
      <c r="J49" s="10">
        <f>INDEX(DriversGams!$A$5:$AN$23,MATCH(Drivers!$A49,DriversGams!$A$5:$A$23,0),MATCH(Drivers!J$3,DriversGams!$A$5:$AN$5,0))</f>
        <v>6.568420017483299</v>
      </c>
      <c r="K49" s="10">
        <f>INDEX(DriversGams!$A$5:$AN$23,MATCH(Drivers!$A49,DriversGams!$A$5:$A$23,0),MATCH(Drivers!K$3,DriversGams!$A$5:$AN$5,0))</f>
        <v>5.3856109314602483</v>
      </c>
      <c r="L49" s="10">
        <f>INDEX(DriversGams!$A$5:$AN$23,MATCH(Drivers!$A49,DriversGams!$A$5:$A$23,0),MATCH(Drivers!L$3,DriversGams!$A$5:$AN$5,0))</f>
        <v>5.5034142544658176</v>
      </c>
      <c r="M49" s="10">
        <f>INDEX(DriversGams!$A$5:$AN$23,MATCH(Drivers!$A49,DriversGams!$A$5:$A$23,0),MATCH(Drivers!M$3,DriversGams!$A$5:$AN$5,0))</f>
        <v>5.5214012588875603</v>
      </c>
      <c r="N49" s="10">
        <f>INDEX(DriversGams!$A$5:$AN$23,MATCH(Drivers!$A49,DriversGams!$A$5:$A$23,0),MATCH(Drivers!N$3,DriversGams!$A$5:$AN$5,0))</f>
        <v>5.5840184627859939</v>
      </c>
      <c r="O49" s="10">
        <f>INDEX(DriversGams!$A$5:$AN$23,MATCH(Drivers!$A49,DriversGams!$A$5:$A$23,0),MATCH(Drivers!O$3,DriversGams!$A$5:$AN$5,0))</f>
        <v>5.6632663291354151</v>
      </c>
      <c r="P49" s="10">
        <f>INDEX(DriversGams!$A$5:$AN$23,MATCH(Drivers!$A49,DriversGams!$A$5:$A$23,0),MATCH(Drivers!P$3,DriversGams!$A$5:$AN$5,0))</f>
        <v>5.7496666103340575</v>
      </c>
      <c r="Q49" s="10">
        <f>INDEX(DriversGams!$A$5:$AN$23,MATCH(Drivers!$A49,DriversGams!$A$5:$A$23,0),MATCH(Drivers!Q$3,DriversGams!$A$5:$AN$5,0))</f>
        <v>5.831823541238923</v>
      </c>
      <c r="R49" s="10">
        <f>INDEX(DriversGams!$A$5:$AN$23,MATCH(Drivers!$A49,DriversGams!$A$5:$A$23,0),MATCH(Drivers!R$3,DriversGams!$A$5:$AN$5,0))</f>
        <v>5.8994624916605183</v>
      </c>
      <c r="S49" s="10">
        <f>INDEX(DriversGams!$A$5:$AN$23,MATCH(Drivers!$A49,DriversGams!$A$5:$A$23,0),MATCH(Drivers!S$3,DriversGams!$A$5:$AN$5,0))</f>
        <v>5.9932638975283155</v>
      </c>
      <c r="T49" s="10">
        <f>INDEX(DriversGams!$A$5:$AN$23,MATCH(Drivers!$A49,DriversGams!$A$5:$A$23,0),MATCH(Drivers!T$3,DriversGams!$A$5:$AN$5,0))</f>
        <v>6.128238354025866</v>
      </c>
      <c r="U49" s="10">
        <f>INDEX(DriversGams!$A$5:$AN$23,MATCH(Drivers!$A49,DriversGams!$A$5:$A$23,0),MATCH(Drivers!U$3,DriversGams!$A$5:$AN$5,0))</f>
        <v>6.2305031080895557</v>
      </c>
      <c r="V49" s="10">
        <f>INDEX(DriversGams!$A$5:$AN$23,MATCH(Drivers!$A49,DriversGams!$A$5:$A$23,0),MATCH(Drivers!V$3,DriversGams!$A$5:$AN$5,0))</f>
        <v>6.4467685866316069</v>
      </c>
      <c r="W49" s="10">
        <f>INDEX(DriversGams!$A$5:$AN$23,MATCH(Drivers!$A49,DriversGams!$A$5:$A$23,0),MATCH(Drivers!W$3,DriversGams!$A$5:$AN$5,0))</f>
        <v>6.6160887994873132</v>
      </c>
      <c r="X49" s="10">
        <f>INDEX(DriversGams!$A$5:$AN$23,MATCH(Drivers!$A49,DriversGams!$A$5:$A$23,0),MATCH(Drivers!X$3,DriversGams!$A$5:$AN$5,0))</f>
        <v>6.7773156834228727</v>
      </c>
      <c r="Y49" s="10">
        <f>INDEX(DriversGams!$A$5:$AN$23,MATCH(Drivers!$A49,DriversGams!$A$5:$A$23,0),MATCH(Drivers!Y$3,DriversGams!$A$5:$AN$5,0))</f>
        <v>6.9483238788555353</v>
      </c>
      <c r="Z49" s="10">
        <f>INDEX(DriversGams!$A$5:$AN$23,MATCH(Drivers!$A49,DriversGams!$A$5:$A$23,0),MATCH(Drivers!Z$3,DriversGams!$A$5:$AN$5,0))</f>
        <v>7.1548513443974029</v>
      </c>
      <c r="AA49" s="10">
        <f>INDEX(DriversGams!$A$5:$AN$23,MATCH(Drivers!$A49,DriversGams!$A$5:$A$23,0),MATCH(Drivers!AA$3,DriversGams!$A$5:$AN$5,0))</f>
        <v>7.3545539025377602</v>
      </c>
      <c r="AB49" s="10">
        <f>INDEX(DriversGams!$A$5:$AN$23,MATCH(Drivers!$A49,DriversGams!$A$5:$A$23,0),MATCH(Drivers!AB$3,DriversGams!$A$5:$AN$5,0))</f>
        <v>7.6272307193500941</v>
      </c>
      <c r="AC49" s="10">
        <f>INDEX(DriversGams!$A$5:$AN$23,MATCH(Drivers!$A49,DriversGams!$A$5:$A$23,0),MATCH(Drivers!AC$3,DriversGams!$A$5:$AN$5,0))</f>
        <v>7.8602218610285162</v>
      </c>
      <c r="AD49" s="10">
        <f>INDEX(DriversGams!$A$5:$AN$23,MATCH(Drivers!$A49,DriversGams!$A$5:$A$23,0),MATCH(Drivers!AD$3,DriversGams!$A$5:$AN$5,0))</f>
        <v>8.0853326696839343</v>
      </c>
      <c r="AE49" s="10">
        <f>INDEX(DriversGams!$A$5:$AN$23,MATCH(Drivers!$A49,DriversGams!$A$5:$A$23,0),MATCH(Drivers!AE$3,DriversGams!$A$5:$AN$5,0))</f>
        <v>8.3023208480921653</v>
      </c>
      <c r="AF49" s="10">
        <f>INDEX(DriversGams!$A$5:$AN$23,MATCH(Drivers!$A49,DriversGams!$A$5:$A$23,0),MATCH(Drivers!AF$3,DriversGams!$A$5:$AN$5,0))</f>
        <v>9.3261297751980461</v>
      </c>
      <c r="AG49" s="10">
        <f>INDEX(DriversGams!$A$5:$AN$23,MATCH(Drivers!$A49,DriversGams!$A$5:$A$23,0),MATCH(Drivers!AG$3,DriversGams!$A$5:$AN$5,0))</f>
        <v>10.781590177973227</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14.464273364721668</v>
      </c>
      <c r="E50" s="10">
        <f>INDEX(DriversGams!$A$5:$AN$23,MATCH(Drivers!$A50,DriversGams!$A$5:$A$23,0),MATCH(Drivers!E$3,DriversGams!$A$5:$AN$5,0))</f>
        <v>14.723382614738263</v>
      </c>
      <c r="F50" s="10">
        <f>INDEX(DriversGams!$A$5:$AN$23,MATCH(Drivers!$A50,DriversGams!$A$5:$A$23,0),MATCH(Drivers!F$3,DriversGams!$A$5:$AN$5,0))</f>
        <v>14.899570654499151</v>
      </c>
      <c r="G50" s="10">
        <f>INDEX(DriversGams!$A$5:$AN$23,MATCH(Drivers!$A50,DriversGams!$A$5:$A$23,0),MATCH(Drivers!G$3,DriversGams!$A$5:$AN$5,0))</f>
        <v>15.074680905194112</v>
      </c>
      <c r="H50" s="10">
        <f>INDEX(DriversGams!$A$5:$AN$23,MATCH(Drivers!$A50,DriversGams!$A$5:$A$23,0),MATCH(Drivers!H$3,DriversGams!$A$5:$AN$5,0))</f>
        <v>15.258250061138867</v>
      </c>
      <c r="I50" s="10">
        <f>INDEX(DriversGams!$A$5:$AN$23,MATCH(Drivers!$A50,DriversGams!$A$5:$A$23,0),MATCH(Drivers!I$3,DriversGams!$A$5:$AN$5,0))</f>
        <v>15.453873371416961</v>
      </c>
      <c r="J50" s="10">
        <f>INDEX(DriversGams!$A$5:$AN$23,MATCH(Drivers!$A50,DriversGams!$A$5:$A$23,0),MATCH(Drivers!J$3,DriversGams!$A$5:$AN$5,0))</f>
        <v>15.391347087175049</v>
      </c>
      <c r="K50" s="10">
        <f>INDEX(DriversGams!$A$5:$AN$23,MATCH(Drivers!$A50,DriversGams!$A$5:$A$23,0),MATCH(Drivers!K$3,DriversGams!$A$5:$AN$5,0))</f>
        <v>14.152781798735701</v>
      </c>
      <c r="L50" s="10">
        <f>INDEX(DriversGams!$A$5:$AN$23,MATCH(Drivers!$A50,DriversGams!$A$5:$A$23,0),MATCH(Drivers!L$3,DriversGams!$A$5:$AN$5,0))</f>
        <v>14.512474716361515</v>
      </c>
      <c r="M50" s="10">
        <f>INDEX(DriversGams!$A$5:$AN$23,MATCH(Drivers!$A50,DriversGams!$A$5:$A$23,0),MATCH(Drivers!M$3,DriversGams!$A$5:$AN$5,0))</f>
        <v>14.861179666815419</v>
      </c>
      <c r="N50" s="10">
        <f>INDEX(DriversGams!$A$5:$AN$23,MATCH(Drivers!$A50,DriversGams!$A$5:$A$23,0),MATCH(Drivers!N$3,DriversGams!$A$5:$AN$5,0))</f>
        <v>15.231885009690657</v>
      </c>
      <c r="O50" s="10">
        <f>INDEX(DriversGams!$A$5:$AN$23,MATCH(Drivers!$A50,DriversGams!$A$5:$A$23,0),MATCH(Drivers!O$3,DriversGams!$A$5:$AN$5,0))</f>
        <v>15.603523691366592</v>
      </c>
      <c r="P50" s="10">
        <f>INDEX(DriversGams!$A$5:$AN$23,MATCH(Drivers!$A50,DriversGams!$A$5:$A$23,0),MATCH(Drivers!P$3,DriversGams!$A$5:$AN$5,0))</f>
        <v>15.975778516617581</v>
      </c>
      <c r="Q50" s="10">
        <f>INDEX(DriversGams!$A$5:$AN$23,MATCH(Drivers!$A50,DriversGams!$A$5:$A$23,0),MATCH(Drivers!Q$3,DriversGams!$A$5:$AN$5,0))</f>
        <v>16.348663109729685</v>
      </c>
      <c r="R50" s="10">
        <f>INDEX(DriversGams!$A$5:$AN$23,MATCH(Drivers!$A50,DriversGams!$A$5:$A$23,0),MATCH(Drivers!R$3,DriversGams!$A$5:$AN$5,0))</f>
        <v>16.710453688683419</v>
      </c>
      <c r="S50" s="10">
        <f>INDEX(DriversGams!$A$5:$AN$23,MATCH(Drivers!$A50,DriversGams!$A$5:$A$23,0),MATCH(Drivers!S$3,DriversGams!$A$5:$AN$5,0))</f>
        <v>17.038178309307124</v>
      </c>
      <c r="T50" s="10">
        <f>INDEX(DriversGams!$A$5:$AN$23,MATCH(Drivers!$A50,DriversGams!$A$5:$A$23,0),MATCH(Drivers!T$3,DriversGams!$A$5:$AN$5,0))</f>
        <v>17.412006207964392</v>
      </c>
      <c r="U50" s="10">
        <f>INDEX(DriversGams!$A$5:$AN$23,MATCH(Drivers!$A50,DriversGams!$A$5:$A$23,0),MATCH(Drivers!U$3,DriversGams!$A$5:$AN$5,0))</f>
        <v>17.784688079234428</v>
      </c>
      <c r="V50" s="10">
        <f>INDEX(DriversGams!$A$5:$AN$23,MATCH(Drivers!$A50,DriversGams!$A$5:$A$23,0),MATCH(Drivers!V$3,DriversGams!$A$5:$AN$5,0))</f>
        <v>18.23142424504184</v>
      </c>
      <c r="W50" s="10">
        <f>INDEX(DriversGams!$A$5:$AN$23,MATCH(Drivers!$A50,DriversGams!$A$5:$A$23,0),MATCH(Drivers!W$3,DriversGams!$A$5:$AN$5,0))</f>
        <v>18.674654792875007</v>
      </c>
      <c r="X50" s="10">
        <f>INDEX(DriversGams!$A$5:$AN$23,MATCH(Drivers!$A50,DriversGams!$A$5:$A$23,0),MATCH(Drivers!X$3,DriversGams!$A$5:$AN$5,0))</f>
        <v>19.117317008458691</v>
      </c>
      <c r="Y50" s="10">
        <f>INDEX(DriversGams!$A$5:$AN$23,MATCH(Drivers!$A50,DriversGams!$A$5:$A$23,0),MATCH(Drivers!Y$3,DriversGams!$A$5:$AN$5,0))</f>
        <v>19.589797896725678</v>
      </c>
      <c r="Z50" s="10">
        <f>INDEX(DriversGams!$A$5:$AN$23,MATCH(Drivers!$A50,DriversGams!$A$5:$A$23,0),MATCH(Drivers!Z$3,DriversGams!$A$5:$AN$5,0))</f>
        <v>20.072149974633213</v>
      </c>
      <c r="AA50" s="10">
        <f>INDEX(DriversGams!$A$5:$AN$23,MATCH(Drivers!$A50,DriversGams!$A$5:$A$23,0),MATCH(Drivers!AA$3,DriversGams!$A$5:$AN$5,0))</f>
        <v>20.611458298961548</v>
      </c>
      <c r="AB50" s="10">
        <f>INDEX(DriversGams!$A$5:$AN$23,MATCH(Drivers!$A50,DriversGams!$A$5:$A$23,0),MATCH(Drivers!AB$3,DriversGams!$A$5:$AN$5,0))</f>
        <v>21.153791730408408</v>
      </c>
      <c r="AC50" s="10">
        <f>INDEX(DriversGams!$A$5:$AN$23,MATCH(Drivers!$A50,DriversGams!$A$5:$A$23,0),MATCH(Drivers!AC$3,DriversGams!$A$5:$AN$5,0))</f>
        <v>21.645917201670471</v>
      </c>
      <c r="AD50" s="10">
        <f>INDEX(DriversGams!$A$5:$AN$23,MATCH(Drivers!$A50,DriversGams!$A$5:$A$23,0),MATCH(Drivers!AD$3,DriversGams!$A$5:$AN$5,0))</f>
        <v>22.11822564083036</v>
      </c>
      <c r="AE50" s="10">
        <f>INDEX(DriversGams!$A$5:$AN$23,MATCH(Drivers!$A50,DriversGams!$A$5:$A$23,0),MATCH(Drivers!AE$3,DriversGams!$A$5:$AN$5,0))</f>
        <v>22.556880344947853</v>
      </c>
      <c r="AF50" s="10">
        <f>INDEX(DriversGams!$A$5:$AN$23,MATCH(Drivers!$A50,DriversGams!$A$5:$A$23,0),MATCH(Drivers!AF$3,DriversGams!$A$5:$AN$5,0))</f>
        <v>25.833432296303503</v>
      </c>
      <c r="AG50" s="10">
        <f>INDEX(DriversGams!$A$5:$AN$23,MATCH(Drivers!$A50,DriversGams!$A$5:$A$23,0),MATCH(Drivers!AG$3,DriversGams!$A$5:$AN$5,0))</f>
        <v>30.224055157552634</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241.52809832406089</v>
      </c>
      <c r="E51" s="10">
        <f>INDEX(DriversGams!$A$5:$AN$23,MATCH(Drivers!$A51,DriversGams!$A$5:$A$23,0),MATCH(Drivers!E$3,DriversGams!$A$5:$AN$5,0))</f>
        <v>246.16507112193887</v>
      </c>
      <c r="F51" s="10">
        <f>INDEX(DriversGams!$A$5:$AN$23,MATCH(Drivers!$A51,DriversGams!$A$5:$A$23,0),MATCH(Drivers!F$3,DriversGams!$A$5:$AN$5,0))</f>
        <v>248.73345315200882</v>
      </c>
      <c r="G51" s="10">
        <f>INDEX(DriversGams!$A$5:$AN$23,MATCH(Drivers!$A51,DriversGams!$A$5:$A$23,0),MATCH(Drivers!G$3,DriversGams!$A$5:$AN$5,0))</f>
        <v>251.64359220241209</v>
      </c>
      <c r="H51" s="10">
        <f>INDEX(DriversGams!$A$5:$AN$23,MATCH(Drivers!$A51,DriversGams!$A$5:$A$23,0),MATCH(Drivers!H$3,DriversGams!$A$5:$AN$5,0))</f>
        <v>253.91131303232299</v>
      </c>
      <c r="I51" s="10">
        <f>INDEX(DriversGams!$A$5:$AN$23,MATCH(Drivers!$A51,DriversGams!$A$5:$A$23,0),MATCH(Drivers!I$3,DriversGams!$A$5:$AN$5,0))</f>
        <v>256.61637195000844</v>
      </c>
      <c r="J51" s="10">
        <f>INDEX(DriversGams!$A$5:$AN$23,MATCH(Drivers!$A51,DriversGams!$A$5:$A$23,0),MATCH(Drivers!J$3,DriversGams!$A$5:$AN$5,0))</f>
        <v>255.14801615319007</v>
      </c>
      <c r="K51" s="10">
        <f>INDEX(DriversGams!$A$5:$AN$23,MATCH(Drivers!$A51,DriversGams!$A$5:$A$23,0),MATCH(Drivers!K$3,DriversGams!$A$5:$AN$5,0))</f>
        <v>231.67229755129173</v>
      </c>
      <c r="L51" s="10">
        <f>INDEX(DriversGams!$A$5:$AN$23,MATCH(Drivers!$A51,DriversGams!$A$5:$A$23,0),MATCH(Drivers!L$3,DriversGams!$A$5:$AN$5,0))</f>
        <v>237.81269705940056</v>
      </c>
      <c r="M51" s="10">
        <f>INDEX(DriversGams!$A$5:$AN$23,MATCH(Drivers!$A51,DriversGams!$A$5:$A$23,0),MATCH(Drivers!M$3,DriversGams!$A$5:$AN$5,0))</f>
        <v>243.74529786402437</v>
      </c>
      <c r="N51" s="10">
        <f>INDEX(DriversGams!$A$5:$AN$23,MATCH(Drivers!$A51,DriversGams!$A$5:$A$23,0),MATCH(Drivers!N$3,DriversGams!$A$5:$AN$5,0))</f>
        <v>249.99192146507431</v>
      </c>
      <c r="O51" s="10">
        <f>INDEX(DriversGams!$A$5:$AN$23,MATCH(Drivers!$A51,DriversGams!$A$5:$A$23,0),MATCH(Drivers!O$3,DriversGams!$A$5:$AN$5,0))</f>
        <v>256.14421231926212</v>
      </c>
      <c r="P51" s="10">
        <f>INDEX(DriversGams!$A$5:$AN$23,MATCH(Drivers!$A51,DriversGams!$A$5:$A$23,0),MATCH(Drivers!P$3,DriversGams!$A$5:$AN$5,0))</f>
        <v>262.29939652193792</v>
      </c>
      <c r="Q51" s="10">
        <f>INDEX(DriversGams!$A$5:$AN$23,MATCH(Drivers!$A51,DriversGams!$A$5:$A$23,0),MATCH(Drivers!Q$3,DriversGams!$A$5:$AN$5,0))</f>
        <v>268.44115080912724</v>
      </c>
      <c r="R51" s="10">
        <f>INDEX(DriversGams!$A$5:$AN$23,MATCH(Drivers!$A51,DriversGams!$A$5:$A$23,0),MATCH(Drivers!R$3,DriversGams!$A$5:$AN$5,0))</f>
        <v>274.42334759331004</v>
      </c>
      <c r="S51" s="10">
        <f>INDEX(DriversGams!$A$5:$AN$23,MATCH(Drivers!$A51,DriversGams!$A$5:$A$23,0),MATCH(Drivers!S$3,DriversGams!$A$5:$AN$5,0))</f>
        <v>279.88962247026495</v>
      </c>
      <c r="T51" s="10">
        <f>INDEX(DriversGams!$A$5:$AN$23,MATCH(Drivers!$A51,DriversGams!$A$5:$A$23,0),MATCH(Drivers!T$3,DriversGams!$A$5:$AN$5,0))</f>
        <v>286.14795384258991</v>
      </c>
      <c r="U51" s="10">
        <f>INDEX(DriversGams!$A$5:$AN$23,MATCH(Drivers!$A51,DriversGams!$A$5:$A$23,0),MATCH(Drivers!U$3,DriversGams!$A$5:$AN$5,0))</f>
        <v>292.30909388860732</v>
      </c>
      <c r="V51" s="10">
        <f>INDEX(DriversGams!$A$5:$AN$23,MATCH(Drivers!$A51,DriversGams!$A$5:$A$23,0),MATCH(Drivers!V$3,DriversGams!$A$5:$AN$5,0))</f>
        <v>300.0682243720745</v>
      </c>
      <c r="W51" s="10">
        <f>INDEX(DriversGams!$A$5:$AN$23,MATCH(Drivers!$A51,DriversGams!$A$5:$A$23,0),MATCH(Drivers!W$3,DriversGams!$A$5:$AN$5,0))</f>
        <v>307.56258582000845</v>
      </c>
      <c r="X51" s="10">
        <f>INDEX(DriversGams!$A$5:$AN$23,MATCH(Drivers!$A51,DriversGams!$A$5:$A$23,0),MATCH(Drivers!X$3,DriversGams!$A$5:$AN$5,0))</f>
        <v>315.05100195423665</v>
      </c>
      <c r="Y51" s="10">
        <f>INDEX(DriversGams!$A$5:$AN$23,MATCH(Drivers!$A51,DriversGams!$A$5:$A$23,0),MATCH(Drivers!Y$3,DriversGams!$A$5:$AN$5,0))</f>
        <v>323.02520592174028</v>
      </c>
      <c r="Z51" s="10">
        <f>INDEX(DriversGams!$A$5:$AN$23,MATCH(Drivers!$A51,DriversGams!$A$5:$A$23,0),MATCH(Drivers!Z$3,DriversGams!$A$5:$AN$5,0))</f>
        <v>331.30196206739356</v>
      </c>
      <c r="AA51" s="10">
        <f>INDEX(DriversGams!$A$5:$AN$23,MATCH(Drivers!$A51,DriversGams!$A$5:$A$23,0),MATCH(Drivers!AA$3,DriversGams!$A$5:$AN$5,0))</f>
        <v>340.37582261366902</v>
      </c>
      <c r="AB51" s="10">
        <f>INDEX(DriversGams!$A$5:$AN$23,MATCH(Drivers!$A51,DriversGams!$A$5:$A$23,0),MATCH(Drivers!AB$3,DriversGams!$A$5:$AN$5,0))</f>
        <v>350.31348953924874</v>
      </c>
      <c r="AC51" s="10">
        <f>INDEX(DriversGams!$A$5:$AN$23,MATCH(Drivers!$A51,DriversGams!$A$5:$A$23,0),MATCH(Drivers!AC$3,DriversGams!$A$5:$AN$5,0))</f>
        <v>359.40772343931792</v>
      </c>
      <c r="AD51" s="10">
        <f>INDEX(DriversGams!$A$5:$AN$23,MATCH(Drivers!$A51,DriversGams!$A$5:$A$23,0),MATCH(Drivers!AD$3,DriversGams!$A$5:$AN$5,0))</f>
        <v>368.45223963812663</v>
      </c>
      <c r="AE51" s="10">
        <f>INDEX(DriversGams!$A$5:$AN$23,MATCH(Drivers!$A51,DriversGams!$A$5:$A$23,0),MATCH(Drivers!AE$3,DriversGams!$A$5:$AN$5,0))</f>
        <v>377.32005395959862</v>
      </c>
      <c r="AF51" s="10">
        <f>INDEX(DriversGams!$A$5:$AN$23,MATCH(Drivers!$A51,DriversGams!$A$5:$A$23,0),MATCH(Drivers!AF$3,DriversGams!$A$5:$AN$5,0))</f>
        <v>432.04317671959882</v>
      </c>
      <c r="AG51" s="10">
        <f>INDEX(DriversGams!$A$5:$AN$23,MATCH(Drivers!$A51,DriversGams!$A$5:$A$23,0),MATCH(Drivers!AG$3,DriversGams!$A$5:$AN$5,0))</f>
        <v>506.27683410214451</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26.886407152288179</v>
      </c>
      <c r="E52" s="10">
        <f>INDEX(DriversGams!$A$5:$AN$23,MATCH(Drivers!$A52,DriversGams!$A$5:$A$23,0),MATCH(Drivers!E$3,DriversGams!$A$5:$AN$5,0))</f>
        <v>26.262959435711672</v>
      </c>
      <c r="F52" s="10">
        <f>INDEX(DriversGams!$A$5:$AN$23,MATCH(Drivers!$A52,DriversGams!$A$5:$A$23,0),MATCH(Drivers!F$3,DriversGams!$A$5:$AN$5,0))</f>
        <v>25.639511719135168</v>
      </c>
      <c r="G52" s="10">
        <f>INDEX(DriversGams!$A$5:$AN$23,MATCH(Drivers!$A52,DriversGams!$A$5:$A$23,0),MATCH(Drivers!G$3,DriversGams!$A$5:$AN$5,0))</f>
        <v>25.619265950302143</v>
      </c>
      <c r="H52" s="10">
        <f>INDEX(DriversGams!$A$5:$AN$23,MATCH(Drivers!$A52,DriversGams!$A$5:$A$23,0),MATCH(Drivers!H$3,DriversGams!$A$5:$AN$5,0))</f>
        <v>25.599020181469111</v>
      </c>
      <c r="I52" s="10">
        <f>INDEX(DriversGams!$A$5:$AN$23,MATCH(Drivers!$A52,DriversGams!$A$5:$A$23,0),MATCH(Drivers!I$3,DriversGams!$A$5:$AN$5,0))</f>
        <v>25.601295348344635</v>
      </c>
      <c r="J52" s="10">
        <f>INDEX(DriversGams!$A$5:$AN$23,MATCH(Drivers!$A52,DriversGams!$A$5:$A$23,0),MATCH(Drivers!J$3,DriversGams!$A$5:$AN$5,0))</f>
        <v>25.603570515220156</v>
      </c>
      <c r="K52" s="10">
        <f>INDEX(DriversGams!$A$5:$AN$23,MATCH(Drivers!$A52,DriversGams!$A$5:$A$23,0),MATCH(Drivers!K$3,DriversGams!$A$5:$AN$5,0))</f>
        <v>25.560803810678316</v>
      </c>
      <c r="L52" s="10">
        <f>INDEX(DriversGams!$A$5:$AN$23,MATCH(Drivers!$A52,DriversGams!$A$5:$A$23,0),MATCH(Drivers!L$3,DriversGams!$A$5:$AN$5,0))</f>
        <v>25.487478343284739</v>
      </c>
      <c r="M52" s="10">
        <f>INDEX(DriversGams!$A$5:$AN$23,MATCH(Drivers!$A52,DriversGams!$A$5:$A$23,0),MATCH(Drivers!M$3,DriversGams!$A$5:$AN$5,0))</f>
        <v>25.467253890820011</v>
      </c>
      <c r="N52" s="10">
        <f>INDEX(DriversGams!$A$5:$AN$23,MATCH(Drivers!$A52,DriversGams!$A$5:$A$23,0),MATCH(Drivers!N$3,DriversGams!$A$5:$AN$5,0))</f>
        <v>25.44702943835528</v>
      </c>
      <c r="O52" s="10">
        <f>INDEX(DriversGams!$A$5:$AN$23,MATCH(Drivers!$A52,DriversGams!$A$5:$A$23,0),MATCH(Drivers!O$3,DriversGams!$A$5:$AN$5,0))</f>
        <v>25.420933531471377</v>
      </c>
      <c r="P52" s="10">
        <f>INDEX(DriversGams!$A$5:$AN$23,MATCH(Drivers!$A52,DriversGams!$A$5:$A$23,0),MATCH(Drivers!P$3,DriversGams!$A$5:$AN$5,0))</f>
        <v>25.103404801358117</v>
      </c>
      <c r="Q52" s="10">
        <f>INDEX(DriversGams!$A$5:$AN$23,MATCH(Drivers!$A52,DriversGams!$A$5:$A$23,0),MATCH(Drivers!Q$3,DriversGams!$A$5:$AN$5,0))</f>
        <v>25.453249202277107</v>
      </c>
      <c r="R52" s="10">
        <f>INDEX(DriversGams!$A$5:$AN$23,MATCH(Drivers!$A52,DriversGams!$A$5:$A$23,0),MATCH(Drivers!R$3,DriversGams!$A$5:$AN$5,0))</f>
        <v>25.620923924754333</v>
      </c>
      <c r="S52" s="10">
        <f>INDEX(DriversGams!$A$5:$AN$23,MATCH(Drivers!$A52,DriversGams!$A$5:$A$23,0),MATCH(Drivers!S$3,DriversGams!$A$5:$AN$5,0))</f>
        <v>25.337377385278835</v>
      </c>
      <c r="T52" s="10">
        <f>INDEX(DriversGams!$A$5:$AN$23,MATCH(Drivers!$A52,DriversGams!$A$5:$A$23,0),MATCH(Drivers!T$3,DriversGams!$A$5:$AN$5,0))</f>
        <v>24.720615457889647</v>
      </c>
      <c r="U52" s="10">
        <f>INDEX(DriversGams!$A$5:$AN$23,MATCH(Drivers!$A52,DriversGams!$A$5:$A$23,0),MATCH(Drivers!U$3,DriversGams!$A$5:$AN$5,0))</f>
        <v>24.672016072451562</v>
      </c>
      <c r="V52" s="10">
        <f>INDEX(DriversGams!$A$5:$AN$23,MATCH(Drivers!$A52,DriversGams!$A$5:$A$23,0),MATCH(Drivers!V$3,DriversGams!$A$5:$AN$5,0))</f>
        <v>22.202229394246665</v>
      </c>
      <c r="W52" s="10">
        <f>INDEX(DriversGams!$A$5:$AN$23,MATCH(Drivers!$A52,DriversGams!$A$5:$A$23,0),MATCH(Drivers!W$3,DriversGams!$A$5:$AN$5,0))</f>
        <v>21.498826416858034</v>
      </c>
      <c r="X52" s="10">
        <f>INDEX(DriversGams!$A$5:$AN$23,MATCH(Drivers!$A52,DriversGams!$A$5:$A$23,0),MATCH(Drivers!X$3,DriversGams!$A$5:$AN$5,0))</f>
        <v>20.738006325064344</v>
      </c>
      <c r="Y52" s="10">
        <f>INDEX(DriversGams!$A$5:$AN$23,MATCH(Drivers!$A52,DriversGams!$A$5:$A$23,0),MATCH(Drivers!Y$3,DriversGams!$A$5:$AN$5,0))</f>
        <v>20.044102992348193</v>
      </c>
      <c r="Z52" s="10">
        <f>INDEX(DriversGams!$A$5:$AN$23,MATCH(Drivers!$A52,DriversGams!$A$5:$A$23,0),MATCH(Drivers!Z$3,DriversGams!$A$5:$AN$5,0))</f>
        <v>19.46567526702605</v>
      </c>
      <c r="AA52" s="10">
        <f>INDEX(DriversGams!$A$5:$AN$23,MATCH(Drivers!$A52,DriversGams!$A$5:$A$23,0),MATCH(Drivers!AA$3,DriversGams!$A$5:$AN$5,0))</f>
        <v>18.620368808743621</v>
      </c>
      <c r="AB52" s="10">
        <f>INDEX(DriversGams!$A$5:$AN$23,MATCH(Drivers!$A52,DriversGams!$A$5:$A$23,0),MATCH(Drivers!AB$3,DriversGams!$A$5:$AN$5,0))</f>
        <v>14.485238178053951</v>
      </c>
      <c r="AC52" s="10">
        <f>INDEX(DriversGams!$A$5:$AN$23,MATCH(Drivers!$A52,DriversGams!$A$5:$A$23,0),MATCH(Drivers!AC$3,DriversGams!$A$5:$AN$5,0))</f>
        <v>11.51877735261295</v>
      </c>
      <c r="AD52" s="10">
        <f>INDEX(DriversGams!$A$5:$AN$23,MATCH(Drivers!$A52,DriversGams!$A$5:$A$23,0),MATCH(Drivers!AD$3,DriversGams!$A$5:$AN$5,0))</f>
        <v>8.5523165271719463</v>
      </c>
      <c r="AE52" s="10">
        <f>INDEX(DriversGams!$A$5:$AN$23,MATCH(Drivers!$A52,DriversGams!$A$5:$A$23,0),MATCH(Drivers!AE$3,DriversGams!$A$5:$AN$5,0))</f>
        <v>5.585855701730944</v>
      </c>
      <c r="AF52" s="10">
        <f>INDEX(DriversGams!$A$5:$AN$23,MATCH(Drivers!$A52,DriversGams!$A$5:$A$23,0),MATCH(Drivers!AF$3,DriversGams!$A$5:$AN$5,0))</f>
        <v>5.463330300828015</v>
      </c>
      <c r="AG52" s="10">
        <f>INDEX(DriversGams!$A$5:$AN$23,MATCH(Drivers!$A52,DriversGams!$A$5:$A$23,0),MATCH(Drivers!AG$3,DriversGams!$A$5:$AN$5,0))</f>
        <v>5.4633303008280105</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18.195722227706398</v>
      </c>
      <c r="E53" s="10">
        <f>INDEX(DriversGams!$A$5:$AN$23,MATCH(Drivers!$A53,DriversGams!$A$5:$A$23,0),MATCH(Drivers!E$3,DriversGams!$A$5:$AN$5,0))</f>
        <v>18.590745584986941</v>
      </c>
      <c r="F53" s="10">
        <f>INDEX(DriversGams!$A$5:$AN$23,MATCH(Drivers!$A53,DriversGams!$A$5:$A$23,0),MATCH(Drivers!F$3,DriversGams!$A$5:$AN$5,0))</f>
        <v>18.735874902016157</v>
      </c>
      <c r="G53" s="10">
        <f>INDEX(DriversGams!$A$5:$AN$23,MATCH(Drivers!$A53,DriversGams!$A$5:$A$23,0),MATCH(Drivers!G$3,DriversGams!$A$5:$AN$5,0))</f>
        <v>19.088020484383463</v>
      </c>
      <c r="H53" s="10">
        <f>INDEX(DriversGams!$A$5:$AN$23,MATCH(Drivers!$A53,DriversGams!$A$5:$A$23,0),MATCH(Drivers!H$3,DriversGams!$A$5:$AN$5,0))</f>
        <v>19.294293028878723</v>
      </c>
      <c r="I53" s="10">
        <f>INDEX(DriversGams!$A$5:$AN$23,MATCH(Drivers!$A53,DriversGams!$A$5:$A$23,0),MATCH(Drivers!I$3,DriversGams!$A$5:$AN$5,0))</f>
        <v>19.627994594600992</v>
      </c>
      <c r="J53" s="10">
        <f>INDEX(DriversGams!$A$5:$AN$23,MATCH(Drivers!$A53,DriversGams!$A$5:$A$23,0),MATCH(Drivers!J$3,DriversGams!$A$5:$AN$5,0))</f>
        <v>19.541683762021709</v>
      </c>
      <c r="K53" s="10">
        <f>INDEX(DriversGams!$A$5:$AN$23,MATCH(Drivers!$A53,DriversGams!$A$5:$A$23,0),MATCH(Drivers!K$3,DriversGams!$A$5:$AN$5,0))</f>
        <v>18.20311631351958</v>
      </c>
      <c r="L53" s="10">
        <f>INDEX(DriversGams!$A$5:$AN$23,MATCH(Drivers!$A53,DriversGams!$A$5:$A$23,0),MATCH(Drivers!L$3,DriversGams!$A$5:$AN$5,0))</f>
        <v>18.667014258810045</v>
      </c>
      <c r="M53" s="10">
        <f>INDEX(DriversGams!$A$5:$AN$23,MATCH(Drivers!$A53,DriversGams!$A$5:$A$23,0),MATCH(Drivers!M$3,DriversGams!$A$5:$AN$5,0))</f>
        <v>19.109645608184604</v>
      </c>
      <c r="N53" s="10">
        <f>INDEX(DriversGams!$A$5:$AN$23,MATCH(Drivers!$A53,DriversGams!$A$5:$A$23,0),MATCH(Drivers!N$3,DriversGams!$A$5:$AN$5,0))</f>
        <v>19.583931361116285</v>
      </c>
      <c r="O53" s="10">
        <f>INDEX(DriversGams!$A$5:$AN$23,MATCH(Drivers!$A53,DriversGams!$A$5:$A$23,0),MATCH(Drivers!O$3,DriversGams!$A$5:$AN$5,0))</f>
        <v>20.055743499140359</v>
      </c>
      <c r="P53" s="10">
        <f>INDEX(DriversGams!$A$5:$AN$23,MATCH(Drivers!$A53,DriversGams!$A$5:$A$23,0),MATCH(Drivers!P$3,DriversGams!$A$5:$AN$5,0))</f>
        <v>20.515438261988635</v>
      </c>
      <c r="Q53" s="10">
        <f>INDEX(DriversGams!$A$5:$AN$23,MATCH(Drivers!$A53,DriversGams!$A$5:$A$23,0),MATCH(Drivers!Q$3,DriversGams!$A$5:$AN$5,0))</f>
        <v>20.973179020969638</v>
      </c>
      <c r="R53" s="10">
        <f>INDEX(DriversGams!$A$5:$AN$23,MATCH(Drivers!$A53,DriversGams!$A$5:$A$23,0),MATCH(Drivers!R$3,DriversGams!$A$5:$AN$5,0))</f>
        <v>21.40209845435729</v>
      </c>
      <c r="S53" s="10">
        <f>INDEX(DriversGams!$A$5:$AN$23,MATCH(Drivers!$A53,DriversGams!$A$5:$A$23,0),MATCH(Drivers!S$3,DriversGams!$A$5:$AN$5,0))</f>
        <v>21.818495667409778</v>
      </c>
      <c r="T53" s="10">
        <f>INDEX(DriversGams!$A$5:$AN$23,MATCH(Drivers!$A53,DriversGams!$A$5:$A$23,0),MATCH(Drivers!T$3,DriversGams!$A$5:$AN$5,0))</f>
        <v>22.301578455947372</v>
      </c>
      <c r="U53" s="10">
        <f>INDEX(DriversGams!$A$5:$AN$23,MATCH(Drivers!$A53,DriversGams!$A$5:$A$23,0),MATCH(Drivers!U$3,DriversGams!$A$5:$AN$5,0))</f>
        <v>22.766673861911155</v>
      </c>
      <c r="V53" s="10">
        <f>INDEX(DriversGams!$A$5:$AN$23,MATCH(Drivers!$A53,DriversGams!$A$5:$A$23,0),MATCH(Drivers!V$3,DriversGams!$A$5:$AN$5,0))</f>
        <v>23.331247197167141</v>
      </c>
      <c r="W53" s="10">
        <f>INDEX(DriversGams!$A$5:$AN$23,MATCH(Drivers!$A53,DriversGams!$A$5:$A$23,0),MATCH(Drivers!W$3,DriversGams!$A$5:$AN$5,0))</f>
        <v>23.872574525609917</v>
      </c>
      <c r="X53" s="10">
        <f>INDEX(DriversGams!$A$5:$AN$23,MATCH(Drivers!$A53,DriversGams!$A$5:$A$23,0),MATCH(Drivers!X$3,DriversGams!$A$5:$AN$5,0))</f>
        <v>24.403335913936829</v>
      </c>
      <c r="Y53" s="10">
        <f>INDEX(DriversGams!$A$5:$AN$23,MATCH(Drivers!$A53,DriversGams!$A$5:$A$23,0),MATCH(Drivers!Y$3,DriversGams!$A$5:$AN$5,0))</f>
        <v>24.972533726949987</v>
      </c>
      <c r="Z53" s="10">
        <f>INDEX(DriversGams!$A$5:$AN$23,MATCH(Drivers!$A53,DriversGams!$A$5:$A$23,0),MATCH(Drivers!Z$3,DriversGams!$A$5:$AN$5,0))</f>
        <v>25.135522911964802</v>
      </c>
      <c r="AA53" s="10">
        <f>INDEX(DriversGams!$A$5:$AN$23,MATCH(Drivers!$A53,DriversGams!$A$5:$A$23,0),MATCH(Drivers!AA$3,DriversGams!$A$5:$AN$5,0))</f>
        <v>25.745242100180064</v>
      </c>
      <c r="AB53" s="10">
        <f>INDEX(DriversGams!$A$5:$AN$23,MATCH(Drivers!$A53,DriversGams!$A$5:$A$23,0),MATCH(Drivers!AB$3,DriversGams!$A$5:$AN$5,0))</f>
        <v>26.311434478740434</v>
      </c>
      <c r="AC53" s="10">
        <f>INDEX(DriversGams!$A$5:$AN$23,MATCH(Drivers!$A53,DriversGams!$A$5:$A$23,0),MATCH(Drivers!AC$3,DriversGams!$A$5:$AN$5,0))</f>
        <v>26.787373833674735</v>
      </c>
      <c r="AD53" s="10">
        <f>INDEX(DriversGams!$A$5:$AN$23,MATCH(Drivers!$A53,DriversGams!$A$5:$A$23,0),MATCH(Drivers!AD$3,DriversGams!$A$5:$AN$5,0))</f>
        <v>27.233050946970501</v>
      </c>
      <c r="AE53" s="10">
        <f>INDEX(DriversGams!$A$5:$AN$23,MATCH(Drivers!$A53,DriversGams!$A$5:$A$23,0),MATCH(Drivers!AE$3,DriversGams!$A$5:$AN$5,0))</f>
        <v>27.630387034771907</v>
      </c>
      <c r="AF53" s="10">
        <f>INDEX(DriversGams!$A$5:$AN$23,MATCH(Drivers!$A53,DriversGams!$A$5:$A$23,0),MATCH(Drivers!AF$3,DriversGams!$A$5:$AN$5,0))</f>
        <v>30.923598057711857</v>
      </c>
      <c r="AG53" s="10">
        <f>INDEX(DriversGams!$A$5:$AN$23,MATCH(Drivers!$A53,DriversGams!$A$5:$A$23,0),MATCH(Drivers!AG$3,DriversGams!$A$5:$AN$5,0))</f>
        <v>35.441068733856547</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11.585736642695412</v>
      </c>
      <c r="E54" s="10">
        <f>INDEX(DriversGams!$A$5:$AN$23,MATCH(Drivers!$A54,DriversGams!$A$5:$A$23,0),MATCH(Drivers!E$3,DriversGams!$A$5:$AN$5,0))</f>
        <v>11.984074755527013</v>
      </c>
      <c r="F54" s="10">
        <f>INDEX(DriversGams!$A$5:$AN$23,MATCH(Drivers!$A54,DriversGams!$A$5:$A$23,0),MATCH(Drivers!F$3,DriversGams!$A$5:$AN$5,0))</f>
        <v>12.203139380248611</v>
      </c>
      <c r="G54" s="10">
        <f>INDEX(DriversGams!$A$5:$AN$23,MATCH(Drivers!$A54,DriversGams!$A$5:$A$23,0),MATCH(Drivers!G$3,DriversGams!$A$5:$AN$5,0))</f>
        <v>12.334558256315749</v>
      </c>
      <c r="H54" s="10">
        <f>INDEX(DriversGams!$A$5:$AN$23,MATCH(Drivers!$A54,DriversGams!$A$5:$A$23,0),MATCH(Drivers!H$3,DriversGams!$A$5:$AN$5,0))</f>
        <v>12.556178326822186</v>
      </c>
      <c r="I54" s="10">
        <f>INDEX(DriversGams!$A$5:$AN$23,MATCH(Drivers!$A54,DriversGams!$A$5:$A$23,0),MATCH(Drivers!I$3,DriversGams!$A$5:$AN$5,0))</f>
        <v>12.852854866715701</v>
      </c>
      <c r="J54" s="10">
        <f>INDEX(DriversGams!$A$5:$AN$23,MATCH(Drivers!$A54,DriversGams!$A$5:$A$23,0),MATCH(Drivers!J$3,DriversGams!$A$5:$AN$5,0))</f>
        <v>12.931161716995133</v>
      </c>
      <c r="K54" s="10">
        <f>INDEX(DriversGams!$A$5:$AN$23,MATCH(Drivers!$A54,DriversGams!$A$5:$A$23,0),MATCH(Drivers!K$3,DriversGams!$A$5:$AN$5,0))</f>
        <v>12.198773529894876</v>
      </c>
      <c r="L54" s="10">
        <f>INDEX(DriversGams!$A$5:$AN$23,MATCH(Drivers!$A54,DriversGams!$A$5:$A$23,0),MATCH(Drivers!L$3,DriversGams!$A$5:$AN$5,0))</f>
        <v>12.534000198467822</v>
      </c>
      <c r="M54" s="10">
        <f>INDEX(DriversGams!$A$5:$AN$23,MATCH(Drivers!$A54,DriversGams!$A$5:$A$23,0),MATCH(Drivers!M$3,DriversGams!$A$5:$AN$5,0))</f>
        <v>12.816793319982899</v>
      </c>
      <c r="N54" s="10">
        <f>INDEX(DriversGams!$A$5:$AN$23,MATCH(Drivers!$A54,DriversGams!$A$5:$A$23,0),MATCH(Drivers!N$3,DriversGams!$A$5:$AN$5,0))</f>
        <v>13.096220832517263</v>
      </c>
      <c r="O54" s="10">
        <f>INDEX(DriversGams!$A$5:$AN$23,MATCH(Drivers!$A54,DriversGams!$A$5:$A$23,0),MATCH(Drivers!O$3,DriversGams!$A$5:$AN$5,0))</f>
        <v>13.371479125353927</v>
      </c>
      <c r="P54" s="10">
        <f>INDEX(DriversGams!$A$5:$AN$23,MATCH(Drivers!$A54,DriversGams!$A$5:$A$23,0),MATCH(Drivers!P$3,DriversGams!$A$5:$AN$5,0))</f>
        <v>13.633603224685473</v>
      </c>
      <c r="Q54" s="10">
        <f>INDEX(DriversGams!$A$5:$AN$23,MATCH(Drivers!$A54,DriversGams!$A$5:$A$23,0),MATCH(Drivers!Q$3,DriversGams!$A$5:$AN$5,0))</f>
        <v>13.900588316267015</v>
      </c>
      <c r="R54" s="10">
        <f>INDEX(DriversGams!$A$5:$AN$23,MATCH(Drivers!$A54,DriversGams!$A$5:$A$23,0),MATCH(Drivers!R$3,DriversGams!$A$5:$AN$5,0))</f>
        <v>14.14240875150807</v>
      </c>
      <c r="S54" s="10">
        <f>INDEX(DriversGams!$A$5:$AN$23,MATCH(Drivers!$A54,DriversGams!$A$5:$A$23,0),MATCH(Drivers!S$3,DriversGams!$A$5:$AN$5,0))</f>
        <v>14.378451233701174</v>
      </c>
      <c r="T54" s="10">
        <f>INDEX(DriversGams!$A$5:$AN$23,MATCH(Drivers!$A54,DriversGams!$A$5:$A$23,0),MATCH(Drivers!T$3,DriversGams!$A$5:$AN$5,0))</f>
        <v>14.640615371649213</v>
      </c>
      <c r="U54" s="10">
        <f>INDEX(DriversGams!$A$5:$AN$23,MATCH(Drivers!$A54,DriversGams!$A$5:$A$23,0),MATCH(Drivers!U$3,DriversGams!$A$5:$AN$5,0))</f>
        <v>14.909121209331175</v>
      </c>
      <c r="V54" s="10">
        <f>INDEX(DriversGams!$A$5:$AN$23,MATCH(Drivers!$A54,DriversGams!$A$5:$A$23,0),MATCH(Drivers!V$3,DriversGams!$A$5:$AN$5,0))</f>
        <v>15.193672147781045</v>
      </c>
      <c r="W54" s="10">
        <f>INDEX(DriversGams!$A$5:$AN$23,MATCH(Drivers!$A54,DriversGams!$A$5:$A$23,0),MATCH(Drivers!W$3,DriversGams!$A$5:$AN$5,0))</f>
        <v>15.509458661756229</v>
      </c>
      <c r="X54" s="10">
        <f>INDEX(DriversGams!$A$5:$AN$23,MATCH(Drivers!$A54,DriversGams!$A$5:$A$23,0),MATCH(Drivers!X$3,DriversGams!$A$5:$AN$5,0))</f>
        <v>15.787838119923647</v>
      </c>
      <c r="Y54" s="10">
        <f>INDEX(DriversGams!$A$5:$AN$23,MATCH(Drivers!$A54,DriversGams!$A$5:$A$23,0),MATCH(Drivers!Y$3,DriversGams!$A$5:$AN$5,0))</f>
        <v>16.083881991224089</v>
      </c>
      <c r="Z54" s="10">
        <f>INDEX(DriversGams!$A$5:$AN$23,MATCH(Drivers!$A54,DriversGams!$A$5:$A$23,0),MATCH(Drivers!Z$3,DriversGams!$A$5:$AN$5,0))</f>
        <v>16.394148079775732</v>
      </c>
      <c r="AA54" s="10">
        <f>INDEX(DriversGams!$A$5:$AN$23,MATCH(Drivers!$A54,DriversGams!$A$5:$A$23,0),MATCH(Drivers!AA$3,DriversGams!$A$5:$AN$5,0))</f>
        <v>16.726254797190624</v>
      </c>
      <c r="AB54" s="10">
        <f>INDEX(DriversGams!$A$5:$AN$23,MATCH(Drivers!$A54,DriversGams!$A$5:$A$23,0),MATCH(Drivers!AB$3,DriversGams!$A$5:$AN$5,0))</f>
        <v>17.045552748282979</v>
      </c>
      <c r="AC54" s="10">
        <f>INDEX(DriversGams!$A$5:$AN$23,MATCH(Drivers!$A54,DriversGams!$A$5:$A$23,0),MATCH(Drivers!AC$3,DriversGams!$A$5:$AN$5,0))</f>
        <v>17.380011373892085</v>
      </c>
      <c r="AD54" s="10">
        <f>INDEX(DriversGams!$A$5:$AN$23,MATCH(Drivers!$A54,DriversGams!$A$5:$A$23,0),MATCH(Drivers!AD$3,DriversGams!$A$5:$AN$5,0))</f>
        <v>17.71301030594347</v>
      </c>
      <c r="AE54" s="10">
        <f>INDEX(DriversGams!$A$5:$AN$23,MATCH(Drivers!$A54,DriversGams!$A$5:$A$23,0),MATCH(Drivers!AE$3,DriversGams!$A$5:$AN$5,0))</f>
        <v>18.059746104518542</v>
      </c>
      <c r="AF54" s="10">
        <f>INDEX(DriversGams!$A$5:$AN$23,MATCH(Drivers!$A54,DriversGams!$A$5:$A$23,0),MATCH(Drivers!AF$3,DriversGams!$A$5:$AN$5,0))</f>
        <v>20.167322265295031</v>
      </c>
      <c r="AG54" s="10">
        <f>INDEX(DriversGams!$A$5:$AN$23,MATCH(Drivers!$A54,DriversGams!$A$5:$A$23,0),MATCH(Drivers!AG$3,DriversGams!$A$5:$AN$5,0))</f>
        <v>22.460870292974672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139.75582865105963</v>
      </c>
      <c r="E55" s="10">
        <f>INDEX(DriversGams!$A$5:$AN$23,MATCH(Drivers!$A55,DriversGams!$A$5:$A$23,0),MATCH(Drivers!E$3,DriversGams!$A$5:$AN$5,0))</f>
        <v>143.09451201490722</v>
      </c>
      <c r="F55" s="10">
        <f>INDEX(DriversGams!$A$5:$AN$23,MATCH(Drivers!$A55,DriversGams!$A$5:$A$23,0),MATCH(Drivers!F$3,DriversGams!$A$5:$AN$5,0))</f>
        <v>144.38836979848077</v>
      </c>
      <c r="G55" s="10">
        <f>INDEX(DriversGams!$A$5:$AN$23,MATCH(Drivers!$A55,DriversGams!$A$5:$A$23,0),MATCH(Drivers!G$3,DriversGams!$A$5:$AN$5,0))</f>
        <v>145.76267692386799</v>
      </c>
      <c r="H55" s="10">
        <f>INDEX(DriversGams!$A$5:$AN$23,MATCH(Drivers!$A55,DriversGams!$A$5:$A$23,0),MATCH(Drivers!H$3,DriversGams!$A$5:$AN$5,0))</f>
        <v>148.08005334098385</v>
      </c>
      <c r="I55" s="10">
        <f>INDEX(DriversGams!$A$5:$AN$23,MATCH(Drivers!$A55,DriversGams!$A$5:$A$23,0),MATCH(Drivers!I$3,DriversGams!$A$5:$AN$5,0))</f>
        <v>149.85474985036581</v>
      </c>
      <c r="J55" s="10">
        <f>INDEX(DriversGams!$A$5:$AN$23,MATCH(Drivers!$A55,DriversGams!$A$5:$A$23,0),MATCH(Drivers!J$3,DriversGams!$A$5:$AN$5,0))</f>
        <v>149.59672267360023</v>
      </c>
      <c r="K55" s="10">
        <f>INDEX(DriversGams!$A$5:$AN$23,MATCH(Drivers!$A55,DriversGams!$A$5:$A$23,0),MATCH(Drivers!K$3,DriversGams!$A$5:$AN$5,0))</f>
        <v>139.12319664349377</v>
      </c>
      <c r="L55" s="10">
        <f>INDEX(DriversGams!$A$5:$AN$23,MATCH(Drivers!$A55,DriversGams!$A$5:$A$23,0),MATCH(Drivers!L$3,DriversGams!$A$5:$AN$5,0))</f>
        <v>142.10227663280301</v>
      </c>
      <c r="M55" s="10">
        <f>INDEX(DriversGams!$A$5:$AN$23,MATCH(Drivers!$A55,DriversGams!$A$5:$A$23,0),MATCH(Drivers!M$3,DriversGams!$A$5:$AN$5,0))</f>
        <v>145.1431353276129</v>
      </c>
      <c r="N55" s="10">
        <f>INDEX(DriversGams!$A$5:$AN$23,MATCH(Drivers!$A55,DriversGams!$A$5:$A$23,0),MATCH(Drivers!N$3,DriversGams!$A$5:$AN$5,0))</f>
        <v>148.35956443464883</v>
      </c>
      <c r="O55" s="10">
        <f>INDEX(DriversGams!$A$5:$AN$23,MATCH(Drivers!$A55,DriversGams!$A$5:$A$23,0),MATCH(Drivers!O$3,DriversGams!$A$5:$AN$5,0))</f>
        <v>151.61662926470129</v>
      </c>
      <c r="P55" s="10">
        <f>INDEX(DriversGams!$A$5:$AN$23,MATCH(Drivers!$A55,DriversGams!$A$5:$A$23,0),MATCH(Drivers!P$3,DriversGams!$A$5:$AN$5,0))</f>
        <v>154.84606973772671</v>
      </c>
      <c r="Q55" s="10">
        <f>INDEX(DriversGams!$A$5:$AN$23,MATCH(Drivers!$A55,DriversGams!$A$5:$A$23,0),MATCH(Drivers!Q$3,DriversGams!$A$5:$AN$5,0))</f>
        <v>158.18945095975874</v>
      </c>
      <c r="R55" s="10">
        <f>INDEX(DriversGams!$A$5:$AN$23,MATCH(Drivers!$A55,DriversGams!$A$5:$A$23,0),MATCH(Drivers!R$3,DriversGams!$A$5:$AN$5,0))</f>
        <v>161.39025567571491</v>
      </c>
      <c r="S55" s="10">
        <f>INDEX(DriversGams!$A$5:$AN$23,MATCH(Drivers!$A55,DriversGams!$A$5:$A$23,0),MATCH(Drivers!S$3,DriversGams!$A$5:$AN$5,0))</f>
        <v>164.4219748023267</v>
      </c>
      <c r="T55" s="10">
        <f>INDEX(DriversGams!$A$5:$AN$23,MATCH(Drivers!$A55,DriversGams!$A$5:$A$23,0),MATCH(Drivers!T$3,DriversGams!$A$5:$AN$5,0))</f>
        <v>167.88360998382711</v>
      </c>
      <c r="U55" s="10">
        <f>INDEX(DriversGams!$A$5:$AN$23,MATCH(Drivers!$A55,DriversGams!$A$5:$A$23,0),MATCH(Drivers!U$3,DriversGams!$A$5:$AN$5,0))</f>
        <v>171.36953852204337</v>
      </c>
      <c r="V55" s="10">
        <f>INDEX(DriversGams!$A$5:$AN$23,MATCH(Drivers!$A55,DriversGams!$A$5:$A$23,0),MATCH(Drivers!V$3,DriversGams!$A$5:$AN$5,0))</f>
        <v>175.13154927007051</v>
      </c>
      <c r="W55" s="10">
        <f>INDEX(DriversGams!$A$5:$AN$23,MATCH(Drivers!$A55,DriversGams!$A$5:$A$23,0),MATCH(Drivers!W$3,DriversGams!$A$5:$AN$5,0))</f>
        <v>179.09661104533515</v>
      </c>
      <c r="X55" s="10">
        <f>INDEX(DriversGams!$A$5:$AN$23,MATCH(Drivers!$A55,DriversGams!$A$5:$A$23,0),MATCH(Drivers!X$3,DriversGams!$A$5:$AN$5,0))</f>
        <v>183.04372543841785</v>
      </c>
      <c r="Y55" s="10">
        <f>INDEX(DriversGams!$A$5:$AN$23,MATCH(Drivers!$A55,DriversGams!$A$5:$A$23,0),MATCH(Drivers!Y$3,DriversGams!$A$5:$AN$5,0))</f>
        <v>187.32079145273926</v>
      </c>
      <c r="Z55" s="10">
        <f>INDEX(DriversGams!$A$5:$AN$23,MATCH(Drivers!$A55,DriversGams!$A$5:$A$23,0),MATCH(Drivers!Z$3,DriversGams!$A$5:$AN$5,0))</f>
        <v>191.81872239995528</v>
      </c>
      <c r="AA55" s="10">
        <f>INDEX(DriversGams!$A$5:$AN$23,MATCH(Drivers!$A55,DriversGams!$A$5:$A$23,0),MATCH(Drivers!AA$3,DriversGams!$A$5:$AN$5,0))</f>
        <v>196.59160182344579</v>
      </c>
      <c r="AB55" s="10">
        <f>INDEX(DriversGams!$A$5:$AN$23,MATCH(Drivers!$A55,DriversGams!$A$5:$A$23,0),MATCH(Drivers!AB$3,DriversGams!$A$5:$AN$5,0))</f>
        <v>201.25419607653458</v>
      </c>
      <c r="AC55" s="10">
        <f>INDEX(DriversGams!$A$5:$AN$23,MATCH(Drivers!$A55,DriversGams!$A$5:$A$23,0),MATCH(Drivers!AC$3,DriversGams!$A$5:$AN$5,0))</f>
        <v>205.62268991039139</v>
      </c>
      <c r="AD55" s="10">
        <f>INDEX(DriversGams!$A$5:$AN$23,MATCH(Drivers!$A55,DriversGams!$A$5:$A$23,0),MATCH(Drivers!AD$3,DriversGams!$A$5:$AN$5,0))</f>
        <v>210.08298998088497</v>
      </c>
      <c r="AE55" s="10">
        <f>INDEX(DriversGams!$A$5:$AN$23,MATCH(Drivers!$A55,DriversGams!$A$5:$A$23,0),MATCH(Drivers!AE$3,DriversGams!$A$5:$AN$5,0))</f>
        <v>214.61560500269329</v>
      </c>
      <c r="AF55" s="10">
        <f>INDEX(DriversGams!$A$5:$AN$23,MATCH(Drivers!$A55,DriversGams!$A$5:$A$23,0),MATCH(Drivers!AF$3,DriversGams!$A$5:$AN$5,0))</f>
        <v>244.08086407315423</v>
      </c>
      <c r="AG55" s="10">
        <f>INDEX(DriversGams!$A$5:$AN$23,MATCH(Drivers!$A55,DriversGams!$A$5:$A$23,0),MATCH(Drivers!AG$3,DriversGams!$A$5:$AN$5,0))</f>
        <v>284.1650954268639</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22.428580398029052</v>
      </c>
      <c r="E56" s="10">
        <f>INDEX(DriversGams!$A$5:$AN$23,MATCH(Drivers!$A56,DriversGams!$A$5:$A$23,0),MATCH(Drivers!E$3,DriversGams!$A$5:$AN$5,0))</f>
        <v>24.129051261038537</v>
      </c>
      <c r="F56" s="10">
        <f>INDEX(DriversGams!$A$5:$AN$23,MATCH(Drivers!$A56,DriversGams!$A$5:$A$23,0),MATCH(Drivers!F$3,DriversGams!$A$5:$AN$5,0))</f>
        <v>25.223807475175871</v>
      </c>
      <c r="G56" s="10">
        <f>INDEX(DriversGams!$A$5:$AN$23,MATCH(Drivers!$A56,DriversGams!$A$5:$A$23,0),MATCH(Drivers!G$3,DriversGams!$A$5:$AN$5,0))</f>
        <v>26.139097617899711</v>
      </c>
      <c r="H56" s="10">
        <f>INDEX(DriversGams!$A$5:$AN$23,MATCH(Drivers!$A56,DriversGams!$A$5:$A$23,0),MATCH(Drivers!H$3,DriversGams!$A$5:$AN$5,0))</f>
        <v>28.136022154006369</v>
      </c>
      <c r="I56" s="10">
        <f>INDEX(DriversGams!$A$5:$AN$23,MATCH(Drivers!$A56,DriversGams!$A$5:$A$23,0),MATCH(Drivers!I$3,DriversGams!$A$5:$AN$5,0))</f>
        <v>30.205700925806404</v>
      </c>
      <c r="J56" s="10">
        <f>INDEX(DriversGams!$A$5:$AN$23,MATCH(Drivers!$A56,DriversGams!$A$5:$A$23,0),MATCH(Drivers!J$3,DriversGams!$A$5:$AN$5,0))</f>
        <v>31.381436491411591</v>
      </c>
      <c r="K56" s="10">
        <f>INDEX(DriversGams!$A$5:$AN$23,MATCH(Drivers!$A56,DriversGams!$A$5:$A$23,0),MATCH(Drivers!K$3,DriversGams!$A$5:$AN$5,0))</f>
        <v>30.243688670691725</v>
      </c>
      <c r="L56" s="10">
        <f>INDEX(DriversGams!$A$5:$AN$23,MATCH(Drivers!$A56,DriversGams!$A$5:$A$23,0),MATCH(Drivers!L$3,DriversGams!$A$5:$AN$5,0))</f>
        <v>31.335553627339873</v>
      </c>
      <c r="M56" s="10">
        <f>INDEX(DriversGams!$A$5:$AN$23,MATCH(Drivers!$A56,DriversGams!$A$5:$A$23,0),MATCH(Drivers!M$3,DriversGams!$A$5:$AN$5,0))</f>
        <v>32.572035215326615</v>
      </c>
      <c r="N56" s="10">
        <f>INDEX(DriversGams!$A$5:$AN$23,MATCH(Drivers!$A56,DriversGams!$A$5:$A$23,0),MATCH(Drivers!N$3,DriversGams!$A$5:$AN$5,0))</f>
        <v>33.963534900718535</v>
      </c>
      <c r="O56" s="10">
        <f>INDEX(DriversGams!$A$5:$AN$23,MATCH(Drivers!$A56,DriversGams!$A$5:$A$23,0),MATCH(Drivers!O$3,DriversGams!$A$5:$AN$5,0))</f>
        <v>35.533068622543986</v>
      </c>
      <c r="P56" s="10">
        <f>INDEX(DriversGams!$A$5:$AN$23,MATCH(Drivers!$A56,DriversGams!$A$5:$A$23,0),MATCH(Drivers!P$3,DriversGams!$A$5:$AN$5,0))</f>
        <v>37.222867623969229</v>
      </c>
      <c r="Q56" s="10">
        <f>INDEX(DriversGams!$A$5:$AN$23,MATCH(Drivers!$A56,DriversGams!$A$5:$A$23,0),MATCH(Drivers!Q$3,DriversGams!$A$5:$AN$5,0))</f>
        <v>39.042911468690072</v>
      </c>
      <c r="R56" s="10">
        <f>INDEX(DriversGams!$A$5:$AN$23,MATCH(Drivers!$A56,DriversGams!$A$5:$A$23,0),MATCH(Drivers!R$3,DriversGams!$A$5:$AN$5,0))</f>
        <v>40.895306898762485</v>
      </c>
      <c r="S56" s="10">
        <f>INDEX(DriversGams!$A$5:$AN$23,MATCH(Drivers!$A56,DriversGams!$A$5:$A$23,0),MATCH(Drivers!S$3,DriversGams!$A$5:$AN$5,0))</f>
        <v>42.899081812522589</v>
      </c>
      <c r="T56" s="10">
        <f>INDEX(DriversGams!$A$5:$AN$23,MATCH(Drivers!$A56,DriversGams!$A$5:$A$23,0),MATCH(Drivers!T$3,DriversGams!$A$5:$AN$5,0))</f>
        <v>45.264303116101573</v>
      </c>
      <c r="U56" s="10">
        <f>INDEX(DriversGams!$A$5:$AN$23,MATCH(Drivers!$A56,DriversGams!$A$5:$A$23,0),MATCH(Drivers!U$3,DriversGams!$A$5:$AN$5,0))</f>
        <v>47.842125072389884</v>
      </c>
      <c r="V56" s="10">
        <f>INDEX(DriversGams!$A$5:$AN$23,MATCH(Drivers!$A56,DriversGams!$A$5:$A$23,0),MATCH(Drivers!V$3,DriversGams!$A$5:$AN$5,0))</f>
        <v>51.063584838843525</v>
      </c>
      <c r="W56" s="10">
        <f>INDEX(DriversGams!$A$5:$AN$23,MATCH(Drivers!$A56,DriversGams!$A$5:$A$23,0),MATCH(Drivers!W$3,DriversGams!$A$5:$AN$5,0))</f>
        <v>54.447580672535807</v>
      </c>
      <c r="X56" s="10">
        <f>INDEX(DriversGams!$A$5:$AN$23,MATCH(Drivers!$A56,DriversGams!$A$5:$A$23,0),MATCH(Drivers!X$3,DriversGams!$A$5:$AN$5,0))</f>
        <v>57.981728368650721</v>
      </c>
      <c r="Y56" s="10">
        <f>INDEX(DriversGams!$A$5:$AN$23,MATCH(Drivers!$A56,DriversGams!$A$5:$A$23,0),MATCH(Drivers!Y$3,DriversGams!$A$5:$AN$5,0))</f>
        <v>61.828472960166778</v>
      </c>
      <c r="Z56" s="10">
        <f>INDEX(DriversGams!$A$5:$AN$23,MATCH(Drivers!$A56,DriversGams!$A$5:$A$23,0),MATCH(Drivers!Z$3,DriversGams!$A$5:$AN$5,0))</f>
        <v>66.126609354550453</v>
      </c>
      <c r="AA56" s="10">
        <f>INDEX(DriversGams!$A$5:$AN$23,MATCH(Drivers!$A56,DriversGams!$A$5:$A$23,0),MATCH(Drivers!AA$3,DriversGams!$A$5:$AN$5,0))</f>
        <v>70.774223473882344</v>
      </c>
      <c r="AB56" s="10">
        <f>INDEX(DriversGams!$A$5:$AN$23,MATCH(Drivers!$A56,DriversGams!$A$5:$A$23,0),MATCH(Drivers!AB$3,DriversGams!$A$5:$AN$5,0))</f>
        <v>76.167688172522716</v>
      </c>
      <c r="AC56" s="10">
        <f>INDEX(DriversGams!$A$5:$AN$23,MATCH(Drivers!$A56,DriversGams!$A$5:$A$23,0),MATCH(Drivers!AC$3,DriversGams!$A$5:$AN$5,0))</f>
        <v>81.67356447392946</v>
      </c>
      <c r="AD56" s="10">
        <f>INDEX(DriversGams!$A$5:$AN$23,MATCH(Drivers!$A56,DriversGams!$A$5:$A$23,0),MATCH(Drivers!AD$3,DriversGams!$A$5:$AN$5,0))</f>
        <v>87.708987687999596</v>
      </c>
      <c r="AE56" s="10">
        <f>INDEX(DriversGams!$A$5:$AN$23,MATCH(Drivers!$A56,DriversGams!$A$5:$A$23,0),MATCH(Drivers!AE$3,DriversGams!$A$5:$AN$5,0))</f>
        <v>94.354195443348715</v>
      </c>
      <c r="AF56" s="10">
        <f>INDEX(DriversGams!$A$5:$AN$23,MATCH(Drivers!$A56,DriversGams!$A$5:$A$23,0),MATCH(Drivers!AF$3,DriversGams!$A$5:$AN$5,0))</f>
        <v>129.16844076483505</v>
      </c>
      <c r="AG56" s="10">
        <f>INDEX(DriversGams!$A$5:$AN$23,MATCH(Drivers!$A56,DriversGams!$A$5:$A$23,0),MATCH(Drivers!AG$3,DriversGams!$A$5:$AN$5,0))</f>
        <v>167.48103294442367</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1.1510941452184711</v>
      </c>
      <c r="E57" s="10">
        <f>INDEX(DriversGams!$A$5:$AN$23,MATCH(Drivers!$A57,DriversGams!$A$5:$A$23,0),MATCH(Drivers!E$3,DriversGams!$A$5:$AN$5,0))</f>
        <v>1.133787340349244</v>
      </c>
      <c r="F57" s="10">
        <f>INDEX(DriversGams!$A$5:$AN$23,MATCH(Drivers!$A57,DriversGams!$A$5:$A$23,0),MATCH(Drivers!F$3,DriversGams!$A$5:$AN$5,0))</f>
        <v>1.1180773960784354</v>
      </c>
      <c r="G57" s="10">
        <f>INDEX(DriversGams!$A$5:$AN$23,MATCH(Drivers!$A57,DriversGams!$A$5:$A$23,0),MATCH(Drivers!G$3,DriversGams!$A$5:$AN$5,0))</f>
        <v>1.1290103187977516</v>
      </c>
      <c r="H57" s="10">
        <f>INDEX(DriversGams!$A$5:$AN$23,MATCH(Drivers!$A57,DriversGams!$A$5:$A$23,0),MATCH(Drivers!H$3,DriversGams!$A$5:$AN$5,0))</f>
        <v>1.1344440600694956</v>
      </c>
      <c r="I57" s="10">
        <f>INDEX(DriversGams!$A$5:$AN$23,MATCH(Drivers!$A57,DriversGams!$A$5:$A$23,0),MATCH(Drivers!I$3,DriversGams!$A$5:$AN$5,0))</f>
        <v>1.1036094868147179</v>
      </c>
      <c r="J57" s="10">
        <f>INDEX(DriversGams!$A$5:$AN$23,MATCH(Drivers!$A57,DriversGams!$A$5:$A$23,0),MATCH(Drivers!J$3,DriversGams!$A$5:$AN$5,0))</f>
        <v>1.0774018502163509</v>
      </c>
      <c r="K57" s="10">
        <f>INDEX(DriversGams!$A$5:$AN$23,MATCH(Drivers!$A57,DriversGams!$A$5:$A$23,0),MATCH(Drivers!K$3,DriversGams!$A$5:$AN$5,0))</f>
        <v>0.97300154409506057</v>
      </c>
      <c r="L57" s="10">
        <f>INDEX(DriversGams!$A$5:$AN$23,MATCH(Drivers!$A57,DriversGams!$A$5:$A$23,0),MATCH(Drivers!L$3,DriversGams!$A$5:$AN$5,0))</f>
        <v>0.97000751334549085</v>
      </c>
      <c r="M57" s="10">
        <f>INDEX(DriversGams!$A$5:$AN$23,MATCH(Drivers!$A57,DriversGams!$A$5:$A$23,0),MATCH(Drivers!M$3,DriversGams!$A$5:$AN$5,0))</f>
        <v>0.98501311525780899</v>
      </c>
      <c r="N57" s="10">
        <f>INDEX(DriversGams!$A$5:$AN$23,MATCH(Drivers!$A57,DriversGams!$A$5:$A$23,0),MATCH(Drivers!N$3,DriversGams!$A$5:$AN$5,0))</f>
        <v>1.0039320967576584</v>
      </c>
      <c r="O57" s="10">
        <f>INDEX(DriversGams!$A$5:$AN$23,MATCH(Drivers!$A57,DriversGams!$A$5:$A$23,0),MATCH(Drivers!O$3,DriversGams!$A$5:$AN$5,0))</f>
        <v>1.0239634190576357</v>
      </c>
      <c r="P57" s="10">
        <f>INDEX(DriversGams!$A$5:$AN$23,MATCH(Drivers!$A57,DriversGams!$A$5:$A$23,0),MATCH(Drivers!P$3,DriversGams!$A$5:$AN$5,0))</f>
        <v>1.0456114193479475</v>
      </c>
      <c r="Q57" s="10">
        <f>INDEX(DriversGams!$A$5:$AN$23,MATCH(Drivers!$A57,DriversGams!$A$5:$A$23,0),MATCH(Drivers!Q$3,DriversGams!$A$5:$AN$5,0))</f>
        <v>1.0703261323812798</v>
      </c>
      <c r="R57" s="10">
        <f>INDEX(DriversGams!$A$5:$AN$23,MATCH(Drivers!$A57,DriversGams!$A$5:$A$23,0),MATCH(Drivers!R$3,DriversGams!$A$5:$AN$5,0))</f>
        <v>1.0959498651220629</v>
      </c>
      <c r="S57" s="10">
        <f>INDEX(DriversGams!$A$5:$AN$23,MATCH(Drivers!$A57,DriversGams!$A$5:$A$23,0),MATCH(Drivers!S$3,DriversGams!$A$5:$AN$5,0))</f>
        <v>1.1245377308130333</v>
      </c>
      <c r="T57" s="10">
        <f>INDEX(DriversGams!$A$5:$AN$23,MATCH(Drivers!$A57,DriversGams!$A$5:$A$23,0),MATCH(Drivers!T$3,DriversGams!$A$5:$AN$5,0))</f>
        <v>1.1596531477454162</v>
      </c>
      <c r="U57" s="10">
        <f>INDEX(DriversGams!$A$5:$AN$23,MATCH(Drivers!$A57,DriversGams!$A$5:$A$23,0),MATCH(Drivers!U$3,DriversGams!$A$5:$AN$5,0))</f>
        <v>1.1947410094921478</v>
      </c>
      <c r="V57" s="10">
        <f>INDEX(DriversGams!$A$5:$AN$23,MATCH(Drivers!$A57,DriversGams!$A$5:$A$23,0),MATCH(Drivers!V$3,DriversGams!$A$5:$AN$5,0))</f>
        <v>1.2315271249464286</v>
      </c>
      <c r="W57" s="10">
        <f>INDEX(DriversGams!$A$5:$AN$23,MATCH(Drivers!$A57,DriversGams!$A$5:$A$23,0),MATCH(Drivers!W$3,DriversGams!$A$5:$AN$5,0))</f>
        <v>1.268000306908041</v>
      </c>
      <c r="X57" s="10">
        <f>INDEX(DriversGams!$A$5:$AN$23,MATCH(Drivers!$A57,DriversGams!$A$5:$A$23,0),MATCH(Drivers!X$3,DriversGams!$A$5:$AN$5,0))</f>
        <v>1.312909102191256</v>
      </c>
      <c r="Y57" s="10">
        <f>INDEX(DriversGams!$A$5:$AN$23,MATCH(Drivers!$A57,DriversGams!$A$5:$A$23,0),MATCH(Drivers!Y$3,DriversGams!$A$5:$AN$5,0))</f>
        <v>1.3619776233443726</v>
      </c>
      <c r="Z57" s="10">
        <f>INDEX(DriversGams!$A$5:$AN$23,MATCH(Drivers!$A57,DriversGams!$A$5:$A$23,0),MATCH(Drivers!Z$3,DriversGams!$A$5:$AN$5,0))</f>
        <v>1.4141916383841535</v>
      </c>
      <c r="AA57" s="10">
        <f>INDEX(DriversGams!$A$5:$AN$23,MATCH(Drivers!$A57,DriversGams!$A$5:$A$23,0),MATCH(Drivers!AA$3,DriversGams!$A$5:$AN$5,0))</f>
        <v>1.4680182626226297</v>
      </c>
      <c r="AB57" s="10">
        <f>INDEX(DriversGams!$A$5:$AN$23,MATCH(Drivers!$A57,DriversGams!$A$5:$A$23,0),MATCH(Drivers!AB$3,DriversGams!$A$5:$AN$5,0))</f>
        <v>1.5196853445356218</v>
      </c>
      <c r="AC57" s="10">
        <f>INDEX(DriversGams!$A$5:$AN$23,MATCH(Drivers!$A57,DriversGams!$A$5:$A$23,0),MATCH(Drivers!AC$3,DriversGams!$A$5:$AN$5,0))</f>
        <v>1.5595116771666542</v>
      </c>
      <c r="AD57" s="10">
        <f>INDEX(DriversGams!$A$5:$AN$23,MATCH(Drivers!$A57,DriversGams!$A$5:$A$23,0),MATCH(Drivers!AD$3,DriversGams!$A$5:$AN$5,0))</f>
        <v>1.6021376156419453</v>
      </c>
      <c r="AE57" s="10">
        <f>INDEX(DriversGams!$A$5:$AN$23,MATCH(Drivers!$A57,DriversGams!$A$5:$A$23,0),MATCH(Drivers!AE$3,DriversGams!$A$5:$AN$5,0))</f>
        <v>1.6424399000422778</v>
      </c>
      <c r="AF57" s="10">
        <f>INDEX(DriversGams!$A$5:$AN$23,MATCH(Drivers!$A57,DriversGams!$A$5:$A$23,0),MATCH(Drivers!AF$3,DriversGams!$A$5:$AN$5,0))</f>
        <v>1.9660387695480381</v>
      </c>
      <c r="AG57" s="10">
        <f>INDEX(DriversGams!$A$5:$AN$23,MATCH(Drivers!$A57,DriversGams!$A$5:$A$23,0),MATCH(Drivers!AG$3,DriversGams!$A$5:$AN$5,0))</f>
        <v>2.5272578541607191</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67.390687810739962</v>
      </c>
      <c r="E58" s="10">
        <f>INDEX(DriversGams!$A$5:$AN$23,MATCH(Drivers!$A58,DriversGams!$A$5:$A$23,0),MATCH(Drivers!E$3,DriversGams!$A$5:$AN$5,0))</f>
        <v>64.314797377164254</v>
      </c>
      <c r="F58" s="10">
        <f>INDEX(DriversGams!$A$5:$AN$23,MATCH(Drivers!$A58,DriversGams!$A$5:$A$23,0),MATCH(Drivers!F$3,DriversGams!$A$5:$AN$5,0))</f>
        <v>61.238906943588553</v>
      </c>
      <c r="G58" s="10">
        <f>INDEX(DriversGams!$A$5:$AN$23,MATCH(Drivers!$A58,DriversGams!$A$5:$A$23,0),MATCH(Drivers!G$3,DriversGams!$A$5:$AN$5,0))</f>
        <v>61.063666516575715</v>
      </c>
      <c r="H58" s="10">
        <f>INDEX(DriversGams!$A$5:$AN$23,MATCH(Drivers!$A58,DriversGams!$A$5:$A$23,0),MATCH(Drivers!H$3,DriversGams!$A$5:$AN$5,0))</f>
        <v>61.162096318169532</v>
      </c>
      <c r="I58" s="10">
        <f>INDEX(DriversGams!$A$5:$AN$23,MATCH(Drivers!$A58,DriversGams!$A$5:$A$23,0),MATCH(Drivers!I$3,DriversGams!$A$5:$AN$5,0))</f>
        <v>60.817410829713076</v>
      </c>
      <c r="J58" s="10">
        <f>INDEX(DriversGams!$A$5:$AN$23,MATCH(Drivers!$A58,DriversGams!$A$5:$A$23,0),MATCH(Drivers!J$3,DriversGams!$A$5:$AN$5,0))</f>
        <v>60.493259775575055</v>
      </c>
      <c r="K58" s="10">
        <f>INDEX(DriversGams!$A$5:$AN$23,MATCH(Drivers!$A58,DriversGams!$A$5:$A$23,0),MATCH(Drivers!K$3,DriversGams!$A$5:$AN$5,0))</f>
        <v>58.467517924178757</v>
      </c>
      <c r="L58" s="10">
        <f>INDEX(DriversGams!$A$5:$AN$23,MATCH(Drivers!$A58,DriversGams!$A$5:$A$23,0),MATCH(Drivers!L$3,DriversGams!$A$5:$AN$5,0))</f>
        <v>58.79424948200861</v>
      </c>
      <c r="M58" s="10">
        <f>INDEX(DriversGams!$A$5:$AN$23,MATCH(Drivers!$A58,DriversGams!$A$5:$A$23,0),MATCH(Drivers!M$3,DriversGams!$A$5:$AN$5,0))</f>
        <v>58.735182313251855</v>
      </c>
      <c r="N58" s="10">
        <f>INDEX(DriversGams!$A$5:$AN$23,MATCH(Drivers!$A58,DriversGams!$A$5:$A$23,0),MATCH(Drivers!N$3,DriversGams!$A$5:$AN$5,0))</f>
        <v>58.652818091484789</v>
      </c>
      <c r="O58" s="10">
        <f>INDEX(DriversGams!$A$5:$AN$23,MATCH(Drivers!$A58,DriversGams!$A$5:$A$23,0),MATCH(Drivers!O$3,DriversGams!$A$5:$AN$5,0))</f>
        <v>58.905246351265482</v>
      </c>
      <c r="P58" s="10">
        <f>INDEX(DriversGams!$A$5:$AN$23,MATCH(Drivers!$A58,DriversGams!$A$5:$A$23,0),MATCH(Drivers!P$3,DriversGams!$A$5:$AN$5,0))</f>
        <v>59.127544988841279</v>
      </c>
      <c r="Q58" s="10">
        <f>INDEX(DriversGams!$A$5:$AN$23,MATCH(Drivers!$A58,DriversGams!$A$5:$A$23,0),MATCH(Drivers!Q$3,DriversGams!$A$5:$AN$5,0))</f>
        <v>59.239096252722106</v>
      </c>
      <c r="R58" s="10">
        <f>INDEX(DriversGams!$A$5:$AN$23,MATCH(Drivers!$A58,DriversGams!$A$5:$A$23,0),MATCH(Drivers!R$3,DriversGams!$A$5:$AN$5,0))</f>
        <v>59.207552664877539</v>
      </c>
      <c r="S58" s="10">
        <f>INDEX(DriversGams!$A$5:$AN$23,MATCH(Drivers!$A58,DriversGams!$A$5:$A$23,0),MATCH(Drivers!S$3,DriversGams!$A$5:$AN$5,0))</f>
        <v>58.829485631317887</v>
      </c>
      <c r="T58" s="10">
        <f>INDEX(DriversGams!$A$5:$AN$23,MATCH(Drivers!$A58,DriversGams!$A$5:$A$23,0),MATCH(Drivers!T$3,DriversGams!$A$5:$AN$5,0))</f>
        <v>58.576572799841188</v>
      </c>
      <c r="U58" s="10">
        <f>INDEX(DriversGams!$A$5:$AN$23,MATCH(Drivers!$A58,DriversGams!$A$5:$A$23,0),MATCH(Drivers!U$3,DriversGams!$A$5:$AN$5,0))</f>
        <v>58.066059361473776</v>
      </c>
      <c r="V58" s="10">
        <f>INDEX(DriversGams!$A$5:$AN$23,MATCH(Drivers!$A58,DriversGams!$A$5:$A$23,0),MATCH(Drivers!V$3,DriversGams!$A$5:$AN$5,0))</f>
        <v>57.143081134402308</v>
      </c>
      <c r="W58" s="10">
        <f>INDEX(DriversGams!$A$5:$AN$23,MATCH(Drivers!$A58,DriversGams!$A$5:$A$23,0),MATCH(Drivers!W$3,DriversGams!$A$5:$AN$5,0))</f>
        <v>56.297303291141468</v>
      </c>
      <c r="X58" s="10">
        <f>INDEX(DriversGams!$A$5:$AN$23,MATCH(Drivers!$A58,DriversGams!$A$5:$A$23,0),MATCH(Drivers!X$3,DriversGams!$A$5:$AN$5,0))</f>
        <v>55.719541890804955</v>
      </c>
      <c r="Y58" s="10">
        <f>INDEX(DriversGams!$A$5:$AN$23,MATCH(Drivers!$A58,DriversGams!$A$5:$A$23,0),MATCH(Drivers!Y$3,DriversGams!$A$5:$AN$5,0))</f>
        <v>55.381710855636463</v>
      </c>
      <c r="Z58" s="10">
        <f>INDEX(DriversGams!$A$5:$AN$23,MATCH(Drivers!$A58,DriversGams!$A$5:$A$23,0),MATCH(Drivers!Z$3,DriversGams!$A$5:$AN$5,0))</f>
        <v>53.891995036716573</v>
      </c>
      <c r="AA58" s="10">
        <f>INDEX(DriversGams!$A$5:$AN$23,MATCH(Drivers!$A58,DriversGams!$A$5:$A$23,0),MATCH(Drivers!AA$3,DriversGams!$A$5:$AN$5,0))</f>
        <v>53.16159811746266</v>
      </c>
      <c r="AB58" s="10">
        <f>INDEX(DriversGams!$A$5:$AN$23,MATCH(Drivers!$A58,DriversGams!$A$5:$A$23,0),MATCH(Drivers!AB$3,DriversGams!$A$5:$AN$5,0))</f>
        <v>52.531239798179293</v>
      </c>
      <c r="AC58" s="10">
        <f>INDEX(DriversGams!$A$5:$AN$23,MATCH(Drivers!$A58,DriversGams!$A$5:$A$23,0),MATCH(Drivers!AC$3,DriversGams!$A$5:$AN$5,0))</f>
        <v>51.205835057930081</v>
      </c>
      <c r="AD58" s="10">
        <f>INDEX(DriversGams!$A$5:$AN$23,MATCH(Drivers!$A58,DriversGams!$A$5:$A$23,0),MATCH(Drivers!AD$3,DriversGams!$A$5:$AN$5,0))</f>
        <v>49.880430317680869</v>
      </c>
      <c r="AE58" s="10">
        <f>INDEX(DriversGams!$A$5:$AN$23,MATCH(Drivers!$A58,DriversGams!$A$5:$A$23,0),MATCH(Drivers!AE$3,DriversGams!$A$5:$AN$5,0))</f>
        <v>48.555025577431657</v>
      </c>
      <c r="AF58" s="10">
        <f>INDEX(DriversGams!$A$5:$AN$23,MATCH(Drivers!$A58,DriversGams!$A$5:$A$23,0),MATCH(Drivers!AF$3,DriversGams!$A$5:$AN$5,0))</f>
        <v>47.595496139906139</v>
      </c>
      <c r="AG58" s="10">
        <f>INDEX(DriversGams!$A$5:$AN$23,MATCH(Drivers!$A58,DriversGams!$A$5:$A$23,0),MATCH(Drivers!AG$3,DriversGams!$A$5:$AN$5,0))</f>
        <v>47.197631933819473</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82.592056116086695</v>
      </c>
      <c r="E59" s="10">
        <f>INDEX(DriversGams!$A$5:$AN$23,MATCH(Drivers!$A59,DriversGams!$A$5:$A$23,0),MATCH(Drivers!E$3,DriversGams!$A$5:$AN$5,0))</f>
        <v>80.391931978377215</v>
      </c>
      <c r="F59" s="10">
        <f>INDEX(DriversGams!$A$5:$AN$23,MATCH(Drivers!$A59,DriversGams!$A$5:$A$23,0),MATCH(Drivers!F$3,DriversGams!$A$5:$AN$5,0))</f>
        <v>78.208267244489832</v>
      </c>
      <c r="G59" s="10">
        <f>INDEX(DriversGams!$A$5:$AN$23,MATCH(Drivers!$A59,DriversGams!$A$5:$A$23,0),MATCH(Drivers!G$3,DriversGams!$A$5:$AN$5,0))</f>
        <v>76.93564040341127</v>
      </c>
      <c r="H59" s="10">
        <f>INDEX(DriversGams!$A$5:$AN$23,MATCH(Drivers!$A59,DriversGams!$A$5:$A$23,0),MATCH(Drivers!H$3,DriversGams!$A$5:$AN$5,0))</f>
        <v>75.790896832435806</v>
      </c>
      <c r="I59" s="10">
        <f>INDEX(DriversGams!$A$5:$AN$23,MATCH(Drivers!$A59,DriversGams!$A$5:$A$23,0),MATCH(Drivers!I$3,DriversGams!$A$5:$AN$5,0))</f>
        <v>75.493986122148868</v>
      </c>
      <c r="J59" s="10">
        <f>INDEX(DriversGams!$A$5:$AN$23,MATCH(Drivers!$A59,DriversGams!$A$5:$A$23,0),MATCH(Drivers!J$3,DriversGams!$A$5:$AN$5,0))</f>
        <v>75.155670226923959</v>
      </c>
      <c r="K59" s="10">
        <f>INDEX(DriversGams!$A$5:$AN$23,MATCH(Drivers!$A59,DriversGams!$A$5:$A$23,0),MATCH(Drivers!K$3,DriversGams!$A$5:$AN$5,0))</f>
        <v>71.438026250664933</v>
      </c>
      <c r="L59" s="10">
        <f>INDEX(DriversGams!$A$5:$AN$23,MATCH(Drivers!$A59,DriversGams!$A$5:$A$23,0),MATCH(Drivers!L$3,DriversGams!$A$5:$AN$5,0))</f>
        <v>76.464827157282159</v>
      </c>
      <c r="M59" s="10">
        <f>INDEX(DriversGams!$A$5:$AN$23,MATCH(Drivers!$A59,DriversGams!$A$5:$A$23,0),MATCH(Drivers!M$3,DriversGams!$A$5:$AN$5,0))</f>
        <v>76.330909091524532</v>
      </c>
      <c r="N59" s="10">
        <f>INDEX(DriversGams!$A$5:$AN$23,MATCH(Drivers!$A59,DriversGams!$A$5:$A$23,0),MATCH(Drivers!N$3,DriversGams!$A$5:$AN$5,0))</f>
        <v>77.562258229152377</v>
      </c>
      <c r="O59" s="10">
        <f>INDEX(DriversGams!$A$5:$AN$23,MATCH(Drivers!$A59,DriversGams!$A$5:$A$23,0),MATCH(Drivers!O$3,DriversGams!$A$5:$AN$5,0))</f>
        <v>78.567746239410184</v>
      </c>
      <c r="P59" s="10">
        <f>INDEX(DriversGams!$A$5:$AN$23,MATCH(Drivers!$A59,DriversGams!$A$5:$A$23,0),MATCH(Drivers!P$3,DriversGams!$A$5:$AN$5,0))</f>
        <v>79.687523416105734</v>
      </c>
      <c r="Q59" s="10">
        <f>INDEX(DriversGams!$A$5:$AN$23,MATCH(Drivers!$A59,DriversGams!$A$5:$A$23,0),MATCH(Drivers!Q$3,DriversGams!$A$5:$AN$5,0))</f>
        <v>81.160017206214633</v>
      </c>
      <c r="R59" s="10">
        <f>INDEX(DriversGams!$A$5:$AN$23,MATCH(Drivers!$A59,DriversGams!$A$5:$A$23,0),MATCH(Drivers!R$3,DriversGams!$A$5:$AN$5,0))</f>
        <v>82.342400261095577</v>
      </c>
      <c r="S59" s="10">
        <f>INDEX(DriversGams!$A$5:$AN$23,MATCH(Drivers!$A59,DriversGams!$A$5:$A$23,0),MATCH(Drivers!S$3,DriversGams!$A$5:$AN$5,0))</f>
        <v>84.496531086635173</v>
      </c>
      <c r="T59" s="10">
        <f>INDEX(DriversGams!$A$5:$AN$23,MATCH(Drivers!$A59,DriversGams!$A$5:$A$23,0),MATCH(Drivers!T$3,DriversGams!$A$5:$AN$5,0))</f>
        <v>86.357243711172032</v>
      </c>
      <c r="U59" s="10">
        <f>INDEX(DriversGams!$A$5:$AN$23,MATCH(Drivers!$A59,DriversGams!$A$5:$A$23,0),MATCH(Drivers!U$3,DriversGams!$A$5:$AN$5,0))</f>
        <v>88.149645946472305</v>
      </c>
      <c r="V59" s="10">
        <f>INDEX(DriversGams!$A$5:$AN$23,MATCH(Drivers!$A59,DriversGams!$A$5:$A$23,0),MATCH(Drivers!V$3,DriversGams!$A$5:$AN$5,0))</f>
        <v>90.460504540137819</v>
      </c>
      <c r="W59" s="10">
        <f>INDEX(DriversGams!$A$5:$AN$23,MATCH(Drivers!$A59,DriversGams!$A$5:$A$23,0),MATCH(Drivers!W$3,DriversGams!$A$5:$AN$5,0))</f>
        <v>93.422964763987196</v>
      </c>
      <c r="X59" s="10">
        <f>INDEX(DriversGams!$A$5:$AN$23,MATCH(Drivers!$A59,DriversGams!$A$5:$A$23,0),MATCH(Drivers!X$3,DriversGams!$A$5:$AN$5,0))</f>
        <v>96.346590494871535</v>
      </c>
      <c r="Y59" s="10">
        <f>INDEX(DriversGams!$A$5:$AN$23,MATCH(Drivers!$A59,DriversGams!$A$5:$A$23,0),MATCH(Drivers!Y$3,DriversGams!$A$5:$AN$5,0))</f>
        <v>98.76578813799118</v>
      </c>
      <c r="Z59" s="10">
        <f>INDEX(DriversGams!$A$5:$AN$23,MATCH(Drivers!$A59,DriversGams!$A$5:$A$23,0),MATCH(Drivers!Z$3,DriversGams!$A$5:$AN$5,0))</f>
        <v>100.08512408379642</v>
      </c>
      <c r="AA59" s="10">
        <f>INDEX(DriversGams!$A$5:$AN$23,MATCH(Drivers!$A59,DriversGams!$A$5:$A$23,0),MATCH(Drivers!AA$3,DriversGams!$A$5:$AN$5,0))</f>
        <v>103.43878949525921</v>
      </c>
      <c r="AB59" s="10">
        <f>INDEX(DriversGams!$A$5:$AN$23,MATCH(Drivers!$A59,DriversGams!$A$5:$A$23,0),MATCH(Drivers!AB$3,DriversGams!$A$5:$AN$5,0))</f>
        <v>107.11518869648977</v>
      </c>
      <c r="AC59" s="10">
        <f>INDEX(DriversGams!$A$5:$AN$23,MATCH(Drivers!$A59,DriversGams!$A$5:$A$23,0),MATCH(Drivers!AC$3,DriversGams!$A$5:$AN$5,0))</f>
        <v>111.13137624366898</v>
      </c>
      <c r="AD59" s="10">
        <f>INDEX(DriversGams!$A$5:$AN$23,MATCH(Drivers!$A59,DriversGams!$A$5:$A$23,0),MATCH(Drivers!AD$3,DriversGams!$A$5:$AN$5,0))</f>
        <v>114.79209687604072</v>
      </c>
      <c r="AE59" s="10">
        <f>INDEX(DriversGams!$A$5:$AN$23,MATCH(Drivers!$A59,DriversGams!$A$5:$A$23,0),MATCH(Drivers!AE$3,DriversGams!$A$5:$AN$5,0))</f>
        <v>118.21406497472888</v>
      </c>
      <c r="AF59" s="10">
        <f>INDEX(DriversGams!$A$5:$AN$23,MATCH(Drivers!$A59,DriversGams!$A$5:$A$23,0),MATCH(Drivers!AF$3,DriversGams!$A$5:$AN$5,0))</f>
        <v>126.95534389840134</v>
      </c>
      <c r="AG59" s="10">
        <f>INDEX(DriversGams!$A$5:$AN$23,MATCH(Drivers!$A59,DriversGams!$A$5:$A$23,0),MATCH(Drivers!AG$3,DriversGams!$A$5:$AN$5,0))</f>
        <v>140.20919192723051</v>
      </c>
      <c r="AH59" s="126"/>
      <c r="AI59" s="126"/>
      <c r="AJ59" s="126"/>
      <c r="AK59" s="126"/>
      <c r="AL59" s="126"/>
      <c r="AM59" s="126"/>
    </row>
    <row r="60" spans="1:41" s="338" customFormat="1">
      <c r="A60" s="5" t="s">
        <v>5</v>
      </c>
      <c r="B60" s="338">
        <f t="shared" si="85"/>
        <v>19</v>
      </c>
      <c r="C60" s="339">
        <v>2893.5650000000564</v>
      </c>
      <c r="D60" s="127">
        <f t="shared" ref="D60:K60" si="87">SUM(D42:D59)</f>
        <v>2964.4014749482762</v>
      </c>
      <c r="E60" s="127">
        <f t="shared" si="87"/>
        <v>3024.2327831324624</v>
      </c>
      <c r="F60" s="127">
        <f t="shared" si="87"/>
        <v>3058.0913095599144</v>
      </c>
      <c r="G60" s="127">
        <f t="shared" si="87"/>
        <v>3089.0967251181455</v>
      </c>
      <c r="H60" s="127">
        <f t="shared" si="87"/>
        <v>3137.3197921871374</v>
      </c>
      <c r="I60" s="127">
        <f t="shared" si="87"/>
        <v>3176.6120845037053</v>
      </c>
      <c r="J60" s="127">
        <f t="shared" si="87"/>
        <v>3189.3667865243242</v>
      </c>
      <c r="K60" s="127">
        <f t="shared" si="87"/>
        <v>2964.0234109064277</v>
      </c>
      <c r="L60" s="127">
        <f t="shared" ref="L60:AG60" si="88">SUM(L42:L59)</f>
        <v>3033.8558393739045</v>
      </c>
      <c r="M60" s="127">
        <f t="shared" si="88"/>
        <v>3098.8650208610629</v>
      </c>
      <c r="N60" s="127">
        <f t="shared" si="88"/>
        <v>3168.5381961624507</v>
      </c>
      <c r="O60" s="127">
        <f t="shared" si="88"/>
        <v>3238.423856505869</v>
      </c>
      <c r="P60" s="127">
        <f t="shared" si="88"/>
        <v>3308.2755914006525</v>
      </c>
      <c r="Q60" s="127">
        <f t="shared" si="88"/>
        <v>3380.3450393686862</v>
      </c>
      <c r="R60" s="127">
        <f t="shared" si="88"/>
        <v>3449.1849782925083</v>
      </c>
      <c r="S60" s="127">
        <f t="shared" si="88"/>
        <v>3516.7463296888409</v>
      </c>
      <c r="T60" s="127">
        <f t="shared" si="88"/>
        <v>3594.4773206613195</v>
      </c>
      <c r="U60" s="127">
        <f t="shared" si="88"/>
        <v>3672.0657988794551</v>
      </c>
      <c r="V60" s="127">
        <f t="shared" si="88"/>
        <v>3763.3243997598124</v>
      </c>
      <c r="W60" s="127">
        <f t="shared" si="88"/>
        <v>3856.7315059648176</v>
      </c>
      <c r="X60" s="127">
        <f t="shared" si="88"/>
        <v>3950.3359952893766</v>
      </c>
      <c r="Y60" s="127">
        <f t="shared" si="88"/>
        <v>4050.0632383736051</v>
      </c>
      <c r="Z60" s="127">
        <f t="shared" si="88"/>
        <v>4154.2311114120266</v>
      </c>
      <c r="AA60" s="127">
        <f t="shared" si="88"/>
        <v>4267.0205750338146</v>
      </c>
      <c r="AB60" s="127">
        <f t="shared" si="88"/>
        <v>4388.8915180685926</v>
      </c>
      <c r="AC60" s="127">
        <f t="shared" si="88"/>
        <v>4507.1210572308873</v>
      </c>
      <c r="AD60" s="127">
        <f t="shared" si="88"/>
        <v>4629.1358793336976</v>
      </c>
      <c r="AE60" s="127">
        <f t="shared" si="88"/>
        <v>4754.9136156098066</v>
      </c>
      <c r="AF60" s="127">
        <f t="shared" si="88"/>
        <v>5469.2505043993979</v>
      </c>
      <c r="AG60" s="127">
        <f t="shared" si="88"/>
        <v>6401.5911217459288</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2.3560012451494527E-2</v>
      </c>
      <c r="M61" s="249">
        <f t="shared" ref="M61" si="90">M60/L60-1</f>
        <v>2.1427907233909416E-2</v>
      </c>
      <c r="N61" s="249">
        <f t="shared" ref="N61" si="91">N60/M60-1</f>
        <v>2.2483449531476518E-2</v>
      </c>
      <c r="O61" s="249">
        <f t="shared" ref="O61" si="92">O60/N60-1</f>
        <v>2.20561205252503E-2</v>
      </c>
      <c r="P61" s="249">
        <f t="shared" ref="P61" si="93">P60/O60-1</f>
        <v>2.1569670305650046E-2</v>
      </c>
      <c r="Q61" s="249">
        <f t="shared" ref="Q61" si="94">Q60/P60-1</f>
        <v>2.1784596227523156E-2</v>
      </c>
      <c r="R61" s="249">
        <f t="shared" ref="R61" si="95">R60/Q60-1</f>
        <v>2.0364766946003421E-2</v>
      </c>
      <c r="S61" s="249">
        <f t="shared" ref="S61" si="96">S60/R60-1</f>
        <v>1.9587627750187631E-2</v>
      </c>
      <c r="T61" s="249">
        <f t="shared" ref="T61" si="97">T60/S60-1</f>
        <v>2.2103098627348494E-2</v>
      </c>
      <c r="U61" s="249">
        <f t="shared" ref="U61" si="98">U60/T60-1</f>
        <v>2.1585468844705469E-2</v>
      </c>
      <c r="V61" s="249">
        <f t="shared" ref="V61" si="99">V60/U60-1</f>
        <v>2.4852114825449245E-2</v>
      </c>
      <c r="W61" s="249">
        <f t="shared" ref="W61" si="100">W60/V60-1</f>
        <v>2.4820370577398831E-2</v>
      </c>
      <c r="X61" s="249">
        <f t="shared" ref="X61" si="101">X60/W60-1</f>
        <v>2.4270418923326709E-2</v>
      </c>
      <c r="Y61" s="249">
        <f t="shared" ref="Y61" si="102">Y60/X60-1</f>
        <v>2.5245255898017183E-2</v>
      </c>
      <c r="Z61" s="249">
        <f t="shared" ref="Z61" si="103">Z60/Y60-1</f>
        <v>2.5720060874963702E-2</v>
      </c>
      <c r="AA61" s="249">
        <f t="shared" ref="AA61" si="104">AA60/Z60-1</f>
        <v>2.7150502848034996E-2</v>
      </c>
      <c r="AB61" s="249">
        <f t="shared" ref="AB61" si="105">AB60/AA60-1</f>
        <v>2.8561133205647238E-2</v>
      </c>
      <c r="AC61" s="249">
        <f t="shared" ref="AC61" si="106">AC60/AB60-1</f>
        <v>2.6938359874140616E-2</v>
      </c>
      <c r="AD61" s="249">
        <f t="shared" ref="AD61" si="107">AD60/AC60-1</f>
        <v>2.7071565319298108E-2</v>
      </c>
      <c r="AE61" s="249">
        <f t="shared" ref="AE61" si="108">AE60/AD60-1</f>
        <v>2.717088881266827E-2</v>
      </c>
      <c r="AF61" s="249">
        <f>(AF60/AE60)^(1/5)-1</f>
        <v>2.8388086450805705E-2</v>
      </c>
      <c r="AG61" s="249">
        <f>(AG60/AF60)^(1/5)-1</f>
        <v>3.1981764556417769E-2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0.49537202841295108</v>
      </c>
      <c r="E63" s="24">
        <f>INDEX(DriversGams!$B61:$AN61,1,MATCH(Drivers!E$3,DriversGams!$B$60:$AN$60,0))</f>
        <v>0.48564210460862439</v>
      </c>
      <c r="F63" s="24">
        <f>INDEX(DriversGams!$B61:$AN61,1,MATCH(Drivers!F$3,DriversGams!$B$60:$AN$60,0))</f>
        <v>0.47974052773831605</v>
      </c>
      <c r="G63" s="24">
        <f>INDEX(DriversGams!$B61:$AN61,1,MATCH(Drivers!G$3,DriversGams!$B$60:$AN$60,0))</f>
        <v>0.47766580334096287</v>
      </c>
      <c r="H63" s="24">
        <f>INDEX(DriversGams!$B61:$AN61,1,MATCH(Drivers!H$3,DriversGams!$B$60:$AN$60,0))</f>
        <v>0.47213631675470863</v>
      </c>
      <c r="I63" s="24">
        <f>INDEX(DriversGams!$B61:$AN61,1,MATCH(Drivers!I$3,DriversGams!$B$60:$AN$60,0))</f>
        <v>0.4673838747554892</v>
      </c>
      <c r="J63" s="24">
        <f>INDEX(DriversGams!$B61:$AN61,1,MATCH(Drivers!J$3,DriversGams!$B$60:$AN$60,0))</f>
        <v>0.46927472616795063</v>
      </c>
      <c r="K63" s="24">
        <f>INDEX(DriversGams!$B61:$AN61,1,MATCH(Drivers!K$3,DriversGams!$B$60:$AN$60,0))</f>
        <v>0.48513776979468864</v>
      </c>
      <c r="L63" s="24">
        <f>INDEX(DriversGams!$B61:$AN61,1,MATCH(Drivers!L$3,DriversGams!$B$60:$AN$60,0))</f>
        <v>0.50099444320948239</v>
      </c>
      <c r="M63" s="24">
        <f>INDEX(DriversGams!$B61:$AN61,1,MATCH(Drivers!M$3,DriversGams!$B$60:$AN$60,0))</f>
        <v>0.4962710016263509</v>
      </c>
      <c r="N63" s="24">
        <f>INDEX(DriversGams!$B61:$AN61,1,MATCH(Drivers!N$3,DriversGams!$B$60:$AN$60,0))</f>
        <v>0.49065038124232901</v>
      </c>
      <c r="O63" s="24">
        <f>INDEX(DriversGams!$B61:$AN61,1,MATCH(Drivers!O$3,DriversGams!$B$60:$AN$60,0))</f>
        <v>0.48391786828359845</v>
      </c>
      <c r="P63" s="24">
        <f>INDEX(DriversGams!$B61:$AN61,1,MATCH(Drivers!P$3,DriversGams!$B$60:$AN$60,0))</f>
        <v>0.47697085121091154</v>
      </c>
      <c r="Q63" s="24">
        <f>INDEX(DriversGams!$B61:$AN61,1,MATCH(Drivers!Q$3,DriversGams!$B$60:$AN$60,0))</f>
        <v>0.46972983471393298</v>
      </c>
      <c r="R63" s="24">
        <f>INDEX(DriversGams!$B61:$AN61,1,MATCH(Drivers!R$3,DriversGams!$B$60:$AN$60,0))</f>
        <v>0.4627176574719839</v>
      </c>
      <c r="S63" s="24">
        <f>INDEX(DriversGams!$B61:$AN61,1,MATCH(Drivers!S$3,DriversGams!$B$60:$AN$60,0))</f>
        <v>0.45705770366684989</v>
      </c>
      <c r="T63" s="24">
        <f>INDEX(DriversGams!$B61:$AN61,1,MATCH(Drivers!T$3,DriversGams!$B$60:$AN$60,0))</f>
        <v>0.45163615119131795</v>
      </c>
      <c r="U63" s="24">
        <f>INDEX(DriversGams!$B61:$AN61,1,MATCH(Drivers!U$3,DriversGams!$B$60:$AN$60,0))</f>
        <v>0.44570793706649098</v>
      </c>
      <c r="V63" s="24">
        <f>INDEX(DriversGams!$B61:$AN61,1,MATCH(Drivers!V$3,DriversGams!$B$60:$AN$60,0))</f>
        <v>0.4393724362729261</v>
      </c>
      <c r="W63" s="24">
        <f>INDEX(DriversGams!$B61:$AN61,1,MATCH(Drivers!W$3,DriversGams!$B$60:$AN$60,0))</f>
        <v>0.43190986716147889</v>
      </c>
      <c r="X63" s="24">
        <f>INDEX(DriversGams!$B61:$AN61,1,MATCH(Drivers!X$3,DriversGams!$B$60:$AN$60,0))</f>
        <v>0.42468673901697829</v>
      </c>
      <c r="Y63" s="24">
        <f>INDEX(DriversGams!$B61:$AN61,1,MATCH(Drivers!Y$3,DriversGams!$B$60:$AN$60,0))</f>
        <v>0.41726385923775744</v>
      </c>
      <c r="Z63" s="24">
        <f>INDEX(DriversGams!$B61:$AN61,1,MATCH(Drivers!Z$3,DriversGams!$B$60:$AN$60,0))</f>
        <v>0.41002245124191794</v>
      </c>
      <c r="AA63" s="24">
        <f>INDEX(DriversGams!$B61:$AN61,1,MATCH(Drivers!AA$3,DriversGams!$B$60:$AN$60,0))</f>
        <v>0.40214158380597942</v>
      </c>
      <c r="AB63" s="24">
        <f>INDEX(DriversGams!$B61:$AN61,1,MATCH(Drivers!AB$3,DriversGams!$B$60:$AN$60,0))</f>
        <v>0.39363463921353264</v>
      </c>
      <c r="AC63" s="24">
        <f>INDEX(DriversGams!$B61:$AN61,1,MATCH(Drivers!AC$3,DriversGams!$B$60:$AN$60,0))</f>
        <v>0.38522086817994583</v>
      </c>
      <c r="AD63" s="24">
        <f>INDEX(DriversGams!$B61:$AN61,1,MATCH(Drivers!AD$3,DriversGams!$B$60:$AN$60,0))</f>
        <v>0.37752385735929633</v>
      </c>
      <c r="AE63" s="24">
        <f>INDEX(DriversGams!$B61:$AN61,1,MATCH(Drivers!AE$3,DriversGams!$B$60:$AN$60,0))</f>
        <v>0.37017483980336052</v>
      </c>
      <c r="AF63" s="24">
        <f>INDEX(DriversGams!$B61:$AN61,1,MATCH(Drivers!AF$3,DriversGams!$B$60:$AN$60,0))</f>
        <v>0.32916473678235636</v>
      </c>
      <c r="AG63" s="24">
        <f>INDEX(DriversGams!$B61:$AN61,1,MATCH(Drivers!AG$3,DriversGams!$B$60:$AN$60,0))</f>
        <v>0.28625236663612652</v>
      </c>
      <c r="AH63" s="126"/>
      <c r="AI63" s="126"/>
      <c r="AJ63" s="126"/>
      <c r="AK63" s="126"/>
      <c r="AL63" s="126"/>
      <c r="AM63" s="126"/>
    </row>
    <row r="64" spans="1:41" s="338" customFormat="1">
      <c r="A64" s="338" t="s">
        <v>397</v>
      </c>
      <c r="B64" s="338">
        <f t="shared" si="85"/>
        <v>23</v>
      </c>
      <c r="C64" s="334">
        <v>0.3</v>
      </c>
      <c r="D64" s="24">
        <f>INDEX(DriversGams!$B62:$AN62,1,MATCH(Drivers!D$3,DriversGams!$B$60:$AN$60,0))</f>
        <v>0.29575652310093514</v>
      </c>
      <c r="E64" s="24">
        <f>INDEX(DriversGams!$B62:$AN62,1,MATCH(Drivers!E$3,DriversGams!$B$60:$AN$60,0))</f>
        <v>0.29933150499916494</v>
      </c>
      <c r="F64" s="24">
        <f>INDEX(DriversGams!$B62:$AN62,1,MATCH(Drivers!F$3,DriversGams!$B$60:$AN$60,0))</f>
        <v>0.30304614951773257</v>
      </c>
      <c r="G64" s="24">
        <f>INDEX(DriversGams!$B62:$AN62,1,MATCH(Drivers!G$3,DriversGams!$B$60:$AN$60,0))</f>
        <v>0.30470908219393078</v>
      </c>
      <c r="H64" s="24">
        <f>INDEX(DriversGams!$B62:$AN62,1,MATCH(Drivers!H$3,DriversGams!$B$60:$AN$60,0))</f>
        <v>0.30508628615279798</v>
      </c>
      <c r="I64" s="24">
        <f>INDEX(DriversGams!$B62:$AN62,1,MATCH(Drivers!I$3,DriversGams!$B$60:$AN$60,0))</f>
        <v>0.30832099075232744</v>
      </c>
      <c r="J64" s="24">
        <f>INDEX(DriversGams!$B62:$AN62,1,MATCH(Drivers!J$3,DriversGams!$B$60:$AN$60,0))</f>
        <v>0.31137970739724624</v>
      </c>
      <c r="K64" s="24">
        <f>INDEX(DriversGams!$B62:$AN62,1,MATCH(Drivers!K$3,DriversGams!$B$60:$AN$60,0))</f>
        <v>0.3148622302053114</v>
      </c>
      <c r="L64" s="24">
        <f>INDEX(DriversGams!$B62:$AN62,1,MATCH(Drivers!L$3,DriversGams!$B$60:$AN$60,0))</f>
        <v>0.29900555679051766</v>
      </c>
      <c r="M64" s="24">
        <f>INDEX(DriversGams!$B62:$AN62,1,MATCH(Drivers!M$3,DriversGams!$B$60:$AN$60,0))</f>
        <v>0.30372899837364903</v>
      </c>
      <c r="N64" s="24">
        <f>INDEX(DriversGams!$B62:$AN62,1,MATCH(Drivers!N$3,DriversGams!$B$60:$AN$60,0))</f>
        <v>0.30773276400585065</v>
      </c>
      <c r="O64" s="24">
        <f>INDEX(DriversGams!$B62:$AN62,1,MATCH(Drivers!O$3,DriversGams!$B$60:$AN$60,0))</f>
        <v>0.309710205954147</v>
      </c>
      <c r="P64" s="24">
        <f>INDEX(DriversGams!$B62:$AN62,1,MATCH(Drivers!P$3,DriversGams!$B$60:$AN$60,0))</f>
        <v>0.31171530990454238</v>
      </c>
      <c r="Q64" s="24">
        <f>INDEX(DriversGams!$B62:$AN62,1,MATCH(Drivers!Q$3,DriversGams!$B$60:$AN$60,0))</f>
        <v>0.31368894982423723</v>
      </c>
      <c r="R64" s="24">
        <f>INDEX(DriversGams!$B62:$AN62,1,MATCH(Drivers!R$3,DriversGams!$B$60:$AN$60,0))</f>
        <v>0.31572668587519392</v>
      </c>
      <c r="S64" s="24">
        <f>INDEX(DriversGams!$B62:$AN62,1,MATCH(Drivers!S$3,DriversGams!$B$60:$AN$60,0))</f>
        <v>0.31808061427954654</v>
      </c>
      <c r="T64" s="24">
        <f>INDEX(DriversGams!$B62:$AN62,1,MATCH(Drivers!T$3,DriversGams!$B$60:$AN$60,0))</f>
        <v>0.31965538497549667</v>
      </c>
      <c r="U64" s="24">
        <f>INDEX(DriversGams!$B62:$AN62,1,MATCH(Drivers!U$3,DriversGams!$B$60:$AN$60,0))</f>
        <v>0.32153308952092396</v>
      </c>
      <c r="V64" s="24">
        <f>INDEX(DriversGams!$B62:$AN62,1,MATCH(Drivers!V$3,DriversGams!$B$60:$AN$60,0))</f>
        <v>0.32301082181967083</v>
      </c>
      <c r="W64" s="24">
        <f>INDEX(DriversGams!$B62:$AN62,1,MATCH(Drivers!W$3,DriversGams!$B$60:$AN$60,0))</f>
        <v>0.32519154152946211</v>
      </c>
      <c r="X64" s="24">
        <f>INDEX(DriversGams!$B62:$AN62,1,MATCH(Drivers!X$3,DriversGams!$B$60:$AN$60,0))</f>
        <v>0.32736296788907926</v>
      </c>
      <c r="Y64" s="24">
        <f>INDEX(DriversGams!$B62:$AN62,1,MATCH(Drivers!Y$3,DriversGams!$B$60:$AN$60,0))</f>
        <v>0.32931536106796028</v>
      </c>
      <c r="Z64" s="24">
        <f>INDEX(DriversGams!$B62:$AN62,1,MATCH(Drivers!Z$3,DriversGams!$B$60:$AN$60,0))</f>
        <v>0.33150122610063104</v>
      </c>
      <c r="AA64" s="24">
        <f>INDEX(DriversGams!$B62:$AN62,1,MATCH(Drivers!AA$3,DriversGams!$B$60:$AN$60,0))</f>
        <v>0.33299671917735135</v>
      </c>
      <c r="AB64" s="24">
        <f>INDEX(DriversGams!$B62:$AN62,1,MATCH(Drivers!AB$3,DriversGams!$B$60:$AN$60,0))</f>
        <v>0.33490963559553805</v>
      </c>
      <c r="AC64" s="24">
        <f>INDEX(DriversGams!$B62:$AN62,1,MATCH(Drivers!AC$3,DriversGams!$B$60:$AN$60,0))</f>
        <v>0.33751258728350697</v>
      </c>
      <c r="AD64" s="24">
        <f>INDEX(DriversGams!$B62:$AN62,1,MATCH(Drivers!AD$3,DriversGams!$B$60:$AN$60,0))</f>
        <v>0.33967227438882347</v>
      </c>
      <c r="AE64" s="24">
        <f>INDEX(DriversGams!$B62:$AN62,1,MATCH(Drivers!AE$3,DriversGams!$B$60:$AN$60,0))</f>
        <v>0.34176365409362153</v>
      </c>
      <c r="AF64" s="24">
        <f>INDEX(DriversGams!$B62:$AN62,1,MATCH(Drivers!AF$3,DriversGams!$B$60:$AN$60,0))</f>
        <v>0.35068432415995487</v>
      </c>
      <c r="AG64" s="24">
        <f>INDEX(DriversGams!$B62:$AN62,1,MATCH(Drivers!AG$3,DriversGams!$B$60:$AN$60,0))</f>
        <v>0.35848638610521155</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0.20887144848611372</v>
      </c>
      <c r="E65" s="24">
        <f>INDEX(DriversGams!$B63:$AN63,1,MATCH(Drivers!E$3,DriversGams!$B$60:$AN$60,0))</f>
        <v>0.21502639039221058</v>
      </c>
      <c r="F65" s="24">
        <f>INDEX(DriversGams!$B63:$AN63,1,MATCH(Drivers!F$3,DriversGams!$B$60:$AN$60,0))</f>
        <v>0.2172133227439513</v>
      </c>
      <c r="G65" s="24">
        <f>INDEX(DriversGams!$B63:$AN63,1,MATCH(Drivers!G$3,DriversGams!$B$60:$AN$60,0))</f>
        <v>0.21762511446510627</v>
      </c>
      <c r="H65" s="24">
        <f>INDEX(DriversGams!$B63:$AN63,1,MATCH(Drivers!H$3,DriversGams!$B$60:$AN$60,0))</f>
        <v>0.22277739709249336</v>
      </c>
      <c r="I65" s="24">
        <f>INDEX(DriversGams!$B63:$AN63,1,MATCH(Drivers!I$3,DriversGams!$B$60:$AN$60,0))</f>
        <v>0.2242951344921833</v>
      </c>
      <c r="J65" s="24">
        <f>INDEX(DriversGams!$B63:$AN63,1,MATCH(Drivers!J$3,DriversGams!$B$60:$AN$60,0))</f>
        <v>0.21934556643480307</v>
      </c>
      <c r="K65" s="24">
        <f>INDEX(DriversGams!$B63:$AN63,1,MATCH(Drivers!K$3,DriversGams!$B$60:$AN$60,0))</f>
        <v>0.2</v>
      </c>
      <c r="L65" s="24">
        <f>INDEX(DriversGams!$B63:$AN63,1,MATCH(Drivers!L$3,DriversGams!$B$60:$AN$60,0))</f>
        <v>0.19999999999999998</v>
      </c>
      <c r="M65" s="24">
        <f>INDEX(DriversGams!$B63:$AN63,1,MATCH(Drivers!M$3,DriversGams!$B$60:$AN$60,0))</f>
        <v>0.2</v>
      </c>
      <c r="N65" s="24">
        <f>INDEX(DriversGams!$B63:$AN63,1,MATCH(Drivers!N$3,DriversGams!$B$60:$AN$60,0))</f>
        <v>0.20161685475182037</v>
      </c>
      <c r="O65" s="24">
        <f>INDEX(DriversGams!$B63:$AN63,1,MATCH(Drivers!O$3,DriversGams!$B$60:$AN$60,0))</f>
        <v>0.20637192576225452</v>
      </c>
      <c r="P65" s="24">
        <f>INDEX(DriversGams!$B63:$AN63,1,MATCH(Drivers!P$3,DriversGams!$B$60:$AN$60,0))</f>
        <v>0.21131383888454608</v>
      </c>
      <c r="Q65" s="24">
        <f>INDEX(DriversGams!$B63:$AN63,1,MATCH(Drivers!Q$3,DriversGams!$B$60:$AN$60,0))</f>
        <v>0.21658121546182971</v>
      </c>
      <c r="R65" s="24">
        <f>INDEX(DriversGams!$B63:$AN63,1,MATCH(Drivers!R$3,DriversGams!$B$60:$AN$60,0))</f>
        <v>0.22155565665282217</v>
      </c>
      <c r="S65" s="24">
        <f>INDEX(DriversGams!$B63:$AN63,1,MATCH(Drivers!S$3,DriversGams!$B$60:$AN$60,0))</f>
        <v>0.22486168205360343</v>
      </c>
      <c r="T65" s="24">
        <f>INDEX(DriversGams!$B63:$AN63,1,MATCH(Drivers!T$3,DriversGams!$B$60:$AN$60,0))</f>
        <v>0.22870846383318538</v>
      </c>
      <c r="U65" s="24">
        <f>INDEX(DriversGams!$B63:$AN63,1,MATCH(Drivers!U$3,DriversGams!$B$60:$AN$60,0))</f>
        <v>0.23275897341258511</v>
      </c>
      <c r="V65" s="24">
        <f>INDEX(DriversGams!$B63:$AN63,1,MATCH(Drivers!V$3,DriversGams!$B$60:$AN$60,0))</f>
        <v>0.23761674190740309</v>
      </c>
      <c r="W65" s="24">
        <f>INDEX(DriversGams!$B63:$AN63,1,MATCH(Drivers!W$3,DriversGams!$B$60:$AN$60,0))</f>
        <v>0.24289859130905911</v>
      </c>
      <c r="X65" s="24">
        <f>INDEX(DriversGams!$B63:$AN63,1,MATCH(Drivers!X$3,DriversGams!$B$60:$AN$60,0))</f>
        <v>0.24795029309394243</v>
      </c>
      <c r="Y65" s="24">
        <f>INDEX(DriversGams!$B63:$AN63,1,MATCH(Drivers!Y$3,DriversGams!$B$60:$AN$60,0))</f>
        <v>0.25342077969428234</v>
      </c>
      <c r="Z65" s="24">
        <f>INDEX(DriversGams!$B63:$AN63,1,MATCH(Drivers!Z$3,DriversGams!$B$60:$AN$60,0))</f>
        <v>0.25847632265745102</v>
      </c>
      <c r="AA65" s="24">
        <f>INDEX(DriversGams!$B63:$AN63,1,MATCH(Drivers!AA$3,DriversGams!$B$60:$AN$60,0))</f>
        <v>0.26486169701666934</v>
      </c>
      <c r="AB65" s="24">
        <f>INDEX(DriversGams!$B63:$AN63,1,MATCH(Drivers!AB$3,DriversGams!$B$60:$AN$60,0))</f>
        <v>0.27145572519092936</v>
      </c>
      <c r="AC65" s="24">
        <f>INDEX(DriversGams!$B63:$AN63,1,MATCH(Drivers!AC$3,DriversGams!$B$60:$AN$60,0))</f>
        <v>0.2772665445365472</v>
      </c>
      <c r="AD65" s="24">
        <f>INDEX(DriversGams!$B63:$AN63,1,MATCH(Drivers!AD$3,DriversGams!$B$60:$AN$60,0))</f>
        <v>0.2828038682518802</v>
      </c>
      <c r="AE65" s="24">
        <f>INDEX(DriversGams!$B63:$AN63,1,MATCH(Drivers!AE$3,DriversGams!$B$60:$AN$60,0))</f>
        <v>0.28806150610301801</v>
      </c>
      <c r="AF65" s="24">
        <f>INDEX(DriversGams!$B63:$AN63,1,MATCH(Drivers!AF$3,DriversGams!$B$60:$AN$60,0))</f>
        <v>0.32015093905768871</v>
      </c>
      <c r="AG65" s="24">
        <f>INDEX(DriversGams!$B63:$AN63,1,MATCH(Drivers!AG$3,DriversGams!$B$60:$AN$60,0))</f>
        <v>0.35526124725866198</v>
      </c>
      <c r="AH65" s="126"/>
      <c r="AI65" s="126"/>
      <c r="AJ65" s="126"/>
      <c r="AK65" s="126"/>
      <c r="AL65" s="126"/>
      <c r="AM65" s="126"/>
    </row>
    <row r="66" spans="1:39" s="338" customFormat="1">
      <c r="A66" s="338" t="s">
        <v>399</v>
      </c>
      <c r="B66" s="338">
        <f t="shared" si="85"/>
        <v>25</v>
      </c>
      <c r="C66" s="331">
        <v>26.162716441035041</v>
      </c>
      <c r="D66" s="10">
        <f t="shared" ref="D66:K66" si="109">D63*D$27</f>
        <v>26.306427637534423</v>
      </c>
      <c r="E66" s="10">
        <f t="shared" si="109"/>
        <v>26.182114738815507</v>
      </c>
      <c r="F66" s="10">
        <f t="shared" si="109"/>
        <v>26.266029665667393</v>
      </c>
      <c r="G66" s="10">
        <f t="shared" si="109"/>
        <v>26.567743546295407</v>
      </c>
      <c r="H66" s="10">
        <f t="shared" si="109"/>
        <v>26.686064364184748</v>
      </c>
      <c r="I66" s="10">
        <f t="shared" si="109"/>
        <v>26.844660518972184</v>
      </c>
      <c r="J66" s="10">
        <f t="shared" si="109"/>
        <v>27.38914192577446</v>
      </c>
      <c r="K66" s="10">
        <f t="shared" si="109"/>
        <v>28.772885596044556</v>
      </c>
      <c r="L66" s="10">
        <f t="shared" ref="L66:L68" si="110">L63*L$27</f>
        <v>30.055448444405961</v>
      </c>
      <c r="M66" s="10">
        <f t="shared" ref="M66:AG66" si="111">M63*M$27</f>
        <v>30.114882584089106</v>
      </c>
      <c r="N66" s="10">
        <f t="shared" si="111"/>
        <v>30.116630989386103</v>
      </c>
      <c r="O66" s="10">
        <f t="shared" si="111"/>
        <v>30.045392186817836</v>
      </c>
      <c r="P66" s="10">
        <f t="shared" si="111"/>
        <v>29.955048691868203</v>
      </c>
      <c r="Q66" s="10">
        <f t="shared" si="111"/>
        <v>29.79076654048162</v>
      </c>
      <c r="R66" s="10">
        <f t="shared" si="111"/>
        <v>29.635001112882335</v>
      </c>
      <c r="S66" s="10">
        <f t="shared" si="111"/>
        <v>29.560736539980109</v>
      </c>
      <c r="T66" s="10">
        <f t="shared" si="111"/>
        <v>29.497706997425762</v>
      </c>
      <c r="U66" s="10">
        <f t="shared" si="111"/>
        <v>29.397152810871816</v>
      </c>
      <c r="V66" s="10">
        <f t="shared" si="111"/>
        <v>29.22660506665564</v>
      </c>
      <c r="W66" s="10">
        <f t="shared" si="111"/>
        <v>28.975393956434889</v>
      </c>
      <c r="X66" s="10">
        <f t="shared" si="111"/>
        <v>28.73396673922942</v>
      </c>
      <c r="Y66" s="10">
        <f t="shared" si="111"/>
        <v>28.472677945644715</v>
      </c>
      <c r="Z66" s="10">
        <f t="shared" si="111"/>
        <v>28.217325231478725</v>
      </c>
      <c r="AA66" s="10">
        <f t="shared" si="111"/>
        <v>27.87758480408246</v>
      </c>
      <c r="AB66" s="10">
        <f t="shared" si="111"/>
        <v>27.487638184560023</v>
      </c>
      <c r="AC66" s="10">
        <f t="shared" si="111"/>
        <v>27.097041599353389</v>
      </c>
      <c r="AD66" s="10">
        <f t="shared" si="111"/>
        <v>26.750039616493339</v>
      </c>
      <c r="AE66" s="10">
        <f t="shared" si="111"/>
        <v>26.421342464465834</v>
      </c>
      <c r="AF66" s="10">
        <f t="shared" si="111"/>
        <v>24.232958481126566</v>
      </c>
      <c r="AG66" s="10">
        <f t="shared" si="111"/>
        <v>21.617180174661634</v>
      </c>
      <c r="AH66" s="10"/>
      <c r="AI66" s="10"/>
      <c r="AJ66" s="10"/>
      <c r="AK66" s="10"/>
      <c r="AL66" s="10"/>
      <c r="AM66" s="10"/>
    </row>
    <row r="67" spans="1:39" s="338" customFormat="1">
      <c r="A67" s="338" t="s">
        <v>400</v>
      </c>
      <c r="B67" s="338">
        <f t="shared" si="85"/>
        <v>26</v>
      </c>
      <c r="C67" s="331">
        <v>15.697629864621025</v>
      </c>
      <c r="D67" s="10">
        <f t="shared" ref="D67:K67" si="112">D64*D$27</f>
        <v>15.70596870035167</v>
      </c>
      <c r="E67" s="10">
        <f t="shared" si="112"/>
        <v>16.13766956048087</v>
      </c>
      <c r="F67" s="10">
        <f t="shared" si="112"/>
        <v>16.591925620344671</v>
      </c>
      <c r="G67" s="10">
        <f t="shared" si="112"/>
        <v>16.947901012241388</v>
      </c>
      <c r="H67" s="10">
        <f t="shared" si="112"/>
        <v>17.24407121414783</v>
      </c>
      <c r="I67" s="10">
        <f t="shared" si="112"/>
        <v>17.708724615177118</v>
      </c>
      <c r="J67" s="10">
        <f t="shared" si="112"/>
        <v>18.173625220244716</v>
      </c>
      <c r="K67" s="10">
        <f t="shared" si="112"/>
        <v>18.67406640395545</v>
      </c>
      <c r="L67" s="10">
        <f t="shared" si="110"/>
        <v>17.937815914957454</v>
      </c>
      <c r="M67" s="10">
        <f t="shared" ref="M67:AG67" si="113">M64*M$27</f>
        <v>18.430984469030395</v>
      </c>
      <c r="N67" s="10">
        <f t="shared" si="113"/>
        <v>18.88895729264847</v>
      </c>
      <c r="O67" s="10">
        <f t="shared" si="113"/>
        <v>19.229222998434714</v>
      </c>
      <c r="P67" s="10">
        <f t="shared" si="113"/>
        <v>19.576557482466434</v>
      </c>
      <c r="Q67" s="10">
        <f t="shared" si="113"/>
        <v>19.894487383867922</v>
      </c>
      <c r="R67" s="10">
        <f t="shared" si="113"/>
        <v>20.22088531999567</v>
      </c>
      <c r="S67" s="10">
        <f t="shared" si="113"/>
        <v>20.572232262485507</v>
      </c>
      <c r="T67" s="10">
        <f t="shared" si="113"/>
        <v>20.877648658736941</v>
      </c>
      <c r="U67" s="10">
        <f t="shared" si="113"/>
        <v>21.207065390420119</v>
      </c>
      <c r="V67" s="10">
        <f t="shared" si="113"/>
        <v>21.48634948896796</v>
      </c>
      <c r="W67" s="10">
        <f t="shared" si="113"/>
        <v>21.816017052450658</v>
      </c>
      <c r="X67" s="10">
        <f t="shared" si="113"/>
        <v>22.149117848024392</v>
      </c>
      <c r="Y67" s="10">
        <f t="shared" si="113"/>
        <v>22.471369160440524</v>
      </c>
      <c r="Z67" s="10">
        <f t="shared" si="113"/>
        <v>22.813574922989904</v>
      </c>
      <c r="AA67" s="10">
        <f t="shared" si="113"/>
        <v>23.084268457117997</v>
      </c>
      <c r="AB67" s="10">
        <f t="shared" si="113"/>
        <v>23.386851589499315</v>
      </c>
      <c r="AC67" s="10">
        <f t="shared" si="113"/>
        <v>23.741166103323501</v>
      </c>
      <c r="AD67" s="10">
        <f t="shared" si="113"/>
        <v>24.068006880629738</v>
      </c>
      <c r="AE67" s="10">
        <f t="shared" si="113"/>
        <v>24.393485390610387</v>
      </c>
      <c r="AF67" s="10">
        <f t="shared" si="113"/>
        <v>25.8172207339727</v>
      </c>
      <c r="AG67" s="10">
        <f t="shared" si="113"/>
        <v>27.072142283632225</v>
      </c>
      <c r="AH67" s="10"/>
      <c r="AI67" s="10"/>
      <c r="AJ67" s="10"/>
      <c r="AK67" s="10"/>
      <c r="AL67" s="10"/>
      <c r="AM67" s="10"/>
    </row>
    <row r="68" spans="1:39" s="338" customFormat="1">
      <c r="A68" s="338" t="s">
        <v>401</v>
      </c>
      <c r="B68" s="338">
        <f t="shared" si="85"/>
        <v>27</v>
      </c>
      <c r="C68" s="331">
        <v>10.465086576414015</v>
      </c>
      <c r="D68" s="10">
        <f t="shared" ref="D68:K68" si="114">D65*D$27</f>
        <v>11.091990120537247</v>
      </c>
      <c r="E68" s="10">
        <f t="shared" si="114"/>
        <v>11.592581392132891</v>
      </c>
      <c r="F68" s="10">
        <f t="shared" si="114"/>
        <v>11.89253617130904</v>
      </c>
      <c r="G68" s="10">
        <f t="shared" si="114"/>
        <v>12.104295911288025</v>
      </c>
      <c r="H68" s="10">
        <f t="shared" si="114"/>
        <v>12.591812463315515</v>
      </c>
      <c r="I68" s="10">
        <f t="shared" si="114"/>
        <v>12.882615483150349</v>
      </c>
      <c r="J68" s="10">
        <f t="shared" si="114"/>
        <v>12.802067775800261</v>
      </c>
      <c r="K68" s="10">
        <f t="shared" si="114"/>
        <v>11.861738000000003</v>
      </c>
      <c r="L68" s="10">
        <f t="shared" si="110"/>
        <v>11.998316089840852</v>
      </c>
      <c r="M68" s="10">
        <f t="shared" ref="M68:AG68" si="115">M65*M$27</f>
        <v>12.136466763279877</v>
      </c>
      <c r="N68" s="10">
        <f t="shared" si="115"/>
        <v>12.375452354539798</v>
      </c>
      <c r="O68" s="10">
        <f t="shared" si="115"/>
        <v>12.813177301901147</v>
      </c>
      <c r="P68" s="10">
        <f t="shared" si="115"/>
        <v>13.271075825665388</v>
      </c>
      <c r="Q68" s="10">
        <f t="shared" si="115"/>
        <v>13.735811417655597</v>
      </c>
      <c r="R68" s="10">
        <f t="shared" si="115"/>
        <v>14.189651130547791</v>
      </c>
      <c r="S68" s="10">
        <f t="shared" si="115"/>
        <v>14.543189815630829</v>
      </c>
      <c r="T68" s="10">
        <f t="shared" si="115"/>
        <v>14.937633394021224</v>
      </c>
      <c r="U68" s="10">
        <f t="shared" si="115"/>
        <v>15.351871798708071</v>
      </c>
      <c r="V68" s="10">
        <f t="shared" si="115"/>
        <v>15.806022635064064</v>
      </c>
      <c r="W68" s="10">
        <f t="shared" si="115"/>
        <v>16.29525720469757</v>
      </c>
      <c r="X68" s="10">
        <f t="shared" si="115"/>
        <v>16.77611947864164</v>
      </c>
      <c r="Y68" s="10">
        <f t="shared" si="115"/>
        <v>17.292578988629927</v>
      </c>
      <c r="Z68" s="10">
        <f t="shared" si="115"/>
        <v>17.788075845531381</v>
      </c>
      <c r="AA68" s="10">
        <f t="shared" si="115"/>
        <v>18.360957228183089</v>
      </c>
      <c r="AB68" s="10">
        <f t="shared" si="115"/>
        <v>18.955843855824718</v>
      </c>
      <c r="AC68" s="10">
        <f t="shared" si="115"/>
        <v>19.50336472401656</v>
      </c>
      <c r="AD68" s="10">
        <f t="shared" si="115"/>
        <v>20.038507585589741</v>
      </c>
      <c r="AE68" s="10">
        <f t="shared" si="115"/>
        <v>20.560478144923778</v>
      </c>
      <c r="AF68" s="10">
        <f t="shared" si="115"/>
        <v>23.569366784900701</v>
      </c>
      <c r="AG68" s="10">
        <f t="shared" si="115"/>
        <v>26.82858654170613</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0.30767368848024862</v>
      </c>
      <c r="E69" s="338">
        <f>INDEX(DriversGams!$A71:$AN71,1,MATCH(Drivers!E$3,DriversGams!$A$70:$AN$70,0))</f>
        <v>0.31057276665733674</v>
      </c>
      <c r="F69" s="338">
        <f>INDEX(DriversGams!$A71:$AN71,1,MATCH(Drivers!F$3,DriversGams!$A$70:$AN$70,0))</f>
        <v>0.31061223750033518</v>
      </c>
      <c r="G69" s="338">
        <f>INDEX(DriversGams!$A71:$AN71,1,MATCH(Drivers!G$3,DriversGams!$A$70:$AN$70,0))</f>
        <v>0.31011308390021775</v>
      </c>
      <c r="H69" s="338">
        <f>INDEX(DriversGams!$A71:$AN71,1,MATCH(Drivers!H$3,DriversGams!$A$70:$AN$70,0))</f>
        <v>0.31299251208258921</v>
      </c>
      <c r="I69" s="338">
        <f>INDEX(DriversGams!$A71:$AN71,1,MATCH(Drivers!I$3,DriversGams!$A$70:$AN$70,0))</f>
        <v>0.31279972794801564</v>
      </c>
      <c r="J69" s="338">
        <f>INDEX(DriversGams!$A71:$AN71,1,MATCH(Drivers!J$3,DriversGams!$A$70:$AN$70,0))</f>
        <v>0.30719725648752272</v>
      </c>
      <c r="K69" s="338">
        <f>INDEX(DriversGams!$A71:$AN71,1,MATCH(Drivers!K$3,DriversGams!$A$70:$AN$70,0))</f>
        <v>0.24173802219698393</v>
      </c>
      <c r="L69" s="338">
        <f>INDEX(DriversGams!$A71:$AN71,1,MATCH(Drivers!L$3,DriversGams!$A$70:$AN$70,0))</f>
        <v>0.24634273046408539</v>
      </c>
      <c r="M69" s="338">
        <f>INDEX(DriversGams!$A71:$AN71,1,MATCH(Drivers!M$3,DriversGams!$A$70:$AN$70,0))</f>
        <v>0.2481102289992001</v>
      </c>
      <c r="N69" s="338">
        <f>INDEX(DriversGams!$A71:$AN71,1,MATCH(Drivers!N$3,DriversGams!$A$70:$AN$70,0))</f>
        <v>0.29041221616331775</v>
      </c>
      <c r="O69" s="338">
        <f>INDEX(DriversGams!$A71:$AN71,1,MATCH(Drivers!O$3,DriversGams!$A$70:$AN$70,0))</f>
        <v>0.29384380325339943</v>
      </c>
      <c r="P69" s="338">
        <f>INDEX(DriversGams!$A71:$AN71,1,MATCH(Drivers!P$3,DriversGams!$A$70:$AN$70,0))</f>
        <v>0.29750508759763833</v>
      </c>
      <c r="Q69" s="338">
        <f>INDEX(DriversGams!$A71:$AN71,1,MATCH(Drivers!Q$3,DriversGams!$A$70:$AN$70,0))</f>
        <v>0.30142593742710566</v>
      </c>
      <c r="R69" s="338">
        <f>INDEX(DriversGams!$A71:$AN71,1,MATCH(Drivers!R$3,DriversGams!$A$70:$AN$70,0))</f>
        <v>0.30523399147028463</v>
      </c>
      <c r="S69" s="338">
        <f>INDEX(DriversGams!$A71:$AN71,1,MATCH(Drivers!S$3,DriversGams!$A$70:$AN$70,0))</f>
        <v>0.3076554841975736</v>
      </c>
      <c r="T69" s="338">
        <f>INDEX(DriversGams!$A71:$AN71,1,MATCH(Drivers!T$3,DriversGams!$A$70:$AN$70,0))</f>
        <v>0.31082706307591701</v>
      </c>
      <c r="U69" s="338">
        <f>INDEX(DriversGams!$A71:$AN71,1,MATCH(Drivers!U$3,DriversGams!$A$70:$AN$70,0))</f>
        <v>0.31406786909876694</v>
      </c>
      <c r="V69" s="338">
        <f>INDEX(DriversGams!$A71:$AN71,1,MATCH(Drivers!V$3,DriversGams!$A$70:$AN$70,0))</f>
        <v>0.31858993129349628</v>
      </c>
      <c r="W69" s="338">
        <f>INDEX(DriversGams!$A71:$AN71,1,MATCH(Drivers!W$3,DriversGams!$A$70:$AN$70,0))</f>
        <v>0.32319996786970129</v>
      </c>
      <c r="X69" s="338">
        <f>INDEX(DriversGams!$A71:$AN71,1,MATCH(Drivers!X$3,DriversGams!$A$70:$AN$70,0))</f>
        <v>0.32774890927367911</v>
      </c>
      <c r="Y69" s="338">
        <f>INDEX(DriversGams!$A71:$AN71,1,MATCH(Drivers!Y$3,DriversGams!$A$70:$AN$70,0))</f>
        <v>0.33285633499509926</v>
      </c>
      <c r="Z69" s="338">
        <f>INDEX(DriversGams!$A71:$AN71,1,MATCH(Drivers!Z$3,DriversGams!$A$70:$AN$70,0))</f>
        <v>0.33758385034995908</v>
      </c>
      <c r="AA69" s="338">
        <f>INDEX(DriversGams!$A71:$AN71,1,MATCH(Drivers!AA$3,DriversGams!$A$70:$AN$70,0))</f>
        <v>0.34417236893958075</v>
      </c>
      <c r="AB69" s="338">
        <f>INDEX(DriversGams!$A71:$AN71,1,MATCH(Drivers!AB$3,DriversGams!$A$70:$AN$70,0))</f>
        <v>0.35167186487433999</v>
      </c>
      <c r="AC69" s="338">
        <f>INDEX(DriversGams!$A71:$AN71,1,MATCH(Drivers!AC$3,DriversGams!$A$70:$AN$70,0))</f>
        <v>0.35830100331094111</v>
      </c>
      <c r="AD69" s="338">
        <f>INDEX(DriversGams!$A71:$AN71,1,MATCH(Drivers!AD$3,DriversGams!$A$70:$AN$70,0))</f>
        <v>0.3651119488133388</v>
      </c>
      <c r="AE69" s="338">
        <f>INDEX(DriversGams!$A71:$AN71,1,MATCH(Drivers!AE$3,DriversGams!$A$70:$AN$70,0))</f>
        <v>0.37201804125372884</v>
      </c>
      <c r="AF69" s="338">
        <f>INDEX(DriversGams!$A71:$AN71,1,MATCH(Drivers!AF$3,DriversGams!$A$70:$AN$70,0))</f>
        <v>0.45177417943794868</v>
      </c>
      <c r="AG69" s="338">
        <f>INDEX(DriversGams!$A71:$AN71,1,MATCH(Drivers!AG$3,DriversGams!$A$70:$AN$70,0))</f>
        <v>0.51669064069190773</v>
      </c>
      <c r="AH69" s="126"/>
      <c r="AI69" s="126"/>
      <c r="AJ69" s="126"/>
      <c r="AK69" s="126"/>
      <c r="AL69" s="126"/>
      <c r="AM69" s="126"/>
    </row>
    <row r="70" spans="1:39" s="338" customFormat="1">
      <c r="A70" s="338" t="s">
        <v>279</v>
      </c>
      <c r="C70" s="109"/>
      <c r="D70" s="109">
        <f t="shared" ref="D70" si="116">(D69/C69)^(1/(D$5-C$5))-1</f>
        <v>2.0003983797123315E-2</v>
      </c>
      <c r="E70" s="109">
        <f t="shared" ref="E70" si="117">(E69/D69)^(1/(E$5-D$5))-1</f>
        <v>9.4225742584881367E-3</v>
      </c>
      <c r="F70" s="109">
        <f t="shared" ref="F70" si="118">(F69/E69)^(1/(F$5-E$5))-1</f>
        <v>1.2709048324888172E-4</v>
      </c>
      <c r="G70" s="109">
        <f t="shared" ref="G70" si="119">(G69/F69)^(1/(G$5-F$5))-1</f>
        <v>-1.6069991450896604E-3</v>
      </c>
      <c r="H70" s="109">
        <f t="shared" ref="H70" si="120">(H69/G69)^(1/(H$5-G$5))-1</f>
        <v>9.2850909292752082E-3</v>
      </c>
      <c r="I70" s="109">
        <f t="shared" ref="I70" si="121">(I69/H69)^(1/(I$5-H$5))-1</f>
        <v>-6.1593848776386739E-4</v>
      </c>
      <c r="J70" s="109">
        <f t="shared" ref="J70" si="122">(J69/I69)^(1/(J$5-I$5))-1</f>
        <v>-1.7910729965289529E-2</v>
      </c>
      <c r="K70" s="109">
        <f t="shared" ref="K70" si="123">(K69/J69)^(1/(K$5-J$5))-1</f>
        <v>-0.21308534795849488</v>
      </c>
      <c r="L70" s="109">
        <f t="shared" ref="L70" si="124">(L69/K69)^(1/(L$5-K$5))-1</f>
        <v>1.9048340948819575E-2</v>
      </c>
      <c r="M70" s="109">
        <f t="shared" ref="M70" si="125">(M69/L69)^(1/(M$5-L$5))-1</f>
        <v>7.1749571492729647E-3</v>
      </c>
      <c r="N70" s="109">
        <f t="shared" ref="N70" si="126">(N69/M69)^(1/(N$5-M$5))-1</f>
        <v>0.17049674789608948</v>
      </c>
      <c r="O70" s="109">
        <f t="shared" ref="O70" si="127">(O69/N69)^(1/(O$5-N$5))-1</f>
        <v>1.1816262881145123E-2</v>
      </c>
      <c r="P70" s="109">
        <f t="shared" ref="P70" si="128">(P69/O69)^(1/(P$5-O$5))-1</f>
        <v>1.245996785946013E-2</v>
      </c>
      <c r="Q70" s="109">
        <f t="shared" ref="Q70" si="129">(Q69/P69)^(1/(Q$5-P$5))-1</f>
        <v>1.3179101779832836E-2</v>
      </c>
      <c r="R70" s="109">
        <f t="shared" ref="R70" si="130">(R69/Q69)^(1/(R$5-Q$5))-1</f>
        <v>1.2633465041806069E-2</v>
      </c>
      <c r="S70" s="109">
        <f t="shared" ref="S70" si="131">(S69/R69)^(1/(S$5-R$5))-1</f>
        <v>7.9332341579156918E-3</v>
      </c>
      <c r="T70" s="109">
        <f t="shared" ref="T70" si="132">(T69/S69)^(1/(T$5-S$5))-1</f>
        <v>1.0308865082043095E-2</v>
      </c>
      <c r="U70" s="109">
        <f t="shared" ref="U70" si="133">(U69/T69)^(1/(U$5-T$5))-1</f>
        <v>1.0426395921832476E-2</v>
      </c>
      <c r="V70" s="109">
        <f t="shared" ref="V70" si="134">(V69/U69)^(1/(V$5-U$5))-1</f>
        <v>1.4398359844022268E-2</v>
      </c>
      <c r="W70" s="109">
        <f t="shared" ref="W70" si="135">(W69/V69)^(1/(W$5-V$5))-1</f>
        <v>1.4470126401948669E-2</v>
      </c>
      <c r="X70" s="109">
        <f t="shared" ref="X70" si="136">(X69/W69)^(1/(X$5-W$5))-1</f>
        <v>1.4074696337258663E-2</v>
      </c>
      <c r="Y70" s="109">
        <f t="shared" ref="Y70" si="137">(Y69/X69)^(1/(Y$5-X$5))-1</f>
        <v>1.5583349255802625E-2</v>
      </c>
      <c r="Z70" s="109">
        <f t="shared" ref="Z70" si="138">(Z69/Y69)^(1/(Z$5-Y$5))-1</f>
        <v>1.4202870301174952E-2</v>
      </c>
      <c r="AA70" s="109">
        <f t="shared" ref="AA70" si="139">(AA69/Z69)^(1/(AA$5-Z$5))-1</f>
        <v>1.9516687728964532E-2</v>
      </c>
      <c r="AB70" s="109">
        <f t="shared" ref="AB70" si="140">(AB69/AA69)^(1/(AB$5-AA$5))-1</f>
        <v>2.178994193480932E-2</v>
      </c>
      <c r="AC70" s="109">
        <f t="shared" ref="AC70" si="141">(AC69/AB69)^(1/(AC$5-AB$5))-1</f>
        <v>1.885035198641738E-2</v>
      </c>
      <c r="AD70" s="109">
        <f t="shared" ref="AD70" si="142">(AD69/AC69)^(1/(AD$5-AC$5))-1</f>
        <v>1.900900482962653E-2</v>
      </c>
      <c r="AE70" s="109">
        <f t="shared" ref="AE70" si="143">(AE69/AD69)^(1/(AE$5-AD$5))-1</f>
        <v>1.8914999804404475E-2</v>
      </c>
      <c r="AF70" s="109">
        <f t="shared" ref="AF70" si="144">(AF69/AE69)^(1/(AF$5-AE$5))-1</f>
        <v>3.9612471523645443E-2</v>
      </c>
      <c r="AG70" s="109">
        <f t="shared" ref="AG70" si="145">(AG69/AF69)^(1/(AG$5-AF$5))-1</f>
        <v>2.7216147662513457E-2</v>
      </c>
      <c r="AH70" s="109"/>
      <c r="AI70" s="109"/>
      <c r="AJ70" s="109"/>
      <c r="AK70" s="109"/>
      <c r="AL70" s="109"/>
      <c r="AM70" s="109"/>
    </row>
    <row r="72" spans="1:39">
      <c r="A72" s="338" t="s">
        <v>657</v>
      </c>
      <c r="L72">
        <f>L63/K63</f>
        <v>1.0326848874733137</v>
      </c>
      <c r="M72" s="338">
        <f t="shared" ref="M72:AG74" si="146">M63/L63</f>
        <v>0.990571868316798</v>
      </c>
      <c r="N72" s="338">
        <f t="shared" si="146"/>
        <v>0.98867429213957225</v>
      </c>
      <c r="O72" s="338">
        <f t="shared" si="146"/>
        <v>0.98627839044640342</v>
      </c>
      <c r="P72" s="338">
        <f t="shared" si="146"/>
        <v>0.98564422285680997</v>
      </c>
      <c r="Q72" s="338">
        <f t="shared" si="146"/>
        <v>0.98481874420922078</v>
      </c>
      <c r="R72" s="338">
        <f t="shared" si="146"/>
        <v>0.98507189298244269</v>
      </c>
      <c r="S72" s="338">
        <f t="shared" si="146"/>
        <v>0.98776801854492291</v>
      </c>
      <c r="T72" s="338">
        <f t="shared" si="146"/>
        <v>0.98813814441363468</v>
      </c>
      <c r="U72" s="338">
        <f t="shared" si="146"/>
        <v>0.98687391585197592</v>
      </c>
      <c r="V72" s="338">
        <f t="shared" si="146"/>
        <v>0.98578553293158044</v>
      </c>
      <c r="W72" s="338">
        <f t="shared" si="146"/>
        <v>0.98301539082708489</v>
      </c>
      <c r="X72" s="338">
        <f t="shared" si="146"/>
        <v>0.9832763067165583</v>
      </c>
      <c r="Y72" s="338">
        <f t="shared" si="146"/>
        <v>0.98252151739797067</v>
      </c>
      <c r="Z72" s="338">
        <f t="shared" si="146"/>
        <v>0.98264549436639959</v>
      </c>
      <c r="AA72" s="338">
        <f t="shared" si="146"/>
        <v>0.98077942460938872</v>
      </c>
      <c r="AB72" s="338">
        <f t="shared" si="146"/>
        <v>0.97884589673135836</v>
      </c>
      <c r="AC72" s="338">
        <f t="shared" si="146"/>
        <v>0.97862543029648708</v>
      </c>
      <c r="AD72" s="338">
        <f t="shared" si="146"/>
        <v>0.98001922674382724</v>
      </c>
      <c r="AE72" s="338">
        <f t="shared" si="146"/>
        <v>0.98053363406662375</v>
      </c>
      <c r="AF72" s="338">
        <f t="shared" si="146"/>
        <v>0.88921423443368275</v>
      </c>
      <c r="AG72" s="338">
        <f t="shared" si="146"/>
        <v>0.8696325415483267</v>
      </c>
    </row>
    <row r="73" spans="1:39">
      <c r="A73" s="338" t="s">
        <v>658</v>
      </c>
      <c r="L73" s="338">
        <f t="shared" ref="L73:AA74" si="147">L64/K64</f>
        <v>0.94963932827238717</v>
      </c>
      <c r="M73" s="338">
        <f t="shared" si="147"/>
        <v>1.0157971699049078</v>
      </c>
      <c r="N73" s="338">
        <f t="shared" si="147"/>
        <v>1.0131820328438845</v>
      </c>
      <c r="O73" s="338">
        <f t="shared" si="147"/>
        <v>1.0064258414429306</v>
      </c>
      <c r="P73" s="338">
        <f t="shared" si="147"/>
        <v>1.0064741294017681</v>
      </c>
      <c r="Q73" s="338">
        <f t="shared" si="147"/>
        <v>1.0063315463083904</v>
      </c>
      <c r="R73" s="338">
        <f t="shared" si="147"/>
        <v>1.0064960402720544</v>
      </c>
      <c r="S73" s="338">
        <f t="shared" si="147"/>
        <v>1.0074555889940933</v>
      </c>
      <c r="T73" s="338">
        <f t="shared" si="147"/>
        <v>1.00495085404534</v>
      </c>
      <c r="U73" s="338">
        <f t="shared" si="147"/>
        <v>1.0058741527084589</v>
      </c>
      <c r="V73" s="338">
        <f t="shared" si="147"/>
        <v>1.0045958949386784</v>
      </c>
      <c r="W73" s="338">
        <f t="shared" si="147"/>
        <v>1.0067512280161584</v>
      </c>
      <c r="X73" s="338">
        <f t="shared" si="147"/>
        <v>1.0066773765067947</v>
      </c>
      <c r="Y73" s="338">
        <f t="shared" si="147"/>
        <v>1.0059640013391575</v>
      </c>
      <c r="Z73" s="338">
        <f t="shared" si="147"/>
        <v>1.0066376042270913</v>
      </c>
      <c r="AA73" s="338">
        <f t="shared" si="147"/>
        <v>1.0045112746468887</v>
      </c>
      <c r="AB73" s="338">
        <f t="shared" si="146"/>
        <v>1.0057445503454583</v>
      </c>
      <c r="AC73" s="338">
        <f t="shared" si="146"/>
        <v>1.0077721015202812</v>
      </c>
      <c r="AD73" s="338">
        <f t="shared" si="146"/>
        <v>1.0063988342559278</v>
      </c>
      <c r="AE73" s="338">
        <f t="shared" si="146"/>
        <v>1.0061570515537692</v>
      </c>
      <c r="AF73" s="338">
        <f t="shared" si="146"/>
        <v>1.0261018688192327</v>
      </c>
      <c r="AG73" s="338">
        <f t="shared" si="146"/>
        <v>1.0222481057969901</v>
      </c>
    </row>
    <row r="74" spans="1:39">
      <c r="A74" s="338" t="s">
        <v>659</v>
      </c>
      <c r="L74" s="338">
        <f t="shared" si="147"/>
        <v>0.99999999999999989</v>
      </c>
      <c r="M74" s="338">
        <f t="shared" si="146"/>
        <v>1.0000000000000002</v>
      </c>
      <c r="N74" s="338">
        <f t="shared" si="146"/>
        <v>1.0080842737591018</v>
      </c>
      <c r="O74" s="338">
        <f t="shared" si="146"/>
        <v>1.0235846899619945</v>
      </c>
      <c r="P74" s="338">
        <f t="shared" si="146"/>
        <v>1.0239466347180612</v>
      </c>
      <c r="Q74" s="338">
        <f t="shared" si="146"/>
        <v>1.0249267942179665</v>
      </c>
      <c r="R74" s="338">
        <f t="shared" si="146"/>
        <v>1.0229680177035905</v>
      </c>
      <c r="S74" s="338">
        <f t="shared" si="146"/>
        <v>1.0149218731343963</v>
      </c>
      <c r="T74" s="338">
        <f t="shared" si="146"/>
        <v>1.0171073245759361</v>
      </c>
      <c r="U74" s="338">
        <f t="shared" si="146"/>
        <v>1.0177103615297511</v>
      </c>
      <c r="V74" s="338">
        <f t="shared" si="146"/>
        <v>1.0208703811655293</v>
      </c>
      <c r="W74" s="338">
        <f t="shared" si="146"/>
        <v>1.0222284396261703</v>
      </c>
      <c r="X74" s="338">
        <f t="shared" si="146"/>
        <v>1.0207975754723733</v>
      </c>
      <c r="Y74" s="338">
        <f t="shared" si="146"/>
        <v>1.0220628357888946</v>
      </c>
      <c r="Z74" s="338">
        <f t="shared" si="146"/>
        <v>1.0199492045177492</v>
      </c>
      <c r="AA74" s="338">
        <f t="shared" si="146"/>
        <v>1.0247039043792054</v>
      </c>
      <c r="AB74" s="338">
        <f t="shared" si="146"/>
        <v>1.0248961184215513</v>
      </c>
      <c r="AC74" s="338">
        <f t="shared" si="146"/>
        <v>1.0214061403255752</v>
      </c>
      <c r="AD74" s="338">
        <f t="shared" si="146"/>
        <v>1.0199711210185443</v>
      </c>
      <c r="AE74" s="338">
        <f t="shared" si="146"/>
        <v>1.0185911100991556</v>
      </c>
      <c r="AF74" s="338">
        <f t="shared" si="146"/>
        <v>1.1113978517601539</v>
      </c>
      <c r="AG74" s="338">
        <f t="shared" si="146"/>
        <v>1.1096679844335757</v>
      </c>
    </row>
    <row r="75" spans="1:39">
      <c r="A75" s="338" t="s">
        <v>396</v>
      </c>
      <c r="K75" s="24">
        <f>K63</f>
        <v>0.48513776979468864</v>
      </c>
      <c r="L75">
        <f>K75*L72</f>
        <v>0.50099444320948239</v>
      </c>
      <c r="M75" s="338">
        <f t="shared" ref="M75:AG77" si="148">L75*M72</f>
        <v>0.4962710016263509</v>
      </c>
      <c r="N75" s="338">
        <f t="shared" si="148"/>
        <v>0.49065038124232901</v>
      </c>
      <c r="O75" s="338">
        <f t="shared" si="148"/>
        <v>0.48391786828359845</v>
      </c>
      <c r="P75" s="338">
        <f t="shared" si="148"/>
        <v>0.47697085121091154</v>
      </c>
      <c r="Q75" s="338">
        <f t="shared" si="148"/>
        <v>0.46972983471393298</v>
      </c>
      <c r="R75" s="338">
        <f t="shared" si="148"/>
        <v>0.4627176574719839</v>
      </c>
      <c r="S75" s="338">
        <f t="shared" si="148"/>
        <v>0.45705770366684989</v>
      </c>
      <c r="T75" s="338">
        <f t="shared" si="148"/>
        <v>0.45163615119131795</v>
      </c>
      <c r="U75" s="338">
        <f t="shared" si="148"/>
        <v>0.44570793706649098</v>
      </c>
      <c r="V75" s="338">
        <f t="shared" si="148"/>
        <v>0.4393724362729261</v>
      </c>
      <c r="W75" s="338">
        <f t="shared" si="148"/>
        <v>0.43190986716147889</v>
      </c>
      <c r="X75" s="338">
        <f t="shared" si="148"/>
        <v>0.42468673901697829</v>
      </c>
      <c r="Y75" s="338">
        <f t="shared" si="148"/>
        <v>0.41726385923775744</v>
      </c>
      <c r="Z75" s="338">
        <f t="shared" si="148"/>
        <v>0.41002245124191794</v>
      </c>
      <c r="AA75" s="338">
        <f t="shared" si="148"/>
        <v>0.40214158380597942</v>
      </c>
      <c r="AB75" s="338">
        <f t="shared" si="148"/>
        <v>0.39363463921353264</v>
      </c>
      <c r="AC75" s="338">
        <f t="shared" si="148"/>
        <v>0.38522086817994583</v>
      </c>
      <c r="AD75" s="338">
        <f t="shared" si="148"/>
        <v>0.37752385735929633</v>
      </c>
      <c r="AE75" s="338">
        <f t="shared" si="148"/>
        <v>0.37017483980336052</v>
      </c>
      <c r="AF75" s="338">
        <f t="shared" si="148"/>
        <v>0.32916473678235636</v>
      </c>
      <c r="AG75" s="338">
        <f t="shared" si="148"/>
        <v>0.28625236663612652</v>
      </c>
    </row>
    <row r="76" spans="1:39">
      <c r="A76" s="338" t="s">
        <v>397</v>
      </c>
      <c r="K76" s="24">
        <f t="shared" ref="K76:K77" si="149">K64</f>
        <v>0.3148622302053114</v>
      </c>
      <c r="L76" s="338">
        <f t="shared" ref="L76:AA77" si="150">K76*L73</f>
        <v>0.29900555679051766</v>
      </c>
      <c r="M76" s="338">
        <f t="shared" si="150"/>
        <v>0.30372899837364903</v>
      </c>
      <c r="N76" s="338">
        <f t="shared" si="150"/>
        <v>0.30773276400585065</v>
      </c>
      <c r="O76" s="338">
        <f t="shared" si="150"/>
        <v>0.309710205954147</v>
      </c>
      <c r="P76" s="338">
        <f t="shared" si="150"/>
        <v>0.31171530990454238</v>
      </c>
      <c r="Q76" s="338">
        <f t="shared" si="150"/>
        <v>0.31368894982423723</v>
      </c>
      <c r="R76" s="338">
        <f t="shared" si="150"/>
        <v>0.31572668587519392</v>
      </c>
      <c r="S76" s="338">
        <f t="shared" si="150"/>
        <v>0.31808061427954654</v>
      </c>
      <c r="T76" s="338">
        <f t="shared" si="150"/>
        <v>0.31965538497549667</v>
      </c>
      <c r="U76" s="338">
        <f t="shared" si="150"/>
        <v>0.32153308952092396</v>
      </c>
      <c r="V76" s="338">
        <f t="shared" si="150"/>
        <v>0.32301082181967083</v>
      </c>
      <c r="W76" s="338">
        <f t="shared" si="150"/>
        <v>0.32519154152946211</v>
      </c>
      <c r="X76" s="338">
        <f t="shared" si="150"/>
        <v>0.32736296788907931</v>
      </c>
      <c r="Y76" s="338">
        <f t="shared" si="150"/>
        <v>0.32931536106796039</v>
      </c>
      <c r="Z76" s="338">
        <f t="shared" si="150"/>
        <v>0.33150122610063115</v>
      </c>
      <c r="AA76" s="338">
        <f t="shared" si="150"/>
        <v>0.33299671917735146</v>
      </c>
      <c r="AB76" s="338">
        <f t="shared" si="148"/>
        <v>0.33490963559553821</v>
      </c>
      <c r="AC76" s="338">
        <f t="shared" si="148"/>
        <v>0.33751258728350714</v>
      </c>
      <c r="AD76" s="338">
        <f t="shared" si="148"/>
        <v>0.33967227438882364</v>
      </c>
      <c r="AE76" s="338">
        <f t="shared" si="148"/>
        <v>0.34176365409362169</v>
      </c>
      <c r="AF76" s="338">
        <f t="shared" si="148"/>
        <v>0.35068432415995504</v>
      </c>
      <c r="AG76" s="338">
        <f t="shared" si="148"/>
        <v>0.35848638610521172</v>
      </c>
    </row>
    <row r="77" spans="1:39">
      <c r="A77" s="338" t="s">
        <v>398</v>
      </c>
      <c r="K77" s="24">
        <f t="shared" si="149"/>
        <v>0.2</v>
      </c>
      <c r="L77" s="338">
        <f t="shared" si="150"/>
        <v>0.19999999999999998</v>
      </c>
      <c r="M77" s="338">
        <f t="shared" si="148"/>
        <v>0.20000000000000004</v>
      </c>
      <c r="N77" s="338">
        <f t="shared" si="148"/>
        <v>0.2016168547518204</v>
      </c>
      <c r="O77" s="338">
        <f t="shared" si="148"/>
        <v>0.20637192576225455</v>
      </c>
      <c r="P77" s="338">
        <f t="shared" si="148"/>
        <v>0.21131383888454611</v>
      </c>
      <c r="Q77" s="338">
        <f t="shared" si="148"/>
        <v>0.21658121546182971</v>
      </c>
      <c r="R77" s="338">
        <f t="shared" si="148"/>
        <v>0.22155565665282215</v>
      </c>
      <c r="S77" s="338">
        <f t="shared" si="148"/>
        <v>0.22486168205360343</v>
      </c>
      <c r="T77" s="338">
        <f t="shared" si="148"/>
        <v>0.22870846383318538</v>
      </c>
      <c r="U77" s="338">
        <f t="shared" si="148"/>
        <v>0.23275897341258511</v>
      </c>
      <c r="V77" s="338">
        <f t="shared" si="148"/>
        <v>0.23761674190740306</v>
      </c>
      <c r="W77" s="338">
        <f t="shared" si="148"/>
        <v>0.24289859130905905</v>
      </c>
      <c r="X77" s="338">
        <f t="shared" si="148"/>
        <v>0.24795029309394237</v>
      </c>
      <c r="Y77" s="338">
        <f t="shared" si="148"/>
        <v>0.25342077969428228</v>
      </c>
      <c r="Z77" s="338">
        <f t="shared" si="148"/>
        <v>0.25847632265745096</v>
      </c>
      <c r="AA77" s="338">
        <f t="shared" si="148"/>
        <v>0.26486169701666928</v>
      </c>
      <c r="AB77" s="338">
        <f t="shared" si="148"/>
        <v>0.27145572519092931</v>
      </c>
      <c r="AC77" s="338">
        <f t="shared" si="148"/>
        <v>0.27726654453654714</v>
      </c>
      <c r="AD77" s="338">
        <f t="shared" si="148"/>
        <v>0.28280386825188014</v>
      </c>
      <c r="AE77" s="338">
        <f t="shared" si="148"/>
        <v>0.28806150610301795</v>
      </c>
      <c r="AF77" s="338">
        <f t="shared" si="148"/>
        <v>0.3201509390576886</v>
      </c>
      <c r="AG77" s="338">
        <f t="shared" si="148"/>
        <v>0.35526124725866182</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2.7610252366444037</v>
      </c>
      <c r="R5" s="126">
        <f ca="1">OFFSET(AGR!U$21,$E5,0)</f>
        <v>2.8362222586926871</v>
      </c>
      <c r="S5" s="126">
        <f ca="1">OFFSET(AGR!V$21,$E5,0)</f>
        <v>2.9002267403757074</v>
      </c>
      <c r="T5" s="203">
        <f ca="1">OFFSET(AGR!W$21,$E5,0)</f>
        <v>2.961639374653346</v>
      </c>
      <c r="U5" s="126">
        <f ca="1">OFFSET(AGR!X$21,$E5,0)</f>
        <v>3.0198407590679746</v>
      </c>
      <c r="V5" s="126">
        <f ca="1">OFFSET(AGR!Y$21,$E5,0)</f>
        <v>3.0746438845926161</v>
      </c>
      <c r="W5" s="126">
        <f ca="1">OFFSET(AGR!Z$21,$E5,0)</f>
        <v>3.12193346727702</v>
      </c>
      <c r="X5" s="126">
        <f ca="1">OFFSET(AGR!AA$21,$E5,0)</f>
        <v>3.1628114518405415</v>
      </c>
      <c r="Y5" s="205">
        <f ca="1">OFFSET(AGR!AB$21,$E5,0)</f>
        <v>3.2162419790845345</v>
      </c>
      <c r="Z5" s="126">
        <f ca="1">OFFSET(AGR!AC$21,$E5,0)</f>
        <v>3.2660164605883746</v>
      </c>
      <c r="AA5" s="126">
        <f ca="1">OFFSET(AGR!AD$21,$E5,0)</f>
        <v>3.3369757728265217</v>
      </c>
      <c r="AB5" s="126">
        <f ca="1">OFFSET(AGR!AE$21,$E5,0)</f>
        <v>3.3974142100822755</v>
      </c>
      <c r="AC5" s="126">
        <f ca="1">OFFSET(AGR!AF$21,$E5,0)</f>
        <v>3.4531382738080474</v>
      </c>
      <c r="AD5" s="126">
        <f ca="1">OFFSET(AGR!AG$21,$E5,0)</f>
        <v>3.5128574289335344</v>
      </c>
      <c r="AE5" s="126">
        <f ca="1">OFFSET(AGR!AH$21,$E5,0)</f>
        <v>3.5768688497262766</v>
      </c>
      <c r="AF5" s="126">
        <f ca="1">OFFSET(AGR!AI$21,$E5,0)</f>
        <v>3.644287270159503</v>
      </c>
      <c r="AG5" s="126">
        <f ca="1">OFFSET(AGR!AJ$21,$E5,0)</f>
        <v>3.7323963376294715</v>
      </c>
      <c r="AH5" s="126">
        <f ca="1">OFFSET(AGR!AK$21,$E5,0)</f>
        <v>3.8155658543609792</v>
      </c>
      <c r="AI5" s="126">
        <f ca="1">OFFSET(AGR!AL$21,$E5,0)</f>
        <v>3.9014282489080028</v>
      </c>
      <c r="AJ5" s="126">
        <f ca="1">OFFSET(AGR!AM$21,$E5,0)</f>
        <v>3.9898146246488366</v>
      </c>
      <c r="AK5" s="126">
        <f ca="1">OFFSET(AGR!AN$21,$E5,0)</f>
        <v>4.397882123734866</v>
      </c>
      <c r="AL5" s="126">
        <f ca="1">OFFSET(AGR!AO$21,$E5,0)</f>
        <v>4.9306254229287321</v>
      </c>
      <c r="AM5" s="126">
        <f ca="1">OFFSET(AGR!AP$21,$E5,0)</f>
        <v>4.9306254229287321</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5.5347443893086643</v>
      </c>
      <c r="R6" s="126">
        <f ca="1">OFFSET(AGR!U$21,$E6,0)</f>
        <v>5.6854841545055512</v>
      </c>
      <c r="S6" s="126">
        <f ca="1">OFFSET(AGR!V$21,$E6,0)</f>
        <v>5.8137873808520943</v>
      </c>
      <c r="T6" s="203">
        <f ca="1">OFFSET(AGR!W$21,$E6,0)</f>
        <v>5.9368949962732138</v>
      </c>
      <c r="U6" s="126">
        <f ca="1">OFFSET(AGR!X$21,$E6,0)</f>
        <v>6.0535653481278606</v>
      </c>
      <c r="V6" s="126">
        <f ca="1">OFFSET(AGR!Y$21,$E6,0)</f>
        <v>6.1634235585811368</v>
      </c>
      <c r="W6" s="126">
        <f ca="1">OFFSET(AGR!Z$21,$E6,0)</f>
        <v>6.2582201395618133</v>
      </c>
      <c r="X6" s="126">
        <f ca="1">OFFSET(AGR!AA$21,$E6,0)</f>
        <v>6.3401640467403535</v>
      </c>
      <c r="Y6" s="205">
        <f ca="1">OFFSET(AGR!AB$21,$E6,0)</f>
        <v>6.4472707500607846</v>
      </c>
      <c r="Z6" s="126">
        <f ca="1">OFFSET(AGR!AC$21,$E6,0)</f>
        <v>6.5470485530948999</v>
      </c>
      <c r="AA6" s="126">
        <f ca="1">OFFSET(AGR!AD$21,$E6,0)</f>
        <v>6.6892934156433501</v>
      </c>
      <c r="AB6" s="126">
        <f ca="1">OFFSET(AGR!AE$21,$E6,0)</f>
        <v>6.8104481581137284</v>
      </c>
      <c r="AC6" s="126">
        <f ca="1">OFFSET(AGR!AF$21,$E6,0)</f>
        <v>6.9221524790168321</v>
      </c>
      <c r="AD6" s="126">
        <f ca="1">OFFSET(AGR!AG$21,$E6,0)</f>
        <v>7.0418653503003812</v>
      </c>
      <c r="AE6" s="126">
        <f ca="1">OFFSET(AGR!AH$21,$E6,0)</f>
        <v>7.1701824867691828</v>
      </c>
      <c r="AF6" s="126">
        <f ca="1">OFFSET(AGR!AI$21,$E6,0)</f>
        <v>7.3053292863262742</v>
      </c>
      <c r="AG6" s="126">
        <f ca="1">OFFSET(AGR!AJ$21,$E6,0)</f>
        <v>7.481952505974677</v>
      </c>
      <c r="AH6" s="126">
        <f ca="1">OFFSET(AGR!AK$21,$E6,0)</f>
        <v>7.6486739143782723</v>
      </c>
      <c r="AI6" s="126">
        <f ca="1">OFFSET(AGR!AL$21,$E6,0)</f>
        <v>7.8207934590186206</v>
      </c>
      <c r="AJ6" s="126">
        <f ca="1">OFFSET(AGR!AM$21,$E6,0)</f>
        <v>7.9979725701438236</v>
      </c>
      <c r="AK6" s="126">
        <f ca="1">OFFSET(AGR!AN$21,$E6,0)</f>
        <v>8.8159836737911537</v>
      </c>
      <c r="AL6" s="126">
        <f ca="1">OFFSET(AGR!AO$21,$E6,0)</f>
        <v>9.8839195792733499</v>
      </c>
      <c r="AM6" s="126">
        <f ca="1">OFFSET(AGR!AP$21,$E6,0)</f>
        <v>9.8839195792733499</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9.2949981132875266</v>
      </c>
      <c r="R7" s="126">
        <f ca="1">OFFSET(AGR!U$21,$E7,0)</f>
        <v>9.5481490692393489</v>
      </c>
      <c r="S7" s="126">
        <f ca="1">OFFSET(AGR!V$21,$E7,0)</f>
        <v>9.7636203110772737</v>
      </c>
      <c r="T7" s="203">
        <f ca="1">OFFSET(AGR!W$21,$E7,0)</f>
        <v>9.970366092378578</v>
      </c>
      <c r="U7" s="126">
        <f ca="1">OFFSET(AGR!X$21,$E7,0)</f>
        <v>10.166301193276885</v>
      </c>
      <c r="V7" s="126">
        <f ca="1">OFFSET(AGR!Y$21,$E7,0)</f>
        <v>10.350796047432182</v>
      </c>
      <c r="W7" s="126">
        <f ca="1">OFFSET(AGR!Z$21,$E7,0)</f>
        <v>10.509996541508036</v>
      </c>
      <c r="X7" s="126">
        <f ca="1">OFFSET(AGR!AA$21,$E7,0)</f>
        <v>10.647612375057863</v>
      </c>
      <c r="Y7" s="205">
        <f ca="1">OFFSET(AGR!AB$21,$E7,0)</f>
        <v>10.827486373793368</v>
      </c>
      <c r="Z7" s="126">
        <f ca="1">OFFSET(AGR!AC$21,$E7,0)</f>
        <v>10.995052285733507</v>
      </c>
      <c r="AA7" s="126">
        <f ca="1">OFFSET(AGR!AD$21,$E7,0)</f>
        <v>11.233936981396543</v>
      </c>
      <c r="AB7" s="126">
        <f ca="1">OFFSET(AGR!AE$21,$E7,0)</f>
        <v>11.437403126075839</v>
      </c>
      <c r="AC7" s="126">
        <f ca="1">OFFSET(AGR!AF$21,$E7,0)</f>
        <v>11.624998320904719</v>
      </c>
      <c r="AD7" s="126">
        <f ca="1">OFFSET(AGR!AG$21,$E7,0)</f>
        <v>11.826043000558988</v>
      </c>
      <c r="AE7" s="126">
        <f ca="1">OFFSET(AGR!AH$21,$E7,0)</f>
        <v>12.041537602926514</v>
      </c>
      <c r="AF7" s="126">
        <f ca="1">OFFSET(AGR!AI$21,$E7,0)</f>
        <v>12.268501877794666</v>
      </c>
      <c r="AG7" s="126">
        <f ca="1">OFFSET(AGR!AJ$21,$E7,0)</f>
        <v>12.565121265776868</v>
      </c>
      <c r="AH7" s="126">
        <f ca="1">OFFSET(AGR!AK$21,$E7,0)</f>
        <v>12.845111644293629</v>
      </c>
      <c r="AI7" s="126">
        <f ca="1">OFFSET(AGR!AL$21,$E7,0)</f>
        <v>13.134167602466214</v>
      </c>
      <c r="AJ7" s="126">
        <f ca="1">OFFSET(AGR!AM$21,$E7,0)</f>
        <v>13.431720549410604</v>
      </c>
      <c r="AK7" s="126">
        <f ca="1">OFFSET(AGR!AN$21,$E7,0)</f>
        <v>14.805480768534277</v>
      </c>
      <c r="AL7" s="126">
        <f ca="1">OFFSET(AGR!AO$21,$E7,0)</f>
        <v>16.598962369192066</v>
      </c>
      <c r="AM7" s="126">
        <f ca="1">OFFSET(AGR!AP$21,$E7,0)</f>
        <v>16.598962369192066</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4.2279415936416616</v>
      </c>
      <c r="R8" s="126">
        <f ca="1">OFFSET(AGR!U$21,$E8,0)</f>
        <v>4.343090348175437</v>
      </c>
      <c r="S8" s="126">
        <f ca="1">OFFSET(AGR!V$21,$E8,0)</f>
        <v>4.441100031931895</v>
      </c>
      <c r="T8" s="203">
        <f ca="1">OFFSET(AGR!W$21,$E8,0)</f>
        <v>4.5351408351058256</v>
      </c>
      <c r="U8" s="126">
        <f ca="1">OFFSET(AGR!X$21,$E8,0)</f>
        <v>4.6242642703820636</v>
      </c>
      <c r="V8" s="126">
        <f ca="1">OFFSET(AGR!Y$21,$E8,0)</f>
        <v>4.7081839719450951</v>
      </c>
      <c r="W8" s="126">
        <f ca="1">OFFSET(AGR!Z$21,$E8,0)</f>
        <v>4.7805982298532701</v>
      </c>
      <c r="X8" s="126">
        <f ca="1">OFFSET(AGR!AA$21,$E8,0)</f>
        <v>4.843194445529444</v>
      </c>
      <c r="Y8" s="205">
        <f ca="1">OFFSET(AGR!AB$21,$E8,0)</f>
        <v>4.9250122954740645</v>
      </c>
      <c r="Z8" s="126">
        <f ca="1">OFFSET(AGR!AC$21,$E8,0)</f>
        <v>5.0012316642284746</v>
      </c>
      <c r="AA8" s="126">
        <f ca="1">OFFSET(AGR!AD$21,$E8,0)</f>
        <v>5.109891238826382</v>
      </c>
      <c r="AB8" s="126">
        <f ca="1">OFFSET(AGR!AE$21,$E8,0)</f>
        <v>5.202440259870051</v>
      </c>
      <c r="AC8" s="126">
        <f ca="1">OFFSET(AGR!AF$21,$E8,0)</f>
        <v>5.2877701886465305</v>
      </c>
      <c r="AD8" s="126">
        <f ca="1">OFFSET(AGR!AG$21,$E8,0)</f>
        <v>5.3792177772238254</v>
      </c>
      <c r="AE8" s="126">
        <f ca="1">OFFSET(AGR!AH$21,$E8,0)</f>
        <v>5.4772380867979056</v>
      </c>
      <c r="AF8" s="126">
        <f ca="1">OFFSET(AGR!AI$21,$E8,0)</f>
        <v>5.5804755147446645</v>
      </c>
      <c r="AG8" s="126">
        <f ca="1">OFFSET(AGR!AJ$21,$E8,0)</f>
        <v>5.715396407965474</v>
      </c>
      <c r="AH8" s="126">
        <f ca="1">OFFSET(AGR!AK$21,$E8,0)</f>
        <v>5.8427533963932854</v>
      </c>
      <c r="AI8" s="126">
        <f ca="1">OFFSET(AGR!AL$21,$E8,0)</f>
        <v>5.9742339726723444</v>
      </c>
      <c r="AJ8" s="126">
        <f ca="1">OFFSET(AGR!AM$21,$E8,0)</f>
        <v>6.1095795064060665</v>
      </c>
      <c r="AK8" s="126">
        <f ca="1">OFFSET(AGR!AN$21,$E8,0)</f>
        <v>6.7344508511156755</v>
      </c>
      <c r="AL8" s="126">
        <f ca="1">OFFSET(AGR!AO$21,$E8,0)</f>
        <v>7.5502375101804367</v>
      </c>
      <c r="AM8" s="126">
        <f ca="1">OFFSET(AGR!AP$21,$E8,0)</f>
        <v>7.5502375101804367</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16.063433712586789</v>
      </c>
      <c r="R9" s="126">
        <f ca="1">OFFSET(AGR!U$21,$E9,0)</f>
        <v>16.500924237129972</v>
      </c>
      <c r="S9" s="126">
        <f ca="1">OFFSET(AGR!V$21,$E9,0)</f>
        <v>16.873297417634909</v>
      </c>
      <c r="T9" s="203">
        <f ca="1">OFFSET(AGR!W$21,$E9,0)</f>
        <v>17.230591428113826</v>
      </c>
      <c r="U9" s="126">
        <f ca="1">OFFSET(AGR!X$21,$E9,0)</f>
        <v>17.569202632429153</v>
      </c>
      <c r="V9" s="126">
        <f ca="1">OFFSET(AGR!Y$21,$E9,0)</f>
        <v>17.888043026361064</v>
      </c>
      <c r="W9" s="126">
        <f ca="1">OFFSET(AGR!Z$21,$E9,0)</f>
        <v>18.163170202550887</v>
      </c>
      <c r="X9" s="126">
        <f ca="1">OFFSET(AGR!AA$21,$E9,0)</f>
        <v>18.400995191118653</v>
      </c>
      <c r="Y9" s="205">
        <f ca="1">OFFSET(AGR!AB$21,$E9,0)</f>
        <v>18.711849913205711</v>
      </c>
      <c r="Z9" s="126">
        <f ca="1">OFFSET(AGR!AC$21,$E9,0)</f>
        <v>19.00143404072605</v>
      </c>
      <c r="AA9" s="126">
        <f ca="1">OFFSET(AGR!AD$21,$E9,0)</f>
        <v>19.414269893618698</v>
      </c>
      <c r="AB9" s="126">
        <f ca="1">OFFSET(AGR!AE$21,$E9,0)</f>
        <v>19.76589610031359</v>
      </c>
      <c r="AC9" s="126">
        <f ca="1">OFFSET(AGR!AF$21,$E9,0)</f>
        <v>20.090094442282666</v>
      </c>
      <c r="AD9" s="126">
        <f ca="1">OFFSET(AGR!AG$21,$E9,0)</f>
        <v>20.437535920541599</v>
      </c>
      <c r="AE9" s="126">
        <f ca="1">OFFSET(AGR!AH$21,$E9,0)</f>
        <v>20.809949472256317</v>
      </c>
      <c r="AF9" s="126">
        <f ca="1">OFFSET(AGR!AI$21,$E9,0)</f>
        <v>21.202184687372505</v>
      </c>
      <c r="AG9" s="126">
        <f ca="1">OFFSET(AGR!AJ$21,$E9,0)</f>
        <v>21.714796504894966</v>
      </c>
      <c r="AH9" s="126">
        <f ca="1">OFFSET(AGR!AK$21,$E9,0)</f>
        <v>22.198670393910241</v>
      </c>
      <c r="AI9" s="126">
        <f ca="1">OFFSET(AGR!AL$21,$E9,0)</f>
        <v>22.698211240152684</v>
      </c>
      <c r="AJ9" s="126">
        <f ca="1">OFFSET(AGR!AM$21,$E9,0)</f>
        <v>23.212436415991426</v>
      </c>
      <c r="AK9" s="126">
        <f ca="1">OFFSET(AGR!AN$21,$E9,0)</f>
        <v>25.586541923913565</v>
      </c>
      <c r="AL9" s="126">
        <f ca="1">OFFSET(AGR!AO$21,$E9,0)</f>
        <v>28.686001703870517</v>
      </c>
      <c r="AM9" s="126">
        <f ca="1">OFFSET(AGR!AP$21,$E9,0)</f>
        <v>28.686001703870517</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0.3046059234010608</v>
      </c>
      <c r="Q10" s="126">
        <f ca="1">OFFSET(IND!T$25,$E10,0)</f>
        <v>0.30773040603045454</v>
      </c>
      <c r="R10" s="126">
        <f ca="1">OFFSET(IND!U$25,$E10,0)</f>
        <v>0.31093405974519983</v>
      </c>
      <c r="S10" s="126">
        <f ca="1">OFFSET(IND!V$25,$E10,0)</f>
        <v>0.31385865652575906</v>
      </c>
      <c r="T10" s="203">
        <f ca="1">OFFSET(IND!W$25,$E10,0)</f>
        <v>0.31658544820408058</v>
      </c>
      <c r="U10" s="126">
        <f ca="1">OFFSET(IND!X$25,$E10,0)</f>
        <v>0.32339546601374147</v>
      </c>
      <c r="V10" s="126">
        <f ca="1">OFFSET(IND!Y$25,$E10,0)</f>
        <v>0.32989485509406286</v>
      </c>
      <c r="W10" s="126">
        <f ca="1">OFFSET(IND!Z$25,$E10,0)</f>
        <v>0.33709775621417171</v>
      </c>
      <c r="X10" s="126">
        <f ca="1">OFFSET(IND!AA$25,$E10,0)</f>
        <v>0.34557070745417784</v>
      </c>
      <c r="Y10" s="205">
        <f ca="1">OFFSET(IND!AB$25,$E10,0)</f>
        <v>0.35361436626089465</v>
      </c>
      <c r="Z10" s="126">
        <f ca="1">OFFSET(IND!AC$25,$E10,0)</f>
        <v>0.36353438631853058</v>
      </c>
      <c r="AA10" s="126">
        <f ca="1">OFFSET(IND!AD$25,$E10,0)</f>
        <v>0.37299268706294114</v>
      </c>
      <c r="AB10" s="126">
        <f ca="1">OFFSET(IND!AE$25,$E10,0)</f>
        <v>0.38236507234484718</v>
      </c>
      <c r="AC10" s="126">
        <f ca="1">OFFSET(IND!AF$25,$E10,0)</f>
        <v>0.39232128443564968</v>
      </c>
      <c r="AD10" s="126">
        <f ca="1">OFFSET(IND!AG$25,$E10,0)</f>
        <v>0.40269426867983954</v>
      </c>
      <c r="AE10" s="126">
        <f ca="1">OFFSET(IND!AH$25,$E10,0)</f>
        <v>0.41367108301371597</v>
      </c>
      <c r="AF10" s="126">
        <f ca="1">OFFSET(IND!AI$25,$E10,0)</f>
        <v>0.4254538078009556</v>
      </c>
      <c r="AG10" s="126">
        <f ca="1">OFFSET(IND!AJ$25,$E10,0)</f>
        <v>0.43609702325121402</v>
      </c>
      <c r="AH10" s="126">
        <f ca="1">OFFSET(IND!AK$25,$E10,0)</f>
        <v>0.44664531302216337</v>
      </c>
      <c r="AI10" s="126">
        <f ca="1">OFFSET(IND!AL$25,$E10,0)</f>
        <v>0.45701068310268239</v>
      </c>
      <c r="AJ10" s="126">
        <f ca="1">OFFSET(IND!AM$25,$E10,0)</f>
        <v>0.51828478327227623</v>
      </c>
      <c r="AK10" s="126">
        <f ca="1">OFFSET(IND!AN$25,$E10,0)</f>
        <v>0.60003999090027493</v>
      </c>
      <c r="AL10" s="126">
        <f ca="1">OFFSET(IND!AO$25,$E10,0)</f>
        <v>0.73965578078813854</v>
      </c>
      <c r="AM10" s="126">
        <f ca="1">OFFSET(IND!AP$25,$E10,0)</f>
        <v>0.88268508858572903</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4.0614123120141432</v>
      </c>
      <c r="Q11" s="126">
        <f ca="1">OFFSET(IND!T$25,$E11,0)</f>
        <v>4.1030720804060596</v>
      </c>
      <c r="R11" s="126">
        <f ca="1">OFFSET(IND!U$25,$E11,0)</f>
        <v>4.1457874632693308</v>
      </c>
      <c r="S11" s="126">
        <f ca="1">OFFSET(IND!V$25,$E11,0)</f>
        <v>4.1847820870101202</v>
      </c>
      <c r="T11" s="203">
        <f ca="1">OFFSET(IND!W$25,$E11,0)</f>
        <v>4.2211393093877403</v>
      </c>
      <c r="U11" s="126">
        <f ca="1">OFFSET(IND!X$25,$E11,0)</f>
        <v>4.3119395468498851</v>
      </c>
      <c r="V11" s="126">
        <f ca="1">OFFSET(IND!Y$25,$E11,0)</f>
        <v>4.3985980679208367</v>
      </c>
      <c r="W11" s="126">
        <f ca="1">OFFSET(IND!Z$25,$E11,0)</f>
        <v>4.4946367495222876</v>
      </c>
      <c r="X11" s="126">
        <f ca="1">OFFSET(IND!AA$25,$E11,0)</f>
        <v>4.60760943272237</v>
      </c>
      <c r="Y11" s="205">
        <f ca="1">OFFSET(IND!AB$25,$E11,0)</f>
        <v>4.7148582168119271</v>
      </c>
      <c r="Z11" s="126">
        <f ca="1">OFFSET(IND!AC$25,$E11,0)</f>
        <v>4.8471251509137394</v>
      </c>
      <c r="AA11" s="126">
        <f ca="1">OFFSET(IND!AD$25,$E11,0)</f>
        <v>4.9732358275058806</v>
      </c>
      <c r="AB11" s="126">
        <f ca="1">OFFSET(IND!AE$25,$E11,0)</f>
        <v>5.0982009645979609</v>
      </c>
      <c r="AC11" s="126">
        <f ca="1">OFFSET(IND!AF$25,$E11,0)</f>
        <v>5.2309504591419937</v>
      </c>
      <c r="AD11" s="126">
        <f ca="1">OFFSET(IND!AG$25,$E11,0)</f>
        <v>5.3692569157311913</v>
      </c>
      <c r="AE11" s="126">
        <f ca="1">OFFSET(IND!AH$25,$E11,0)</f>
        <v>5.5156144401828771</v>
      </c>
      <c r="AF11" s="126">
        <f ca="1">OFFSET(IND!AI$25,$E11,0)</f>
        <v>5.6727174373460718</v>
      </c>
      <c r="AG11" s="126">
        <f ca="1">OFFSET(IND!AJ$25,$E11,0)</f>
        <v>5.8146269766828507</v>
      </c>
      <c r="AH11" s="126">
        <f ca="1">OFFSET(IND!AK$25,$E11,0)</f>
        <v>5.9552708402955092</v>
      </c>
      <c r="AI11" s="126">
        <f ca="1">OFFSET(IND!AL$25,$E11,0)</f>
        <v>6.0934757747024291</v>
      </c>
      <c r="AJ11" s="126">
        <f ca="1">OFFSET(IND!AM$25,$E11,0)</f>
        <v>6.9104637769636801</v>
      </c>
      <c r="AK11" s="126">
        <f ca="1">OFFSET(IND!AN$25,$E11,0)</f>
        <v>8.0005332120036634</v>
      </c>
      <c r="AL11" s="126">
        <f ca="1">OFFSET(IND!AO$25,$E11,0)</f>
        <v>9.8620770771751776</v>
      </c>
      <c r="AM11" s="126">
        <f ca="1">OFFSET(IND!AP$25,$E11,0)</f>
        <v>11.769134514476384</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2.4693386857045998</v>
      </c>
      <c r="Q12" s="126">
        <f ca="1">OFFSET(IND!T$25,$E12,0)</f>
        <v>2.4946678248868852</v>
      </c>
      <c r="R12" s="126">
        <f ca="1">OFFSET(IND!U$25,$E12,0)</f>
        <v>2.5206387776677541</v>
      </c>
      <c r="S12" s="126">
        <f ca="1">OFFSET(IND!V$25,$E12,0)</f>
        <v>2.5443475089021543</v>
      </c>
      <c r="T12" s="203">
        <f ca="1">OFFSET(IND!W$25,$E12,0)</f>
        <v>2.5664527001077473</v>
      </c>
      <c r="U12" s="126">
        <f ca="1">OFFSET(IND!X$25,$E12,0)</f>
        <v>2.6216592444847318</v>
      </c>
      <c r="V12" s="126">
        <f ca="1">OFFSET(IND!Y$25,$E12,0)</f>
        <v>2.6743476252958707</v>
      </c>
      <c r="W12" s="126">
        <f ca="1">OFFSET(IND!Z$25,$E12,0)</f>
        <v>2.7327391437095527</v>
      </c>
      <c r="X12" s="126">
        <f ca="1">OFFSET(IND!AA$25,$E12,0)</f>
        <v>2.8014265350952026</v>
      </c>
      <c r="Y12" s="205">
        <f ca="1">OFFSET(IND!AB$25,$E12,0)</f>
        <v>2.8666337958216532</v>
      </c>
      <c r="Z12" s="126">
        <f ca="1">OFFSET(IND!AC$25,$E12,0)</f>
        <v>2.9470520917555549</v>
      </c>
      <c r="AA12" s="126">
        <f ca="1">OFFSET(IND!AD$25,$E12,0)</f>
        <v>3.0237273831235765</v>
      </c>
      <c r="AB12" s="126">
        <f ca="1">OFFSET(IND!AE$25,$E12,0)</f>
        <v>3.0997061864755615</v>
      </c>
      <c r="AC12" s="126">
        <f ca="1">OFFSET(IND!AF$25,$E12,0)</f>
        <v>3.1804178791583335</v>
      </c>
      <c r="AD12" s="126">
        <f ca="1">OFFSET(IND!AG$25,$E12,0)</f>
        <v>3.2645082047645659</v>
      </c>
      <c r="AE12" s="126">
        <f ca="1">OFFSET(IND!AH$25,$E12,0)</f>
        <v>3.3534935796311909</v>
      </c>
      <c r="AF12" s="126">
        <f ca="1">OFFSET(IND!AI$25,$E12,0)</f>
        <v>3.4490122019064136</v>
      </c>
      <c r="AG12" s="126">
        <f ca="1">OFFSET(IND!AJ$25,$E12,0)</f>
        <v>3.5352932018231749</v>
      </c>
      <c r="AH12" s="126">
        <f ca="1">OFFSET(IND!AK$25,$E12,0)</f>
        <v>3.6208046708996711</v>
      </c>
      <c r="AI12" s="126">
        <f ca="1">OFFSET(IND!AL$25,$E12,0)</f>
        <v>3.7048332710190786</v>
      </c>
      <c r="AJ12" s="126">
        <f ca="1">OFFSET(IND!AM$25,$E12,0)</f>
        <v>4.2015619763939194</v>
      </c>
      <c r="AK12" s="126">
        <f ca="1">OFFSET(IND!AN$25,$E12,0)</f>
        <v>4.8643241928982288</v>
      </c>
      <c r="AL12" s="126">
        <f ca="1">OFFSET(IND!AO$25,$E12,0)</f>
        <v>5.9961428629225102</v>
      </c>
      <c r="AM12" s="126">
        <f ca="1">OFFSET(IND!AP$25,$E12,0)</f>
        <v>7.155633784801644</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2.5993038796890522</v>
      </c>
      <c r="Q13" s="126">
        <f ca="1">OFFSET(IND!T$25,$E13,0)</f>
        <v>2.625966131459879</v>
      </c>
      <c r="R13" s="126">
        <f ca="1">OFFSET(IND!U$25,$E13,0)</f>
        <v>2.6533039764923725</v>
      </c>
      <c r="S13" s="126">
        <f ca="1">OFFSET(IND!V$25,$E13,0)</f>
        <v>2.6782605356864777</v>
      </c>
      <c r="T13" s="203">
        <f ca="1">OFFSET(IND!W$25,$E13,0)</f>
        <v>2.7015291580081549</v>
      </c>
      <c r="U13" s="126">
        <f ca="1">OFFSET(IND!X$25,$E13,0)</f>
        <v>2.7596413099839276</v>
      </c>
      <c r="V13" s="126">
        <f ca="1">OFFSET(IND!Y$25,$E13,0)</f>
        <v>2.8151027634693371</v>
      </c>
      <c r="W13" s="126">
        <f ca="1">OFFSET(IND!Z$25,$E13,0)</f>
        <v>2.8765675196942659</v>
      </c>
      <c r="X13" s="126">
        <f ca="1">OFFSET(IND!AA$25,$E13,0)</f>
        <v>2.9488700369423184</v>
      </c>
      <c r="Y13" s="205">
        <f ca="1">OFFSET(IND!AB$25,$E13,0)</f>
        <v>3.017509258759635</v>
      </c>
      <c r="Z13" s="126">
        <f ca="1">OFFSET(IND!AC$25,$E13,0)</f>
        <v>3.1021600965847949</v>
      </c>
      <c r="AA13" s="126">
        <f ca="1">OFFSET(IND!AD$25,$E13,0)</f>
        <v>3.1828709296037649</v>
      </c>
      <c r="AB13" s="126">
        <f ca="1">OFFSET(IND!AE$25,$E13,0)</f>
        <v>3.2628486173426965</v>
      </c>
      <c r="AC13" s="126">
        <f ca="1">OFFSET(IND!AF$25,$E13,0)</f>
        <v>3.3478082938508775</v>
      </c>
      <c r="AD13" s="126">
        <f ca="1">OFFSET(IND!AG$25,$E13,0)</f>
        <v>3.4363244260679644</v>
      </c>
      <c r="AE13" s="126">
        <f ca="1">OFFSET(IND!AH$25,$E13,0)</f>
        <v>3.529993241717043</v>
      </c>
      <c r="AF13" s="126">
        <f ca="1">OFFSET(IND!AI$25,$E13,0)</f>
        <v>3.6305391599014878</v>
      </c>
      <c r="AG13" s="126">
        <f ca="1">OFFSET(IND!AJ$25,$E13,0)</f>
        <v>3.721361265077026</v>
      </c>
      <c r="AH13" s="126">
        <f ca="1">OFFSET(IND!AK$25,$E13,0)</f>
        <v>3.8113733377891275</v>
      </c>
      <c r="AI13" s="126">
        <f ca="1">OFFSET(IND!AL$25,$E13,0)</f>
        <v>3.8998244958095563</v>
      </c>
      <c r="AJ13" s="126">
        <f ca="1">OFFSET(IND!AM$25,$E13,0)</f>
        <v>4.4226968172567576</v>
      </c>
      <c r="AK13" s="126">
        <f ca="1">OFFSET(IND!AN$25,$E13,0)</f>
        <v>5.1203412556823471</v>
      </c>
      <c r="AL13" s="126">
        <f ca="1">OFFSET(IND!AO$25,$E13,0)</f>
        <v>6.3117293293921168</v>
      </c>
      <c r="AM13" s="126">
        <f ca="1">OFFSET(IND!AP$25,$E13,0)</f>
        <v>7.5322460892648895</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0.73105421616254573</v>
      </c>
      <c r="Q14" s="126">
        <f ca="1">OFFSET(IND!T$25,$E14,0)</f>
        <v>0.73855297447309076</v>
      </c>
      <c r="R14" s="126">
        <f ca="1">OFFSET(IND!U$25,$E14,0)</f>
        <v>0.74624174338847948</v>
      </c>
      <c r="S14" s="126">
        <f ca="1">OFFSET(IND!V$25,$E14,0)</f>
        <v>0.75326077566182159</v>
      </c>
      <c r="T14" s="203">
        <f ca="1">OFFSET(IND!W$25,$E14,0)</f>
        <v>0.75980507568979327</v>
      </c>
      <c r="U14" s="126">
        <f ca="1">OFFSET(IND!X$25,$E14,0)</f>
        <v>0.7761491184329794</v>
      </c>
      <c r="V14" s="126">
        <f ca="1">OFFSET(IND!Y$25,$E14,0)</f>
        <v>0.79174765222575072</v>
      </c>
      <c r="W14" s="126">
        <f ca="1">OFFSET(IND!Z$25,$E14,0)</f>
        <v>0.80903461491401185</v>
      </c>
      <c r="X14" s="126">
        <f ca="1">OFFSET(IND!AA$25,$E14,0)</f>
        <v>0.82936969789002668</v>
      </c>
      <c r="Y14" s="205">
        <f ca="1">OFFSET(IND!AB$25,$E14,0)</f>
        <v>0.84867447902614701</v>
      </c>
      <c r="Z14" s="126">
        <f ca="1">OFFSET(IND!AC$25,$E14,0)</f>
        <v>0.87248252716447317</v>
      </c>
      <c r="AA14" s="126">
        <f ca="1">OFFSET(IND!AD$25,$E14,0)</f>
        <v>0.89518244895105858</v>
      </c>
      <c r="AB14" s="126">
        <f ca="1">OFFSET(IND!AE$25,$E14,0)</f>
        <v>0.9176761736276331</v>
      </c>
      <c r="AC14" s="126">
        <f ca="1">OFFSET(IND!AF$25,$E14,0)</f>
        <v>0.94157108264555911</v>
      </c>
      <c r="AD14" s="126">
        <f ca="1">OFFSET(IND!AG$25,$E14,0)</f>
        <v>0.9664662448316147</v>
      </c>
      <c r="AE14" s="126">
        <f ca="1">OFFSET(IND!AH$25,$E14,0)</f>
        <v>0.99281059923291815</v>
      </c>
      <c r="AF14" s="126">
        <f ca="1">OFFSET(IND!AI$25,$E14,0)</f>
        <v>1.0210891387222933</v>
      </c>
      <c r="AG14" s="126">
        <f ca="1">OFFSET(IND!AJ$25,$E14,0)</f>
        <v>1.0466328558029134</v>
      </c>
      <c r="AH14" s="126">
        <f ca="1">OFFSET(IND!AK$25,$E14,0)</f>
        <v>1.071948751253192</v>
      </c>
      <c r="AI14" s="126">
        <f ca="1">OFFSET(IND!AL$25,$E14,0)</f>
        <v>1.0968256394464377</v>
      </c>
      <c r="AJ14" s="126">
        <f ca="1">OFFSET(IND!AM$25,$E14,0)</f>
        <v>1.243883479853463</v>
      </c>
      <c r="AK14" s="126">
        <f ca="1">OFFSET(IND!AN$25,$E14,0)</f>
        <v>1.4400959781606599</v>
      </c>
      <c r="AL14" s="126">
        <f ca="1">OFFSET(IND!AO$25,$E14,0)</f>
        <v>1.7751738738915326</v>
      </c>
      <c r="AM14" s="126">
        <f ca="1">OFFSET(IND!AP$25,$E14,0)</f>
        <v>2.1184442126057497</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0.81228246240282864</v>
      </c>
      <c r="Q15" s="126">
        <f ca="1">OFFSET(IND!T$25,$E15,0)</f>
        <v>0.82061441608121199</v>
      </c>
      <c r="R15" s="126">
        <f ca="1">OFFSET(IND!U$25,$E15,0)</f>
        <v>0.82915749265386618</v>
      </c>
      <c r="S15" s="126">
        <f ca="1">OFFSET(IND!V$25,$E15,0)</f>
        <v>0.83695641740202409</v>
      </c>
      <c r="T15" s="203">
        <f ca="1">OFFSET(IND!W$25,$E15,0)</f>
        <v>0.84422786187754817</v>
      </c>
      <c r="U15" s="126">
        <f ca="1">OFFSET(IND!X$25,$E15,0)</f>
        <v>0.86238790936997722</v>
      </c>
      <c r="V15" s="126">
        <f ca="1">OFFSET(IND!Y$25,$E15,0)</f>
        <v>0.87971961358416761</v>
      </c>
      <c r="W15" s="126">
        <f ca="1">OFFSET(IND!Z$25,$E15,0)</f>
        <v>0.89892734990445777</v>
      </c>
      <c r="X15" s="126">
        <f ca="1">OFFSET(IND!AA$25,$E15,0)</f>
        <v>0.9215218865444742</v>
      </c>
      <c r="Y15" s="205">
        <f ca="1">OFFSET(IND!AB$25,$E15,0)</f>
        <v>0.94297164336238559</v>
      </c>
      <c r="Z15" s="126">
        <f ca="1">OFFSET(IND!AC$25,$E15,0)</f>
        <v>0.96942503018274806</v>
      </c>
      <c r="AA15" s="126">
        <f ca="1">OFFSET(IND!AD$25,$E15,0)</f>
        <v>0.99464716550117627</v>
      </c>
      <c r="AB15" s="126">
        <f ca="1">OFFSET(IND!AE$25,$E15,0)</f>
        <v>1.0196401929195924</v>
      </c>
      <c r="AC15" s="126">
        <f ca="1">OFFSET(IND!AF$25,$E15,0)</f>
        <v>1.0461900918283991</v>
      </c>
      <c r="AD15" s="126">
        <f ca="1">OFFSET(IND!AG$25,$E15,0)</f>
        <v>1.0738513831462386</v>
      </c>
      <c r="AE15" s="126">
        <f ca="1">OFFSET(IND!AH$25,$E15,0)</f>
        <v>1.1031228880365758</v>
      </c>
      <c r="AF15" s="126">
        <f ca="1">OFFSET(IND!AI$25,$E15,0)</f>
        <v>1.1345434874692149</v>
      </c>
      <c r="AG15" s="126">
        <f ca="1">OFFSET(IND!AJ$25,$E15,0)</f>
        <v>1.1629253953365706</v>
      </c>
      <c r="AH15" s="126">
        <f ca="1">OFFSET(IND!AK$25,$E15,0)</f>
        <v>1.1910541680591022</v>
      </c>
      <c r="AI15" s="126">
        <f ca="1">OFFSET(IND!AL$25,$E15,0)</f>
        <v>1.2186951549404863</v>
      </c>
      <c r="AJ15" s="126">
        <f ca="1">OFFSET(IND!AM$25,$E15,0)</f>
        <v>1.3820927553927367</v>
      </c>
      <c r="AK15" s="126">
        <f ca="1">OFFSET(IND!AN$25,$E15,0)</f>
        <v>1.6001066424007333</v>
      </c>
      <c r="AL15" s="126">
        <f ca="1">OFFSET(IND!AO$25,$E15,0)</f>
        <v>1.9724154154350364</v>
      </c>
      <c r="AM15" s="126">
        <f ca="1">OFFSET(IND!AP$25,$E15,0)</f>
        <v>2.3538269028952779</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0.48736947744169717</v>
      </c>
      <c r="Q16" s="126">
        <f ca="1">OFFSET(IND!T$25,$E16,0)</f>
        <v>0.49236864964872717</v>
      </c>
      <c r="R16" s="126">
        <f ca="1">OFFSET(IND!U$25,$E16,0)</f>
        <v>0.49749449559231967</v>
      </c>
      <c r="S16" s="126">
        <f ca="1">OFFSET(IND!V$25,$E16,0)</f>
        <v>0.50217385044121443</v>
      </c>
      <c r="T16" s="203">
        <f ca="1">OFFSET(IND!W$25,$E16,0)</f>
        <v>0.50653671712652892</v>
      </c>
      <c r="U16" s="126">
        <f ca="1">OFFSET(IND!X$25,$E16,0)</f>
        <v>0.51743274562198638</v>
      </c>
      <c r="V16" s="126">
        <f ca="1">OFFSET(IND!Y$25,$E16,0)</f>
        <v>0.52783176815050059</v>
      </c>
      <c r="W16" s="126">
        <f ca="1">OFFSET(IND!Z$25,$E16,0)</f>
        <v>0.53935640994267475</v>
      </c>
      <c r="X16" s="126">
        <f ca="1">OFFSET(IND!AA$25,$E16,0)</f>
        <v>0.55291313192668456</v>
      </c>
      <c r="Y16" s="205">
        <f ca="1">OFFSET(IND!AB$25,$E16,0)</f>
        <v>0.56578298601743138</v>
      </c>
      <c r="Z16" s="126">
        <f ca="1">OFFSET(IND!AC$25,$E16,0)</f>
        <v>0.58165501810964881</v>
      </c>
      <c r="AA16" s="126">
        <f ca="1">OFFSET(IND!AD$25,$E16,0)</f>
        <v>0.59678829930070576</v>
      </c>
      <c r="AB16" s="126">
        <f ca="1">OFFSET(IND!AE$25,$E16,0)</f>
        <v>0.6117841157517554</v>
      </c>
      <c r="AC16" s="126">
        <f ca="1">OFFSET(IND!AF$25,$E16,0)</f>
        <v>0.62771405509703937</v>
      </c>
      <c r="AD16" s="126">
        <f ca="1">OFFSET(IND!AG$25,$E16,0)</f>
        <v>0.64431082988774313</v>
      </c>
      <c r="AE16" s="126">
        <f ca="1">OFFSET(IND!AH$25,$E16,0)</f>
        <v>0.66187373282194539</v>
      </c>
      <c r="AF16" s="126">
        <f ca="1">OFFSET(IND!AI$25,$E16,0)</f>
        <v>0.68072609248152882</v>
      </c>
      <c r="AG16" s="126">
        <f ca="1">OFFSET(IND!AJ$25,$E16,0)</f>
        <v>0.69775523720194221</v>
      </c>
      <c r="AH16" s="126">
        <f ca="1">OFFSET(IND!AK$25,$E16,0)</f>
        <v>0.71463250083546115</v>
      </c>
      <c r="AI16" s="126">
        <f ca="1">OFFSET(IND!AL$25,$E16,0)</f>
        <v>0.7312170929642916</v>
      </c>
      <c r="AJ16" s="126">
        <f ca="1">OFFSET(IND!AM$25,$E16,0)</f>
        <v>0.82925565323564177</v>
      </c>
      <c r="AK16" s="126">
        <f ca="1">OFFSET(IND!AN$25,$E16,0)</f>
        <v>0.96006398544043969</v>
      </c>
      <c r="AL16" s="126">
        <f ca="1">OFFSET(IND!AO$25,$E16,0)</f>
        <v>1.1834492492610214</v>
      </c>
      <c r="AM16" s="126">
        <f ca="1">OFFSET(IND!AP$25,$E16,0)</f>
        <v>1.4122961417371662</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6.4982596992226291</v>
      </c>
      <c r="Q17" s="126">
        <f ca="1">OFFSET(IND!T$25,$E17,0)</f>
        <v>6.564915328649696</v>
      </c>
      <c r="R17" s="126">
        <f ca="1">OFFSET(IND!U$25,$E17,0)</f>
        <v>6.6332599412309294</v>
      </c>
      <c r="S17" s="126">
        <f ca="1">OFFSET(IND!V$25,$E17,0)</f>
        <v>6.6956513392161927</v>
      </c>
      <c r="T17" s="203">
        <f ca="1">OFFSET(IND!W$25,$E17,0)</f>
        <v>6.7538228950203854</v>
      </c>
      <c r="U17" s="126">
        <f ca="1">OFFSET(IND!X$25,$E17,0)</f>
        <v>6.8991032749598178</v>
      </c>
      <c r="V17" s="126">
        <f ca="1">OFFSET(IND!Y$25,$E17,0)</f>
        <v>7.0377569086733409</v>
      </c>
      <c r="W17" s="126">
        <f ca="1">OFFSET(IND!Z$25,$E17,0)</f>
        <v>7.1914187992356622</v>
      </c>
      <c r="X17" s="126">
        <f ca="1">OFFSET(IND!AA$25,$E17,0)</f>
        <v>7.3721750923557936</v>
      </c>
      <c r="Y17" s="205">
        <f ca="1">OFFSET(IND!AB$25,$E17,0)</f>
        <v>7.5437731468990847</v>
      </c>
      <c r="Z17" s="126">
        <f ca="1">OFFSET(IND!AC$25,$E17,0)</f>
        <v>7.7554002414619845</v>
      </c>
      <c r="AA17" s="126">
        <f ca="1">OFFSET(IND!AD$25,$E17,0)</f>
        <v>7.9571773240094101</v>
      </c>
      <c r="AB17" s="126">
        <f ca="1">OFFSET(IND!AE$25,$E17,0)</f>
        <v>8.1571215433567392</v>
      </c>
      <c r="AC17" s="126">
        <f ca="1">OFFSET(IND!AF$25,$E17,0)</f>
        <v>8.3695207346271925</v>
      </c>
      <c r="AD17" s="126">
        <f ca="1">OFFSET(IND!AG$25,$E17,0)</f>
        <v>8.590811065169909</v>
      </c>
      <c r="AE17" s="126">
        <f ca="1">OFFSET(IND!AH$25,$E17,0)</f>
        <v>8.8249831042926061</v>
      </c>
      <c r="AF17" s="126">
        <f ca="1">OFFSET(IND!AI$25,$E17,0)</f>
        <v>9.0763478997537188</v>
      </c>
      <c r="AG17" s="126">
        <f ca="1">OFFSET(IND!AJ$25,$E17,0)</f>
        <v>9.3034031626925646</v>
      </c>
      <c r="AH17" s="126">
        <f ca="1">OFFSET(IND!AK$25,$E17,0)</f>
        <v>9.528433344472818</v>
      </c>
      <c r="AI17" s="126">
        <f ca="1">OFFSET(IND!AL$25,$E17,0)</f>
        <v>9.7495612395238904</v>
      </c>
      <c r="AJ17" s="126">
        <f ca="1">OFFSET(IND!AM$25,$E17,0)</f>
        <v>11.056742043141893</v>
      </c>
      <c r="AK17" s="126">
        <f ca="1">OFFSET(IND!AN$25,$E17,0)</f>
        <v>12.800853139205866</v>
      </c>
      <c r="AL17" s="126">
        <f ca="1">OFFSET(IND!AO$25,$E17,0)</f>
        <v>15.779323323480291</v>
      </c>
      <c r="AM17" s="126">
        <f ca="1">OFFSET(IND!AP$25,$E17,0)</f>
        <v>18.830615223162223</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11.371954473639601</v>
      </c>
      <c r="Q18" s="126">
        <f ca="1">OFFSET(IND!T$25,$E18,0)</f>
        <v>11.488601825136968</v>
      </c>
      <c r="R18" s="126">
        <f ca="1">OFFSET(IND!U$25,$E18,0)</f>
        <v>11.608204897154126</v>
      </c>
      <c r="S18" s="126">
        <f ca="1">OFFSET(IND!V$25,$E18,0)</f>
        <v>11.717389843628338</v>
      </c>
      <c r="T18" s="203">
        <f ca="1">OFFSET(IND!W$25,$E18,0)</f>
        <v>11.819190066285675</v>
      </c>
      <c r="U18" s="126">
        <f ca="1">OFFSET(IND!X$25,$E18,0)</f>
        <v>12.07343073117968</v>
      </c>
      <c r="V18" s="126">
        <f ca="1">OFFSET(IND!Y$25,$E18,0)</f>
        <v>12.316074590178346</v>
      </c>
      <c r="W18" s="126">
        <f ca="1">OFFSET(IND!Z$25,$E18,0)</f>
        <v>12.584982898662409</v>
      </c>
      <c r="X18" s="126">
        <f ca="1">OFFSET(IND!AA$25,$E18,0)</f>
        <v>12.901306411622638</v>
      </c>
      <c r="Y18" s="205">
        <f ca="1">OFFSET(IND!AB$25,$E18,0)</f>
        <v>13.201603007073398</v>
      </c>
      <c r="Z18" s="126">
        <f ca="1">OFFSET(IND!AC$25,$E18,0)</f>
        <v>13.571950422558473</v>
      </c>
      <c r="AA18" s="126">
        <f ca="1">OFFSET(IND!AD$25,$E18,0)</f>
        <v>13.925060317016468</v>
      </c>
      <c r="AB18" s="126">
        <f ca="1">OFFSET(IND!AE$25,$E18,0)</f>
        <v>14.274962700874294</v>
      </c>
      <c r="AC18" s="126">
        <f ca="1">OFFSET(IND!AF$25,$E18,0)</f>
        <v>14.646661285597586</v>
      </c>
      <c r="AD18" s="126">
        <f ca="1">OFFSET(IND!AG$25,$E18,0)</f>
        <v>15.033919364047341</v>
      </c>
      <c r="AE18" s="126">
        <f ca="1">OFFSET(IND!AH$25,$E18,0)</f>
        <v>15.443720432512061</v>
      </c>
      <c r="AF18" s="126">
        <f ca="1">OFFSET(IND!AI$25,$E18,0)</f>
        <v>15.883608824569007</v>
      </c>
      <c r="AG18" s="126">
        <f ca="1">OFFSET(IND!AJ$25,$E18,0)</f>
        <v>16.280955534711989</v>
      </c>
      <c r="AH18" s="126">
        <f ca="1">OFFSET(IND!AK$25,$E18,0)</f>
        <v>16.674758352827432</v>
      </c>
      <c r="AI18" s="126">
        <f ca="1">OFFSET(IND!AL$25,$E18,0)</f>
        <v>17.06173216916681</v>
      </c>
      <c r="AJ18" s="126">
        <f ca="1">OFFSET(IND!AM$25,$E18,0)</f>
        <v>19.349298575498313</v>
      </c>
      <c r="AK18" s="126">
        <f ca="1">OFFSET(IND!AN$25,$E18,0)</f>
        <v>22.401492993610265</v>
      </c>
      <c r="AL18" s="126">
        <f ca="1">OFFSET(IND!AO$25,$E18,0)</f>
        <v>27.613815816090508</v>
      </c>
      <c r="AM18" s="126">
        <f ca="1">OFFSET(IND!AP$25,$E18,0)</f>
        <v>32.953576640533889</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16.714207276336843</v>
      </c>
      <c r="Q19" s="126">
        <f ca="1">OFFSET(IND!T$25,$E19,0)</f>
        <v>16.885652564451746</v>
      </c>
      <c r="R19" s="126">
        <f ca="1">OFFSET(IND!U$25,$E19,0)</f>
        <v>17.061442094845603</v>
      </c>
      <c r="S19" s="126">
        <f ca="1">OFFSET(IND!V$25,$E19,0)</f>
        <v>17.221919331283363</v>
      </c>
      <c r="T19" s="203">
        <f ca="1">OFFSET(IND!W$25,$E19,0)</f>
        <v>17.371542689890372</v>
      </c>
      <c r="U19" s="126">
        <f ca="1">OFFSET(IND!X$25,$E19,0)</f>
        <v>17.74521910417451</v>
      </c>
      <c r="V19" s="126">
        <f ca="1">OFFSET(IND!Y$25,$E19,0)</f>
        <v>18.101850830324565</v>
      </c>
      <c r="W19" s="126">
        <f ca="1">OFFSET(IND!Z$25,$E19,0)</f>
        <v>18.497085371295537</v>
      </c>
      <c r="X19" s="126">
        <f ca="1">OFFSET(IND!AA$25,$E19,0)</f>
        <v>18.96200956477977</v>
      </c>
      <c r="Y19" s="205">
        <f ca="1">OFFSET(IND!AB$25,$E19,0)</f>
        <v>19.40337780560213</v>
      </c>
      <c r="Z19" s="126">
        <f ca="1">OFFSET(IND!AC$25,$E19,0)</f>
        <v>19.947704946642119</v>
      </c>
      <c r="AA19" s="126">
        <f ca="1">OFFSET(IND!AD$25,$E19,0)</f>
        <v>20.466696820992055</v>
      </c>
      <c r="AB19" s="126">
        <f ca="1">OFFSET(IND!AE$25,$E19,0)</f>
        <v>20.980974378455077</v>
      </c>
      <c r="AC19" s="126">
        <f ca="1">OFFSET(IND!AF$25,$E19,0)</f>
        <v>21.527287433417371</v>
      </c>
      <c r="AD19" s="126">
        <f ca="1">OFFSET(IND!AG$25,$E19,0)</f>
        <v>22.096469433543117</v>
      </c>
      <c r="AE19" s="126">
        <f ca="1">OFFSET(IND!AH$25,$E19,0)</f>
        <v>22.698784542723416</v>
      </c>
      <c r="AF19" s="126">
        <f ca="1">OFFSET(IND!AI$25,$E19,0)</f>
        <v>23.345321229124799</v>
      </c>
      <c r="AG19" s="126">
        <f ca="1">OFFSET(IND!AJ$25,$E19,0)</f>
        <v>23.929331241589679</v>
      </c>
      <c r="AH19" s="126">
        <f ca="1">OFFSET(IND!AK$25,$E19,0)</f>
        <v>24.508132532365554</v>
      </c>
      <c r="AI19" s="126">
        <f ca="1">OFFSET(IND!AL$25,$E19,0)</f>
        <v>25.07689673132575</v>
      </c>
      <c r="AJ19" s="126">
        <f ca="1">OFFSET(IND!AM$25,$E19,0)</f>
        <v>28.439103215922469</v>
      </c>
      <c r="AK19" s="126">
        <f ca="1">OFFSET(IND!AN$25,$E19,0)</f>
        <v>32.925140358460737</v>
      </c>
      <c r="AL19" s="126">
        <f ca="1">OFFSET(IND!AO$25,$E19,0)</f>
        <v>40.586078875939087</v>
      </c>
      <c r="AM19" s="126">
        <f ca="1">OFFSET(IND!AP$25,$E19,0)</f>
        <v>48.434322503073965</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28.749808106004856</v>
      </c>
      <c r="Q20" s="126">
        <f ca="1">OFFSET(IND!T$25,$E20,0)</f>
        <v>29.044708070597284</v>
      </c>
      <c r="R20" s="126">
        <f ca="1">OFFSET(IND!U$25,$E20,0)</f>
        <v>29.347080488403972</v>
      </c>
      <c r="S20" s="126">
        <f ca="1">OFFSET(IND!V$25,$E20,0)</f>
        <v>29.623114504058393</v>
      </c>
      <c r="T20" s="203">
        <f ca="1">OFFSET(IND!W$25,$E20,0)</f>
        <v>29.880478959159866</v>
      </c>
      <c r="U20" s="126">
        <f ca="1">OFFSET(IND!X$25,$E20,0)</f>
        <v>30.523233056126138</v>
      </c>
      <c r="V20" s="126">
        <f ca="1">OFFSET(IND!Y$25,$E20,0)</f>
        <v>31.13666889079137</v>
      </c>
      <c r="W20" s="126">
        <f ca="1">OFFSET(IND!Z$25,$E20,0)</f>
        <v>31.816504734748353</v>
      </c>
      <c r="X20" s="126">
        <f ca="1">OFFSET(IND!AA$25,$E20,0)</f>
        <v>32.616212499856324</v>
      </c>
      <c r="Y20" s="205">
        <f ca="1">OFFSET(IND!AB$25,$E20,0)</f>
        <v>33.375402093352186</v>
      </c>
      <c r="Z20" s="126">
        <f ca="1">OFFSET(IND!AC$25,$E20,0)</f>
        <v>34.311689444170518</v>
      </c>
      <c r="AA20" s="126">
        <f ca="1">OFFSET(IND!AD$25,$E20,0)</f>
        <v>35.204398057235331</v>
      </c>
      <c r="AB20" s="126">
        <f ca="1">OFFSET(IND!AE$25,$E20,0)</f>
        <v>36.088997658391364</v>
      </c>
      <c r="AC20" s="126">
        <f ca="1">OFFSET(IND!AF$25,$E20,0)</f>
        <v>37.028700944122875</v>
      </c>
      <c r="AD20" s="126">
        <f ca="1">OFFSET(IND!AG$25,$E20,0)</f>
        <v>38.007740692192435</v>
      </c>
      <c r="AE20" s="126">
        <f ca="1">OFFSET(IND!AH$25,$E20,0)</f>
        <v>39.043772106784061</v>
      </c>
      <c r="AF20" s="126">
        <f ca="1">OFFSET(IND!AI$25,$E20,0)</f>
        <v>40.15586826307905</v>
      </c>
      <c r="AG20" s="126">
        <f ca="1">OFFSET(IND!AJ$25,$E20,0)</f>
        <v>41.160413409178886</v>
      </c>
      <c r="AH20" s="126">
        <f ca="1">OFFSET(IND!AK$25,$E20,0)</f>
        <v>42.155999126538816</v>
      </c>
      <c r="AI20" s="126">
        <f ca="1">OFFSET(IND!AL$25,$E20,0)</f>
        <v>43.134320222318294</v>
      </c>
      <c r="AJ20" s="126">
        <f ca="1">OFFSET(IND!AM$25,$E20,0)</f>
        <v>48.917591283086537</v>
      </c>
      <c r="AK20" s="126">
        <f ca="1">OFFSET(IND!AN$25,$E20,0)</f>
        <v>56.633943298594858</v>
      </c>
      <c r="AL20" s="126">
        <f ca="1">OFFSET(IND!AO$25,$E20,0)</f>
        <v>69.81138621574857</v>
      </c>
      <c r="AM20" s="126">
        <f ca="1">OFFSET(IND!AP$25,$E20,0)</f>
        <v>83.311009292024934</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3.0341980378669149E-2</v>
      </c>
      <c r="Q21" s="126">
        <f ca="1">OFFSET(IND!T$25,$E21,0)</f>
        <v>3.1020246035003439E-2</v>
      </c>
      <c r="R21" s="126">
        <f ca="1">OFFSET(IND!U$25,$E21,0)</f>
        <v>3.162575272413428E-2</v>
      </c>
      <c r="S21" s="126">
        <f ca="1">OFFSET(IND!V$25,$E21,0)</f>
        <v>3.2190212130714102E-2</v>
      </c>
      <c r="T21" s="203">
        <f ca="1">OFFSET(IND!W$25,$E21,0)</f>
        <v>3.2729802772765583E-2</v>
      </c>
      <c r="U21" s="126">
        <f ca="1">OFFSET(IND!X$25,$E21,0)</f>
        <v>3.3417081968751011E-2</v>
      </c>
      <c r="V21" s="126">
        <f ca="1">OFFSET(IND!Y$25,$E21,0)</f>
        <v>3.4047822667147905E-2</v>
      </c>
      <c r="W21" s="126">
        <f ca="1">OFFSET(IND!Z$25,$E21,0)</f>
        <v>3.4625090815411638E-2</v>
      </c>
      <c r="X21" s="126">
        <f ca="1">OFFSET(IND!AA$25,$E21,0)</f>
        <v>3.5324218191011759E-2</v>
      </c>
      <c r="Y21" s="205">
        <f ca="1">OFFSET(IND!AB$25,$E21,0)</f>
        <v>3.5976769755074939E-2</v>
      </c>
      <c r="Z21" s="126">
        <f ca="1">OFFSET(IND!AC$25,$E21,0)</f>
        <v>3.6869215596269017E-2</v>
      </c>
      <c r="AA21" s="126">
        <f ca="1">OFFSET(IND!AD$25,$E21,0)</f>
        <v>3.7646226576426467E-2</v>
      </c>
      <c r="AB21" s="126">
        <f ca="1">OFFSET(IND!AE$25,$E21,0)</f>
        <v>3.8390741059207596E-2</v>
      </c>
      <c r="AC21" s="126">
        <f ca="1">OFFSET(IND!AF$25,$E21,0)</f>
        <v>3.918850250736295E-2</v>
      </c>
      <c r="AD21" s="126">
        <f ca="1">OFFSET(IND!AG$25,$E21,0)</f>
        <v>4.0049475605814407E-2</v>
      </c>
      <c r="AE21" s="126">
        <f ca="1">OFFSET(IND!AH$25,$E21,0)</f>
        <v>4.094125791242556E-2</v>
      </c>
      <c r="AF21" s="126">
        <f ca="1">OFFSET(IND!AI$25,$E21,0)</f>
        <v>4.2068865708307951E-2</v>
      </c>
      <c r="AG21" s="126">
        <f ca="1">OFFSET(IND!AJ$25,$E21,0)</f>
        <v>4.3096195091094698E-2</v>
      </c>
      <c r="AH21" s="126">
        <f ca="1">OFFSET(IND!AK$25,$E21,0)</f>
        <v>4.413151073233941E-2</v>
      </c>
      <c r="AI21" s="126">
        <f ca="1">OFFSET(IND!AL$25,$E21,0)</f>
        <v>4.5169583893707739E-2</v>
      </c>
      <c r="AJ21" s="126">
        <f ca="1">OFFSET(IND!AM$25,$E21,0)</f>
        <v>5.0144556380464833E-2</v>
      </c>
      <c r="AK21" s="126">
        <f ca="1">OFFSET(IND!AN$25,$E21,0)</f>
        <v>5.646062016688054E-2</v>
      </c>
      <c r="AL21" s="126">
        <f ca="1">OFFSET(IND!AO$25,$E21,0)</f>
        <v>6.752814122344368E-2</v>
      </c>
      <c r="AM21" s="126">
        <f ca="1">OFFSET(IND!AP$25,$E21,0)</f>
        <v>7.881917749661628E-2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6.9786554870939046</v>
      </c>
      <c r="Q22" s="126">
        <f ca="1">OFFSET(IND!T$25,$E22,0)</f>
        <v>7.1346565880507917</v>
      </c>
      <c r="R22" s="126">
        <f ca="1">OFFSET(IND!U$25,$E22,0)</f>
        <v>7.2739231265508852</v>
      </c>
      <c r="S22" s="126">
        <f ca="1">OFFSET(IND!V$25,$E22,0)</f>
        <v>7.4037487900642436</v>
      </c>
      <c r="T22" s="203">
        <f ca="1">OFFSET(IND!W$25,$E22,0)</f>
        <v>7.527854637736084</v>
      </c>
      <c r="U22" s="126">
        <f ca="1">OFFSET(IND!X$25,$E22,0)</f>
        <v>7.6859288528127321</v>
      </c>
      <c r="V22" s="126">
        <f ca="1">OFFSET(IND!Y$25,$E22,0)</f>
        <v>7.8309992134440174</v>
      </c>
      <c r="W22" s="126">
        <f ca="1">OFFSET(IND!Z$25,$E22,0)</f>
        <v>7.9637708875446762</v>
      </c>
      <c r="X22" s="126">
        <f ca="1">OFFSET(IND!AA$25,$E22,0)</f>
        <v>8.124570183932704</v>
      </c>
      <c r="Y22" s="205">
        <f ca="1">OFFSET(IND!AB$25,$E22,0)</f>
        <v>8.2746570436672346</v>
      </c>
      <c r="Z22" s="126">
        <f ca="1">OFFSET(IND!AC$25,$E22,0)</f>
        <v>8.4799195871418718</v>
      </c>
      <c r="AA22" s="126">
        <f ca="1">OFFSET(IND!AD$25,$E22,0)</f>
        <v>8.6586321125780863</v>
      </c>
      <c r="AB22" s="126">
        <f ca="1">OFFSET(IND!AE$25,$E22,0)</f>
        <v>8.8298704436177449</v>
      </c>
      <c r="AC22" s="126">
        <f ca="1">OFFSET(IND!AF$25,$E22,0)</f>
        <v>9.0133555766934759</v>
      </c>
      <c r="AD22" s="126">
        <f ca="1">OFFSET(IND!AG$25,$E22,0)</f>
        <v>9.2113793893373099</v>
      </c>
      <c r="AE22" s="126">
        <f ca="1">OFFSET(IND!AH$25,$E22,0)</f>
        <v>9.4164893198578739</v>
      </c>
      <c r="AF22" s="126">
        <f ca="1">OFFSET(IND!AI$25,$E22,0)</f>
        <v>9.6758391129108237</v>
      </c>
      <c r="AG22" s="126">
        <f ca="1">OFFSET(IND!AJ$25,$E22,0)</f>
        <v>9.9121248709517751</v>
      </c>
      <c r="AH22" s="126">
        <f ca="1">OFFSET(IND!AK$25,$E22,0)</f>
        <v>10.15024746843806</v>
      </c>
      <c r="AI22" s="126">
        <f ca="1">OFFSET(IND!AL$25,$E22,0)</f>
        <v>10.389004295552775</v>
      </c>
      <c r="AJ22" s="126">
        <f ca="1">OFFSET(IND!AM$25,$E22,0)</f>
        <v>11.533247967506906</v>
      </c>
      <c r="AK22" s="126">
        <f ca="1">OFFSET(IND!AN$25,$E22,0)</f>
        <v>12.985942638382518</v>
      </c>
      <c r="AL22" s="126">
        <f ca="1">OFFSET(IND!AO$25,$E22,0)</f>
        <v>15.53147248139204</v>
      </c>
      <c r="AM22" s="126">
        <f ca="1">OFFSET(IND!AP$25,$E22,0)</f>
        <v>18.128410824221739</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0.48547168605870639</v>
      </c>
      <c r="Q24" s="126">
        <f ca="1">OFFSET(IND!T$25,$E24,0)</f>
        <v>0.49632393656005502</v>
      </c>
      <c r="R24" s="126">
        <f ca="1">OFFSET(IND!U$25,$E24,0)</f>
        <v>0.50601204358614849</v>
      </c>
      <c r="S24" s="126">
        <f ca="1">OFFSET(IND!V$25,$E24,0)</f>
        <v>0.51504339409142563</v>
      </c>
      <c r="T24" s="203">
        <f ca="1">OFFSET(IND!W$25,$E24,0)</f>
        <v>0.52367684436424933</v>
      </c>
      <c r="U24" s="126">
        <f ca="1">OFFSET(IND!X$25,$E24,0)</f>
        <v>0.53467331150001618</v>
      </c>
      <c r="V24" s="126">
        <f ca="1">OFFSET(IND!Y$25,$E24,0)</f>
        <v>0.54476516267436648</v>
      </c>
      <c r="W24" s="126">
        <f ca="1">OFFSET(IND!Z$25,$E24,0)</f>
        <v>0.55400145304658621</v>
      </c>
      <c r="X24" s="126">
        <f ca="1">OFFSET(IND!AA$25,$E24,0)</f>
        <v>0.56518749105618815</v>
      </c>
      <c r="Y24" s="205">
        <f ca="1">OFFSET(IND!AB$25,$E24,0)</f>
        <v>0.57562831608119902</v>
      </c>
      <c r="Z24" s="126">
        <f ca="1">OFFSET(IND!AC$25,$E24,0)</f>
        <v>0.58990744954030427</v>
      </c>
      <c r="AA24" s="126">
        <f ca="1">OFFSET(IND!AD$25,$E24,0)</f>
        <v>0.60233962522282347</v>
      </c>
      <c r="AB24" s="126">
        <f ca="1">OFFSET(IND!AE$25,$E24,0)</f>
        <v>0.61425185694732154</v>
      </c>
      <c r="AC24" s="126">
        <f ca="1">OFFSET(IND!AF$25,$E24,0)</f>
        <v>0.62701604011780721</v>
      </c>
      <c r="AD24" s="126">
        <f ca="1">OFFSET(IND!AG$25,$E24,0)</f>
        <v>0.64079160969303051</v>
      </c>
      <c r="AE24" s="126">
        <f ca="1">OFFSET(IND!AH$25,$E24,0)</f>
        <v>0.65506012659880897</v>
      </c>
      <c r="AF24" s="126">
        <f ca="1">OFFSET(IND!AI$25,$E24,0)</f>
        <v>0.67310185133292721</v>
      </c>
      <c r="AG24" s="126">
        <f ca="1">OFFSET(IND!AJ$25,$E24,0)</f>
        <v>0.68953912145751517</v>
      </c>
      <c r="AH24" s="126">
        <f ca="1">OFFSET(IND!AK$25,$E24,0)</f>
        <v>0.70610417171743056</v>
      </c>
      <c r="AI24" s="126">
        <f ca="1">OFFSET(IND!AL$25,$E24,0)</f>
        <v>0.72271334229932382</v>
      </c>
      <c r="AJ24" s="126">
        <f ca="1">OFFSET(IND!AM$25,$E24,0)</f>
        <v>0.80231290208743733</v>
      </c>
      <c r="AK24" s="126">
        <f ca="1">OFFSET(IND!AN$25,$E24,0)</f>
        <v>0.90336992267008864</v>
      </c>
      <c r="AL24" s="126">
        <f ca="1">OFFSET(IND!AO$25,$E24,0)</f>
        <v>1.0804502595750989</v>
      </c>
      <c r="AM24" s="126">
        <f ca="1">OFFSET(IND!AP$25,$E24,0)</f>
        <v>1.2611068399458605</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0.81923347022406701</v>
      </c>
      <c r="Q25" s="126">
        <f ca="1">OFFSET(IND!T$25,$E25,0)</f>
        <v>0.83754664294509285</v>
      </c>
      <c r="R25" s="126">
        <f ca="1">OFFSET(IND!U$25,$E25,0)</f>
        <v>0.85389532355162556</v>
      </c>
      <c r="S25" s="126">
        <f ca="1">OFFSET(IND!V$25,$E25,0)</f>
        <v>0.8691357275292807</v>
      </c>
      <c r="T25" s="203">
        <f ca="1">OFFSET(IND!W$25,$E25,0)</f>
        <v>0.88370467486467064</v>
      </c>
      <c r="U25" s="126">
        <f ca="1">OFFSET(IND!X$25,$E25,0)</f>
        <v>0.90226121315627716</v>
      </c>
      <c r="V25" s="126">
        <f ca="1">OFFSET(IND!Y$25,$E25,0)</f>
        <v>0.91929121201299324</v>
      </c>
      <c r="W25" s="126">
        <f ca="1">OFFSET(IND!Z$25,$E25,0)</f>
        <v>0.93487745201611405</v>
      </c>
      <c r="X25" s="126">
        <f ca="1">OFFSET(IND!AA$25,$E25,0)</f>
        <v>0.95375389115731735</v>
      </c>
      <c r="Y25" s="205">
        <f ca="1">OFFSET(IND!AB$25,$E25,0)</f>
        <v>0.97137278338702315</v>
      </c>
      <c r="Z25" s="126">
        <f ca="1">OFFSET(IND!AC$25,$E25,0)</f>
        <v>0.99546882109926316</v>
      </c>
      <c r="AA25" s="126">
        <f ca="1">OFFSET(IND!AD$25,$E25,0)</f>
        <v>1.0164481175635143</v>
      </c>
      <c r="AB25" s="126">
        <f ca="1">OFFSET(IND!AE$25,$E25,0)</f>
        <v>1.0365500085986046</v>
      </c>
      <c r="AC25" s="126">
        <f ca="1">OFFSET(IND!AF$25,$E25,0)</f>
        <v>1.0580895676987991</v>
      </c>
      <c r="AD25" s="126">
        <f ca="1">OFFSET(IND!AG$25,$E25,0)</f>
        <v>1.0813358413569885</v>
      </c>
      <c r="AE25" s="126">
        <f ca="1">OFFSET(IND!AH$25,$E25,0)</f>
        <v>1.1054139636354896</v>
      </c>
      <c r="AF25" s="126">
        <f ca="1">OFFSET(IND!AI$25,$E25,0)</f>
        <v>1.1358593741243141</v>
      </c>
      <c r="AG25" s="126">
        <f ca="1">OFFSET(IND!AJ$25,$E25,0)</f>
        <v>1.1635972674595563</v>
      </c>
      <c r="AH25" s="126">
        <f ca="1">OFFSET(IND!AK$25,$E25,0)</f>
        <v>1.1915507897731636</v>
      </c>
      <c r="AI25" s="126">
        <f ca="1">OFFSET(IND!AL$25,$E25,0)</f>
        <v>1.2195787651301084</v>
      </c>
      <c r="AJ25" s="126">
        <f ca="1">OFFSET(IND!AM$25,$E25,0)</f>
        <v>1.3539030222725499</v>
      </c>
      <c r="AK25" s="126">
        <f ca="1">OFFSET(IND!AN$25,$E25,0)</f>
        <v>1.524436744505774</v>
      </c>
      <c r="AL25" s="126">
        <f ca="1">OFFSET(IND!AO$25,$E25,0)</f>
        <v>1.8232598130329787</v>
      </c>
      <c r="AM25" s="126">
        <f ca="1">OFFSET(IND!AP$25,$E25,0)</f>
        <v>2.1281177924086387</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1.0619693132534203</v>
      </c>
      <c r="Q26" s="126">
        <f ca="1">OFFSET(IND!T$25,$E26,0)</f>
        <v>1.0857086112251204</v>
      </c>
      <c r="R26" s="126">
        <f ca="1">OFFSET(IND!U$25,$E26,0)</f>
        <v>1.1069013453446999</v>
      </c>
      <c r="S26" s="126">
        <f ca="1">OFFSET(IND!V$25,$E26,0)</f>
        <v>1.1266574245749936</v>
      </c>
      <c r="T26" s="203">
        <f ca="1">OFFSET(IND!W$25,$E26,0)</f>
        <v>1.1455430970467955</v>
      </c>
      <c r="U26" s="126">
        <f ca="1">OFFSET(IND!X$25,$E26,0)</f>
        <v>1.1695978689062854</v>
      </c>
      <c r="V26" s="126">
        <f ca="1">OFFSET(IND!Y$25,$E26,0)</f>
        <v>1.1916737933501766</v>
      </c>
      <c r="W26" s="126">
        <f ca="1">OFFSET(IND!Z$25,$E26,0)</f>
        <v>1.2118781785394073</v>
      </c>
      <c r="X26" s="126">
        <f ca="1">OFFSET(IND!AA$25,$E26,0)</f>
        <v>1.2363476366854116</v>
      </c>
      <c r="Y26" s="205">
        <f ca="1">OFFSET(IND!AB$25,$E26,0)</f>
        <v>1.2591869414276229</v>
      </c>
      <c r="Z26" s="126">
        <f ca="1">OFFSET(IND!AC$25,$E26,0)</f>
        <v>1.2904225458694156</v>
      </c>
      <c r="AA26" s="126">
        <f ca="1">OFFSET(IND!AD$25,$E26,0)</f>
        <v>1.3176179301749265</v>
      </c>
      <c r="AB26" s="126">
        <f ca="1">OFFSET(IND!AE$25,$E26,0)</f>
        <v>1.343675937072266</v>
      </c>
      <c r="AC26" s="126">
        <f ca="1">OFFSET(IND!AF$25,$E26,0)</f>
        <v>1.3715975877577031</v>
      </c>
      <c r="AD26" s="126">
        <f ca="1">OFFSET(IND!AG$25,$E26,0)</f>
        <v>1.4017316462035041</v>
      </c>
      <c r="AE26" s="126">
        <f ca="1">OFFSET(IND!AH$25,$E26,0)</f>
        <v>1.4329440269348943</v>
      </c>
      <c r="AF26" s="126">
        <f ca="1">OFFSET(IND!AI$25,$E26,0)</f>
        <v>1.472410299790778</v>
      </c>
      <c r="AG26" s="126">
        <f ca="1">OFFSET(IND!AJ$25,$E26,0)</f>
        <v>1.508366828188314</v>
      </c>
      <c r="AH26" s="126">
        <f ca="1">OFFSET(IND!AK$25,$E26,0)</f>
        <v>1.544602875631879</v>
      </c>
      <c r="AI26" s="126">
        <f ca="1">OFFSET(IND!AL$25,$E26,0)</f>
        <v>1.5809354362797705</v>
      </c>
      <c r="AJ26" s="126">
        <f ca="1">OFFSET(IND!AM$25,$E26,0)</f>
        <v>1.7550594733162688</v>
      </c>
      <c r="AK26" s="126">
        <f ca="1">OFFSET(IND!AN$25,$E26,0)</f>
        <v>1.9761217058408185</v>
      </c>
      <c r="AL26" s="126">
        <f ca="1">OFFSET(IND!AO$25,$E26,0)</f>
        <v>2.3634849428205285</v>
      </c>
      <c r="AM26" s="126">
        <f ca="1">OFFSET(IND!AP$25,$E26,0)</f>
        <v>2.7586712123815693</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0.22756485284001862</v>
      </c>
      <c r="Q27" s="126">
        <f ca="1">OFFSET(IND!T$25,$E27,0)</f>
        <v>0.2326518452625258</v>
      </c>
      <c r="R27" s="126">
        <f ca="1">OFFSET(IND!U$25,$E27,0)</f>
        <v>0.23719314543100711</v>
      </c>
      <c r="S27" s="126">
        <f ca="1">OFFSET(IND!V$25,$E27,0)</f>
        <v>0.24142659098035577</v>
      </c>
      <c r="T27" s="203">
        <f ca="1">OFFSET(IND!W$25,$E27,0)</f>
        <v>0.24547352079574186</v>
      </c>
      <c r="U27" s="126">
        <f ca="1">OFFSET(IND!X$25,$E27,0)</f>
        <v>0.25062811476563257</v>
      </c>
      <c r="V27" s="126">
        <f ca="1">OFFSET(IND!Y$25,$E27,0)</f>
        <v>0.25535867000360923</v>
      </c>
      <c r="W27" s="126">
        <f ca="1">OFFSET(IND!Z$25,$E27,0)</f>
        <v>0.25968818111558722</v>
      </c>
      <c r="X27" s="126">
        <f ca="1">OFFSET(IND!AA$25,$E27,0)</f>
        <v>0.26493163643258816</v>
      </c>
      <c r="Y27" s="205">
        <f ca="1">OFFSET(IND!AB$25,$E27,0)</f>
        <v>0.269825773163062</v>
      </c>
      <c r="Z27" s="126">
        <f ca="1">OFFSET(IND!AC$25,$E27,0)</f>
        <v>0.27651911697201759</v>
      </c>
      <c r="AA27" s="126">
        <f ca="1">OFFSET(IND!AD$25,$E27,0)</f>
        <v>0.2823466993231985</v>
      </c>
      <c r="AB27" s="126">
        <f ca="1">OFFSET(IND!AE$25,$E27,0)</f>
        <v>0.28793055794405698</v>
      </c>
      <c r="AC27" s="126">
        <f ca="1">OFFSET(IND!AF$25,$E27,0)</f>
        <v>0.29391376880522213</v>
      </c>
      <c r="AD27" s="126">
        <f ca="1">OFFSET(IND!AG$25,$E27,0)</f>
        <v>0.30037106704360805</v>
      </c>
      <c r="AE27" s="126">
        <f ca="1">OFFSET(IND!AH$25,$E27,0)</f>
        <v>0.30705943434319166</v>
      </c>
      <c r="AF27" s="126">
        <f ca="1">OFFSET(IND!AI$25,$E27,0)</f>
        <v>0.31551649281230959</v>
      </c>
      <c r="AG27" s="126">
        <f ca="1">OFFSET(IND!AJ$25,$E27,0)</f>
        <v>0.32322146318321016</v>
      </c>
      <c r="AH27" s="126">
        <f ca="1">OFFSET(IND!AK$25,$E27,0)</f>
        <v>0.3309863304925455</v>
      </c>
      <c r="AI27" s="126">
        <f ca="1">OFFSET(IND!AL$25,$E27,0)</f>
        <v>0.33877187920280794</v>
      </c>
      <c r="AJ27" s="126">
        <f ca="1">OFFSET(IND!AM$25,$E27,0)</f>
        <v>0.37608417285348611</v>
      </c>
      <c r="AK27" s="126">
        <f ca="1">OFFSET(IND!AN$25,$E27,0)</f>
        <v>0.42345465125160392</v>
      </c>
      <c r="AL27" s="126">
        <f ca="1">OFFSET(IND!AO$25,$E27,0)</f>
        <v>0.5064610591758274</v>
      </c>
      <c r="AM27" s="126">
        <f ca="1">OFFSET(IND!AP$25,$E27,0)</f>
        <v>0.59114383122462189</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2.5487263518082091</v>
      </c>
      <c r="Q28" s="126">
        <f ca="1">OFFSET(IND!T$25,$E28,0)</f>
        <v>2.6057006669402893</v>
      </c>
      <c r="R28" s="126">
        <f ca="1">OFFSET(IND!U$25,$E28,0)</f>
        <v>2.65656322882728</v>
      </c>
      <c r="S28" s="126">
        <f ca="1">OFFSET(IND!V$25,$E28,0)</f>
        <v>2.7039778189799848</v>
      </c>
      <c r="T28" s="203">
        <f ca="1">OFFSET(IND!W$25,$E28,0)</f>
        <v>2.7493034329123089</v>
      </c>
      <c r="U28" s="126">
        <f ca="1">OFFSET(IND!X$25,$E28,0)</f>
        <v>2.8070348853750851</v>
      </c>
      <c r="V28" s="126">
        <f ca="1">OFFSET(IND!Y$25,$E28,0)</f>
        <v>2.8600171040404239</v>
      </c>
      <c r="W28" s="126">
        <f ca="1">OFFSET(IND!Z$25,$E28,0)</f>
        <v>2.9085076284945774</v>
      </c>
      <c r="X28" s="126">
        <f ca="1">OFFSET(IND!AA$25,$E28,0)</f>
        <v>2.9672343280449875</v>
      </c>
      <c r="Y28" s="205">
        <f ca="1">OFFSET(IND!AB$25,$E28,0)</f>
        <v>3.0220486594262943</v>
      </c>
      <c r="Z28" s="126">
        <f ca="1">OFFSET(IND!AC$25,$E28,0)</f>
        <v>3.0970141100865964</v>
      </c>
      <c r="AA28" s="126">
        <f ca="1">OFFSET(IND!AD$25,$E28,0)</f>
        <v>3.1622830324198223</v>
      </c>
      <c r="AB28" s="126">
        <f ca="1">OFFSET(IND!AE$25,$E28,0)</f>
        <v>3.2248222489734371</v>
      </c>
      <c r="AC28" s="126">
        <f ca="1">OFFSET(IND!AF$25,$E28,0)</f>
        <v>3.2918342106184864</v>
      </c>
      <c r="AD28" s="126">
        <f ca="1">OFFSET(IND!AG$25,$E28,0)</f>
        <v>3.3641559508884087</v>
      </c>
      <c r="AE28" s="126">
        <f ca="1">OFFSET(IND!AH$25,$E28,0)</f>
        <v>3.4390656646437452</v>
      </c>
      <c r="AF28" s="126">
        <f ca="1">OFFSET(IND!AI$25,$E28,0)</f>
        <v>3.5337847194978655</v>
      </c>
      <c r="AG28" s="126">
        <f ca="1">OFFSET(IND!AJ$25,$E28,0)</f>
        <v>3.6200803876519521</v>
      </c>
      <c r="AH28" s="126">
        <f ca="1">OFFSET(IND!AK$25,$E28,0)</f>
        <v>3.7070469015165082</v>
      </c>
      <c r="AI28" s="126">
        <f ca="1">OFFSET(IND!AL$25,$E28,0)</f>
        <v>3.7942450470714477</v>
      </c>
      <c r="AJ28" s="126">
        <f ca="1">OFFSET(IND!AM$25,$E28,0)</f>
        <v>4.2121427359590431</v>
      </c>
      <c r="AK28" s="126">
        <f ca="1">OFFSET(IND!AN$25,$E28,0)</f>
        <v>4.7426920940179622</v>
      </c>
      <c r="AL28" s="126">
        <f ca="1">OFFSET(IND!AO$25,$E28,0)</f>
        <v>5.6723638627692656</v>
      </c>
      <c r="AM28" s="126">
        <f ca="1">OFFSET(IND!AP$25,$E28,0)</f>
        <v>6.6208109097157637</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3.3983018024109448</v>
      </c>
      <c r="Q29" s="126">
        <f ca="1">OFFSET(IND!T$25,$E29,0)</f>
        <v>3.4742675559203855</v>
      </c>
      <c r="R29" s="126">
        <f ca="1">OFFSET(IND!U$25,$E29,0)</f>
        <v>3.5420843051030397</v>
      </c>
      <c r="S29" s="126">
        <f ca="1">OFFSET(IND!V$25,$E29,0)</f>
        <v>3.6053037586399794</v>
      </c>
      <c r="T29" s="203">
        <f ca="1">OFFSET(IND!W$25,$E29,0)</f>
        <v>3.665737910549745</v>
      </c>
      <c r="U29" s="126">
        <f ca="1">OFFSET(IND!X$25,$E29,0)</f>
        <v>3.7427131805001128</v>
      </c>
      <c r="V29" s="126">
        <f ca="1">OFFSET(IND!Y$25,$E29,0)</f>
        <v>3.8133561387205646</v>
      </c>
      <c r="W29" s="126">
        <f ca="1">OFFSET(IND!Z$25,$E29,0)</f>
        <v>3.8780101713261028</v>
      </c>
      <c r="X29" s="126">
        <f ca="1">OFFSET(IND!AA$25,$E29,0)</f>
        <v>3.9563124373933163</v>
      </c>
      <c r="Y29" s="205">
        <f ca="1">OFFSET(IND!AB$25,$E29,0)</f>
        <v>4.0293982125683918</v>
      </c>
      <c r="Z29" s="126">
        <f ca="1">OFFSET(IND!AC$25,$E29,0)</f>
        <v>4.1293521467821286</v>
      </c>
      <c r="AA29" s="126">
        <f ca="1">OFFSET(IND!AD$25,$E29,0)</f>
        <v>4.2163773765597634</v>
      </c>
      <c r="AB29" s="126">
        <f ca="1">OFFSET(IND!AE$25,$E29,0)</f>
        <v>4.2997629986312491</v>
      </c>
      <c r="AC29" s="126">
        <f ca="1">OFFSET(IND!AF$25,$E29,0)</f>
        <v>4.3891122808246488</v>
      </c>
      <c r="AD29" s="126">
        <f ca="1">OFFSET(IND!AG$25,$E29,0)</f>
        <v>4.4855412678512119</v>
      </c>
      <c r="AE29" s="126">
        <f ca="1">OFFSET(IND!AH$25,$E29,0)</f>
        <v>4.5854208861916605</v>
      </c>
      <c r="AF29" s="126">
        <f ca="1">OFFSET(IND!AI$25,$E29,0)</f>
        <v>4.7117129593304883</v>
      </c>
      <c r="AG29" s="126">
        <f ca="1">OFFSET(IND!AJ$25,$E29,0)</f>
        <v>4.8267738502026036</v>
      </c>
      <c r="AH29" s="126">
        <f ca="1">OFFSET(IND!AK$25,$E29,0)</f>
        <v>4.9427292020220115</v>
      </c>
      <c r="AI29" s="126">
        <f ca="1">OFFSET(IND!AL$25,$E29,0)</f>
        <v>5.0589933960952642</v>
      </c>
      <c r="AJ29" s="126">
        <f ca="1">OFFSET(IND!AM$25,$E29,0)</f>
        <v>5.6161903146120578</v>
      </c>
      <c r="AK29" s="126">
        <f ca="1">OFFSET(IND!AN$25,$E29,0)</f>
        <v>6.3235894586906172</v>
      </c>
      <c r="AL29" s="126">
        <f ca="1">OFFSET(IND!AO$25,$E29,0)</f>
        <v>7.5631518170256884</v>
      </c>
      <c r="AM29" s="126">
        <f ca="1">OFFSET(IND!AP$25,$E29,0)</f>
        <v>8.8277478796210183</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6.9931754802724395</v>
      </c>
      <c r="Q30" s="126">
        <f ca="1">OFFSET(IND!T$25,$E30,0)</f>
        <v>7.1495011616482804</v>
      </c>
      <c r="R30" s="126">
        <f ca="1">OFFSET(IND!U$25,$E30,0)</f>
        <v>7.2890574621509199</v>
      </c>
      <c r="S30" s="126">
        <f ca="1">OFFSET(IND!V$25,$E30,0)</f>
        <v>7.4191532447082835</v>
      </c>
      <c r="T30" s="203">
        <f ca="1">OFFSET(IND!W$25,$E30,0)</f>
        <v>7.543517310609257</v>
      </c>
      <c r="U30" s="126">
        <f ca="1">OFFSET(IND!X$25,$E30,0)</f>
        <v>7.7019204194862745</v>
      </c>
      <c r="V30" s="126">
        <f ca="1">OFFSET(IND!Y$25,$E30,0)</f>
        <v>7.8472926177209015</v>
      </c>
      <c r="W30" s="126">
        <f ca="1">OFFSET(IND!Z$25,$E30,0)</f>
        <v>7.9803405404207082</v>
      </c>
      <c r="X30" s="126">
        <f ca="1">OFFSET(IND!AA$25,$E30,0)</f>
        <v>8.1414744004923829</v>
      </c>
      <c r="Y30" s="205">
        <f ca="1">OFFSET(IND!AB$25,$E30,0)</f>
        <v>8.291873535303905</v>
      </c>
      <c r="Z30" s="126">
        <f ca="1">OFFSET(IND!AC$25,$E30,0)</f>
        <v>8.4975631539847303</v>
      </c>
      <c r="AA30" s="126">
        <f ca="1">OFFSET(IND!AD$25,$E30,0)</f>
        <v>8.6766475138889234</v>
      </c>
      <c r="AB30" s="126">
        <f ca="1">OFFSET(IND!AE$25,$E30,0)</f>
        <v>8.8482421283707442</v>
      </c>
      <c r="AC30" s="126">
        <f ca="1">OFFSET(IND!AF$25,$E30,0)</f>
        <v>9.0321090259404446</v>
      </c>
      <c r="AD30" s="126">
        <f ca="1">OFFSET(IND!AG$25,$E30,0)</f>
        <v>9.230544852676978</v>
      </c>
      <c r="AE30" s="126">
        <f ca="1">OFFSET(IND!AH$25,$E30,0)</f>
        <v>9.4360815408727881</v>
      </c>
      <c r="AF30" s="126">
        <f ca="1">OFFSET(IND!AI$25,$E30,0)</f>
        <v>9.6959709446334088</v>
      </c>
      <c r="AG30" s="126">
        <f ca="1">OFFSET(IND!AJ$25,$E30,0)</f>
        <v>9.9327483256812972</v>
      </c>
      <c r="AH30" s="126">
        <f ca="1">OFFSET(IND!AK$25,$E30,0)</f>
        <v>10.171366367955986</v>
      </c>
      <c r="AI30" s="126">
        <f ca="1">OFFSET(IND!AL$25,$E30,0)</f>
        <v>10.410619959455682</v>
      </c>
      <c r="AJ30" s="126">
        <f ca="1">OFFSET(IND!AM$25,$E30,0)</f>
        <v>11.557244378008075</v>
      </c>
      <c r="AK30" s="126">
        <f ca="1">OFFSET(IND!AN$25,$E30,0)</f>
        <v>13.012961567583833</v>
      </c>
      <c r="AL30" s="126">
        <f ca="1">OFFSET(IND!AO$25,$E30,0)</f>
        <v>15.563787713874783</v>
      </c>
      <c r="AM30" s="126">
        <f ca="1">OFFSET(IND!AP$25,$E30,0)</f>
        <v>18.166129322002888</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1.0046236094931416</v>
      </c>
      <c r="Q31" s="126">
        <f ca="1">OFFSET(IND!T$25,$E31,0)</f>
        <v>1.0129635104042445</v>
      </c>
      <c r="R31" s="126">
        <f ca="1">OFFSET(IND!U$25,$E31,0)</f>
        <v>1.0231369941188091</v>
      </c>
      <c r="S31" s="126">
        <f ca="1">OFFSET(IND!V$25,$E31,0)</f>
        <v>1.0329147137945422</v>
      </c>
      <c r="T31" s="203">
        <f ca="1">OFFSET(IND!W$25,$E31,0)</f>
        <v>1.041939700675709</v>
      </c>
      <c r="U31" s="126">
        <f ca="1">OFFSET(IND!X$25,$E31,0)</f>
        <v>1.0563518796767084</v>
      </c>
      <c r="V31" s="126">
        <f ca="1">OFFSET(IND!Y$25,$E31,0)</f>
        <v>1.0690985731598446</v>
      </c>
      <c r="W31" s="126">
        <f ca="1">OFFSET(IND!Z$25,$E31,0)</f>
        <v>1.0841743052621604</v>
      </c>
      <c r="X31" s="126">
        <f ca="1">OFFSET(IND!AA$25,$E31,0)</f>
        <v>1.1036447955077051</v>
      </c>
      <c r="Y31" s="205">
        <f ca="1">OFFSET(IND!AB$25,$E31,0)</f>
        <v>1.121946753359272</v>
      </c>
      <c r="Z31" s="126">
        <f ca="1">OFFSET(IND!AC$25,$E31,0)</f>
        <v>1.1482496707383381</v>
      </c>
      <c r="AA31" s="126">
        <f ca="1">OFFSET(IND!AD$25,$E31,0)</f>
        <v>1.1728863382267218</v>
      </c>
      <c r="AB31" s="126">
        <f ca="1">OFFSET(IND!AE$25,$E31,0)</f>
        <v>1.1968475616033136</v>
      </c>
      <c r="AC31" s="126">
        <f ca="1">OFFSET(IND!AF$25,$E31,0)</f>
        <v>1.2223260808085339</v>
      </c>
      <c r="AD31" s="126">
        <f ca="1">OFFSET(IND!AG$25,$E31,0)</f>
        <v>1.2551129368847924</v>
      </c>
      <c r="AE31" s="126">
        <f ca="1">OFFSET(IND!AH$25,$E31,0)</f>
        <v>1.2847818083927625</v>
      </c>
      <c r="AF31" s="126">
        <f ca="1">OFFSET(IND!AI$25,$E31,0)</f>
        <v>1.3178069826614829</v>
      </c>
      <c r="AG31" s="126">
        <f ca="1">OFFSET(IND!AJ$25,$E31,0)</f>
        <v>1.3482689540741961</v>
      </c>
      <c r="AH31" s="126">
        <f ca="1">OFFSET(IND!AK$25,$E31,0)</f>
        <v>1.379226368185924</v>
      </c>
      <c r="AI31" s="126">
        <f ca="1">OFFSET(IND!AL$25,$E31,0)</f>
        <v>1.4108113291057185</v>
      </c>
      <c r="AJ31" s="126">
        <f ca="1">OFFSET(IND!AM$25,$E31,0)</f>
        <v>1.5806255002998841</v>
      </c>
      <c r="AK31" s="126">
        <f ca="1">OFFSET(IND!AN$25,$E31,0)</f>
        <v>1.7961908080879472</v>
      </c>
      <c r="AL31" s="126">
        <f ca="1">OFFSET(IND!AO$25,$E31,0)</f>
        <v>2.1739450976378563</v>
      </c>
      <c r="AM31" s="126">
        <f ca="1">OFFSET(IND!AP$25,$E31,0)</f>
        <v>2.5593245766200883</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17.553177333291849</v>
      </c>
      <c r="Q32" s="126">
        <f ca="1">OFFSET(IND!T$25,$E32,0)</f>
        <v>17.698895349722431</v>
      </c>
      <c r="R32" s="126">
        <f ca="1">OFFSET(IND!U$25,$E32,0)</f>
        <v>17.876650443323314</v>
      </c>
      <c r="S32" s="126">
        <f ca="1">OFFSET(IND!V$25,$E32,0)</f>
        <v>18.047490592570803</v>
      </c>
      <c r="T32" s="203">
        <f ca="1">OFFSET(IND!W$25,$E32,0)</f>
        <v>18.205178699498411</v>
      </c>
      <c r="U32" s="126">
        <f ca="1">OFFSET(IND!X$25,$E32,0)</f>
        <v>18.456993937935145</v>
      </c>
      <c r="V32" s="126">
        <f ca="1">OFFSET(IND!Y$25,$E32,0)</f>
        <v>18.679709160838865</v>
      </c>
      <c r="W32" s="126">
        <f ca="1">OFFSET(IND!Z$25,$E32,0)</f>
        <v>18.943118259052934</v>
      </c>
      <c r="X32" s="126">
        <f ca="1">OFFSET(IND!AA$25,$E32,0)</f>
        <v>19.283314293484779</v>
      </c>
      <c r="Y32" s="205">
        <f ca="1">OFFSET(IND!AB$25,$E32,0)</f>
        <v>19.603093272078631</v>
      </c>
      <c r="Z32" s="126">
        <f ca="1">OFFSET(IND!AC$25,$E32,0)</f>
        <v>20.062668150445873</v>
      </c>
      <c r="AA32" s="126">
        <f ca="1">OFFSET(IND!AD$25,$E32,0)</f>
        <v>20.493129657858713</v>
      </c>
      <c r="AB32" s="126">
        <f ca="1">OFFSET(IND!AE$25,$E32,0)</f>
        <v>20.911789541100092</v>
      </c>
      <c r="AC32" s="126">
        <f ca="1">OFFSET(IND!AF$25,$E32,0)</f>
        <v>21.356960211560992</v>
      </c>
      <c r="AD32" s="126">
        <f ca="1">OFFSET(IND!AG$25,$E32,0)</f>
        <v>21.929825007360527</v>
      </c>
      <c r="AE32" s="126">
        <f ca="1">OFFSET(IND!AH$25,$E32,0)</f>
        <v>22.448211155104751</v>
      </c>
      <c r="AF32" s="126">
        <f ca="1">OFFSET(IND!AI$25,$E32,0)</f>
        <v>23.025239939740011</v>
      </c>
      <c r="AG32" s="126">
        <f ca="1">OFFSET(IND!AJ$25,$E32,0)</f>
        <v>23.557483439769634</v>
      </c>
      <c r="AH32" s="126">
        <f ca="1">OFFSET(IND!AK$25,$E32,0)</f>
        <v>24.098383508759124</v>
      </c>
      <c r="AI32" s="126">
        <f ca="1">OFFSET(IND!AL$25,$E32,0)</f>
        <v>24.650248321462421</v>
      </c>
      <c r="AJ32" s="126">
        <f ca="1">OFFSET(IND!AM$25,$E32,0)</f>
        <v>27.617308056581571</v>
      </c>
      <c r="AK32" s="126">
        <f ca="1">OFFSET(IND!AN$25,$E32,0)</f>
        <v>31.38374957632503</v>
      </c>
      <c r="AL32" s="126">
        <f ca="1">OFFSET(IND!AO$25,$E32,0)</f>
        <v>37.984020533750197</v>
      </c>
      <c r="AM32" s="126">
        <f ca="1">OFFSET(IND!AP$25,$E32,0)</f>
        <v>44.717521788612871</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0.18898221143055613</v>
      </c>
      <c r="Q33" s="126">
        <f ca="1">OFFSET(IND!T$25,$E33,0)</f>
        <v>0.1905510506479493</v>
      </c>
      <c r="R33" s="126">
        <f ca="1">OFFSET(IND!U$25,$E33,0)</f>
        <v>0.19246480962411072</v>
      </c>
      <c r="S33" s="126">
        <f ca="1">OFFSET(IND!V$25,$E33,0)</f>
        <v>0.19430412045615494</v>
      </c>
      <c r="T33" s="203">
        <f ca="1">OFFSET(IND!W$25,$E33,0)</f>
        <v>0.19600183287582937</v>
      </c>
      <c r="U33" s="126">
        <f ca="1">OFFSET(IND!X$25,$E33,0)</f>
        <v>0.19871294321944954</v>
      </c>
      <c r="V33" s="126">
        <f ca="1">OFFSET(IND!Y$25,$E33,0)</f>
        <v>0.20111075499702252</v>
      </c>
      <c r="W33" s="126">
        <f ca="1">OFFSET(IND!Z$25,$E33,0)</f>
        <v>0.20394668794216572</v>
      </c>
      <c r="X33" s="126">
        <f ca="1">OFFSET(IND!AA$25,$E33,0)</f>
        <v>0.20760932962156697</v>
      </c>
      <c r="Y33" s="205">
        <f ca="1">OFFSET(IND!AB$25,$E33,0)</f>
        <v>0.21105215580603517</v>
      </c>
      <c r="Z33" s="126">
        <f ca="1">OFFSET(IND!AC$25,$E33,0)</f>
        <v>0.21600006211283501</v>
      </c>
      <c r="AA33" s="126">
        <f ca="1">OFFSET(IND!AD$25,$E33,0)</f>
        <v>0.22063452606554171</v>
      </c>
      <c r="AB33" s="126">
        <f ca="1">OFFSET(IND!AE$25,$E33,0)</f>
        <v>0.22514193056957726</v>
      </c>
      <c r="AC33" s="126">
        <f ca="1">OFFSET(IND!AF$25,$E33,0)</f>
        <v>0.22993475731372245</v>
      </c>
      <c r="AD33" s="126">
        <f ca="1">OFFSET(IND!AG$25,$E33,0)</f>
        <v>0.23610237323335309</v>
      </c>
      <c r="AE33" s="126">
        <f ca="1">OFFSET(IND!AH$25,$E33,0)</f>
        <v>0.24168345742771521</v>
      </c>
      <c r="AF33" s="126">
        <f ca="1">OFFSET(IND!AI$25,$E33,0)</f>
        <v>0.24789590396710234</v>
      </c>
      <c r="AG33" s="126">
        <f ca="1">OFFSET(IND!AJ$25,$E33,0)</f>
        <v>0.25362618012994642</v>
      </c>
      <c r="AH33" s="126">
        <f ca="1">OFFSET(IND!AK$25,$E33,0)</f>
        <v>0.25944965523417729</v>
      </c>
      <c r="AI33" s="126">
        <f ca="1">OFFSET(IND!AL$25,$E33,0)</f>
        <v>0.26539117970778781</v>
      </c>
      <c r="AJ33" s="126">
        <f ca="1">OFFSET(IND!AM$25,$E33,0)</f>
        <v>0.29733533998957895</v>
      </c>
      <c r="AK33" s="126">
        <f ca="1">OFFSET(IND!AN$25,$E33,0)</f>
        <v>0.3378858587993549</v>
      </c>
      <c r="AL33" s="126">
        <f ca="1">OFFSET(IND!AO$25,$E33,0)</f>
        <v>0.40894614480292385</v>
      </c>
      <c r="AM33" s="126">
        <f ca="1">OFFSET(IND!AP$25,$E33,0)</f>
        <v>0.48144082389449161</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5.9567559584298113</v>
      </c>
      <c r="Q34" s="126">
        <f ca="1">OFFSET(IND!T$25,$E34,0)</f>
        <v>6.0062060748470341</v>
      </c>
      <c r="R34" s="126">
        <f ca="1">OFFSET(IND!U$25,$E34,0)</f>
        <v>6.0665281289597148</v>
      </c>
      <c r="S34" s="126">
        <f ca="1">OFFSET(IND!V$25,$E34,0)</f>
        <v>6.1245035631301947</v>
      </c>
      <c r="T34" s="203">
        <f ca="1">OFFSET(IND!W$25,$E34,0)</f>
        <v>6.1780157878789881</v>
      </c>
      <c r="U34" s="126">
        <f ca="1">OFFSET(IND!X$25,$E34,0)</f>
        <v>6.2634705117446501</v>
      </c>
      <c r="V34" s="126">
        <f ca="1">OFFSET(IND!Y$25,$E34,0)</f>
        <v>6.3390500040425239</v>
      </c>
      <c r="W34" s="126">
        <f ca="1">OFFSET(IND!Z$25,$E34,0)</f>
        <v>6.4284391605182201</v>
      </c>
      <c r="X34" s="126">
        <f ca="1">OFFSET(IND!AA$25,$E34,0)</f>
        <v>6.5438863366424336</v>
      </c>
      <c r="Y34" s="205">
        <f ca="1">OFFSET(IND!AB$25,$E34,0)</f>
        <v>6.6524048857319338</v>
      </c>
      <c r="Z34" s="126">
        <f ca="1">OFFSET(IND!AC$25,$E34,0)</f>
        <v>6.8083638521958898</v>
      </c>
      <c r="AA34" s="126">
        <f ca="1">OFFSET(IND!AD$25,$E34,0)</f>
        <v>6.9544430548649627</v>
      </c>
      <c r="AB34" s="126">
        <f ca="1">OFFSET(IND!AE$25,$E34,0)</f>
        <v>7.0965173190680426</v>
      </c>
      <c r="AC34" s="126">
        <f ca="1">OFFSET(IND!AF$25,$E34,0)</f>
        <v>7.2475881476385906</v>
      </c>
      <c r="AD34" s="126">
        <f ca="1">OFFSET(IND!AG$25,$E34,0)</f>
        <v>7.4419925976683574</v>
      </c>
      <c r="AE34" s="126">
        <f ca="1">OFFSET(IND!AH$25,$E34,0)</f>
        <v>7.6179094539566083</v>
      </c>
      <c r="AF34" s="126">
        <f ca="1">OFFSET(IND!AI$25,$E34,0)</f>
        <v>7.8137269738162445</v>
      </c>
      <c r="AG34" s="126">
        <f ca="1">OFFSET(IND!AJ$25,$E34,0)</f>
        <v>7.9943463898876495</v>
      </c>
      <c r="AH34" s="126">
        <f ca="1">OFFSET(IND!AK$25,$E34,0)</f>
        <v>8.1779034546680123</v>
      </c>
      <c r="AI34" s="126">
        <f ca="1">OFFSET(IND!AL$25,$E34,0)</f>
        <v>8.3651814584675463</v>
      </c>
      <c r="AJ34" s="126">
        <f ca="1">OFFSET(IND!AM$25,$E34,0)</f>
        <v>9.372067586295076</v>
      </c>
      <c r="AK34" s="126">
        <f ca="1">OFFSET(IND!AN$25,$E34,0)</f>
        <v>10.650227804175231</v>
      </c>
      <c r="AL34" s="126">
        <f ca="1">OFFSET(IND!AO$25,$E34,0)</f>
        <v>12.89006180154079</v>
      </c>
      <c r="AM34" s="126">
        <f ca="1">OFFSET(IND!AP$25,$E34,0)</f>
        <v>15.175108147248496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7.7841643152174163</v>
      </c>
      <c r="Q35" s="126">
        <f ca="1">OFFSET(IND!T$25,$E35,0)</f>
        <v>7.8487846948812079</v>
      </c>
      <c r="R35" s="126">
        <f ca="1">OFFSET(IND!U$25,$E35,0)</f>
        <v>7.9276122957299613</v>
      </c>
      <c r="S35" s="126">
        <f ca="1">OFFSET(IND!V$25,$E35,0)</f>
        <v>8.0033733826333844</v>
      </c>
      <c r="T35" s="203">
        <f ca="1">OFFSET(IND!W$25,$E35,0)</f>
        <v>8.0733020406520115</v>
      </c>
      <c r="U35" s="126">
        <f ca="1">OFFSET(IND!X$25,$E35,0)</f>
        <v>8.1849724895883114</v>
      </c>
      <c r="V35" s="126">
        <f ca="1">OFFSET(IND!Y$25,$E35,0)</f>
        <v>8.2837381920970383</v>
      </c>
      <c r="W35" s="126">
        <f ca="1">OFFSET(IND!Z$25,$E35,0)</f>
        <v>8.4005500754210143</v>
      </c>
      <c r="X35" s="126">
        <f ca="1">OFFSET(IND!AA$25,$E35,0)</f>
        <v>8.55141403475562</v>
      </c>
      <c r="Y35" s="205">
        <f ca="1">OFFSET(IND!AB$25,$E35,0)</f>
        <v>8.6932238089442411</v>
      </c>
      <c r="Z35" s="126">
        <f ca="1">OFFSET(IND!AC$25,$E35,0)</f>
        <v>8.8970277300481246</v>
      </c>
      <c r="AA35" s="126">
        <f ca="1">OFFSET(IND!AD$25,$E35,0)</f>
        <v>9.0879209821046931</v>
      </c>
      <c r="AB35" s="126">
        <f ca="1">OFFSET(IND!AE$25,$E35,0)</f>
        <v>9.2735806641931138</v>
      </c>
      <c r="AC35" s="126">
        <f ca="1">OFFSET(IND!AF$25,$E35,0)</f>
        <v>9.470996868757446</v>
      </c>
      <c r="AD35" s="126">
        <f ca="1">OFFSET(IND!AG$25,$E35,0)</f>
        <v>9.7250405450809048</v>
      </c>
      <c r="AE35" s="126">
        <f ca="1">OFFSET(IND!AH$25,$E35,0)</f>
        <v>9.9549250199058896</v>
      </c>
      <c r="AF35" s="126">
        <f ca="1">OFFSET(IND!AI$25,$E35,0)</f>
        <v>10.210815266379502</v>
      </c>
      <c r="AG35" s="126">
        <f ca="1">OFFSET(IND!AJ$25,$E35,0)</f>
        <v>10.446844948144246</v>
      </c>
      <c r="AH35" s="126">
        <f ca="1">OFFSET(IND!AK$25,$E35,0)</f>
        <v>10.686713487906616</v>
      </c>
      <c r="AI35" s="126">
        <f ca="1">OFFSET(IND!AL$25,$E35,0)</f>
        <v>10.931444473089657</v>
      </c>
      <c r="AJ35" s="126">
        <f ca="1">OFFSET(IND!AM$25,$E35,0)</f>
        <v>12.247222242133684</v>
      </c>
      <c r="AK35" s="126">
        <f ca="1">OFFSET(IND!AN$25,$E35,0)</f>
        <v>13.917495328119879</v>
      </c>
      <c r="AL35" s="126">
        <f ca="1">OFFSET(IND!AO$25,$E35,0)</f>
        <v>16.844463630326381</v>
      </c>
      <c r="AM35" s="126">
        <f ca="1">OFFSET(IND!AP$25,$E35,0)</f>
        <v>19.83051448535663</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2.1622678653381713</v>
      </c>
      <c r="Q36" s="126">
        <f ca="1">OFFSET(IND!T$25,$E36,0)</f>
        <v>2.1802179708003355</v>
      </c>
      <c r="R36" s="126">
        <f ca="1">OFFSET(IND!U$25,$E36,0)</f>
        <v>2.202114526591656</v>
      </c>
      <c r="S36" s="126">
        <f ca="1">OFFSET(IND!V$25,$E36,0)</f>
        <v>2.2231592729537182</v>
      </c>
      <c r="T36" s="203">
        <f ca="1">OFFSET(IND!W$25,$E36,0)</f>
        <v>2.2425839001811143</v>
      </c>
      <c r="U36" s="126">
        <f ca="1">OFFSET(IND!X$25,$E36,0)</f>
        <v>2.2736034693300868</v>
      </c>
      <c r="V36" s="126">
        <f ca="1">OFFSET(IND!Y$25,$E36,0)</f>
        <v>2.3010383866936217</v>
      </c>
      <c r="W36" s="126">
        <f ca="1">OFFSET(IND!Z$25,$E36,0)</f>
        <v>2.3334861320613927</v>
      </c>
      <c r="X36" s="126">
        <f ca="1">OFFSET(IND!AA$25,$E36,0)</f>
        <v>2.3753927874321161</v>
      </c>
      <c r="Y36" s="205">
        <f ca="1">OFFSET(IND!AB$25,$E36,0)</f>
        <v>2.4147843913734</v>
      </c>
      <c r="Z36" s="126">
        <f ca="1">OFFSET(IND!AC$25,$E36,0)</f>
        <v>2.4713965916800342</v>
      </c>
      <c r="AA36" s="126">
        <f ca="1">OFFSET(IND!AD$25,$E36,0)</f>
        <v>2.5244224950290812</v>
      </c>
      <c r="AB36" s="126">
        <f ca="1">OFFSET(IND!AE$25,$E36,0)</f>
        <v>2.5759946289425315</v>
      </c>
      <c r="AC36" s="126">
        <f ca="1">OFFSET(IND!AF$25,$E36,0)</f>
        <v>2.6308324635437352</v>
      </c>
      <c r="AD36" s="126">
        <f ca="1">OFFSET(IND!AG$25,$E36,0)</f>
        <v>2.7014001514113626</v>
      </c>
      <c r="AE36" s="126">
        <f ca="1">OFFSET(IND!AH$25,$E36,0)</f>
        <v>2.7652569499738582</v>
      </c>
      <c r="AF36" s="126">
        <f ca="1">OFFSET(IND!AI$25,$E36,0)</f>
        <v>2.8363375739943057</v>
      </c>
      <c r="AG36" s="126">
        <f ca="1">OFFSET(IND!AJ$25,$E36,0)</f>
        <v>2.9019013744845128</v>
      </c>
      <c r="AH36" s="126">
        <f ca="1">OFFSET(IND!AK$25,$E36,0)</f>
        <v>2.9685315244185042</v>
      </c>
      <c r="AI36" s="126">
        <f ca="1">OFFSET(IND!AL$25,$E36,0)</f>
        <v>3.0365123536360157</v>
      </c>
      <c r="AJ36" s="126">
        <f ca="1">OFFSET(IND!AM$25,$E36,0)</f>
        <v>3.4020061783704678</v>
      </c>
      <c r="AK36" s="126">
        <f ca="1">OFFSET(IND!AN$25,$E36,0)</f>
        <v>3.865970924477744</v>
      </c>
      <c r="AL36" s="126">
        <f ca="1">OFFSET(IND!AO$25,$E36,0)</f>
        <v>4.6790176750906607</v>
      </c>
      <c r="AM36" s="126">
        <f ca="1">OFFSET(IND!AP$25,$E36,0)</f>
        <v>5.5084762459323962</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1.4595308091032655</v>
      </c>
      <c r="Q37" s="126">
        <f ca="1">OFFSET(IND!T$25,$E37,0)</f>
        <v>1.4716471302902265</v>
      </c>
      <c r="R37" s="126">
        <f ca="1">OFFSET(IND!U$25,$E37,0)</f>
        <v>1.486427305449368</v>
      </c>
      <c r="S37" s="126">
        <f ca="1">OFFSET(IND!V$25,$E37,0)</f>
        <v>1.5006325092437598</v>
      </c>
      <c r="T37" s="203">
        <f ca="1">OFFSET(IND!W$25,$E37,0)</f>
        <v>1.5137441326222523</v>
      </c>
      <c r="U37" s="126">
        <f ca="1">OFFSET(IND!X$25,$E37,0)</f>
        <v>1.5346823417978086</v>
      </c>
      <c r="V37" s="126">
        <f ca="1">OFFSET(IND!Y$25,$E37,0)</f>
        <v>1.5532009110181948</v>
      </c>
      <c r="W37" s="126">
        <f ca="1">OFFSET(IND!Z$25,$E37,0)</f>
        <v>1.5751031391414403</v>
      </c>
      <c r="X37" s="126">
        <f ca="1">OFFSET(IND!AA$25,$E37,0)</f>
        <v>1.6033901315166788</v>
      </c>
      <c r="Y37" s="205">
        <f ca="1">OFFSET(IND!AB$25,$E37,0)</f>
        <v>1.6299794641770453</v>
      </c>
      <c r="Z37" s="126">
        <f ca="1">OFFSET(IND!AC$25,$E37,0)</f>
        <v>1.6681926993840235</v>
      </c>
      <c r="AA37" s="126">
        <f ca="1">OFFSET(IND!AD$25,$E37,0)</f>
        <v>1.7039851841446301</v>
      </c>
      <c r="AB37" s="126">
        <f ca="1">OFFSET(IND!AE$25,$E37,0)</f>
        <v>1.7387963745362089</v>
      </c>
      <c r="AC37" s="126">
        <f ca="1">OFFSET(IND!AF$25,$E37,0)</f>
        <v>1.7758119128920213</v>
      </c>
      <c r="AD37" s="126">
        <f ca="1">OFFSET(IND!AG$25,$E37,0)</f>
        <v>1.8234451022026699</v>
      </c>
      <c r="AE37" s="126">
        <f ca="1">OFFSET(IND!AH$25,$E37,0)</f>
        <v>1.8665484412323543</v>
      </c>
      <c r="AF37" s="126">
        <f ca="1">OFFSET(IND!AI$25,$E37,0)</f>
        <v>1.9145278624461566</v>
      </c>
      <c r="AG37" s="126">
        <f ca="1">OFFSET(IND!AJ$25,$E37,0)</f>
        <v>1.9587834277770464</v>
      </c>
      <c r="AH37" s="126">
        <f ca="1">OFFSET(IND!AK$25,$E37,0)</f>
        <v>2.0037587789824909</v>
      </c>
      <c r="AI37" s="126">
        <f ca="1">OFFSET(IND!AL$25,$E37,0)</f>
        <v>2.0496458387043113</v>
      </c>
      <c r="AJ37" s="126">
        <f ca="1">OFFSET(IND!AM$25,$E37,0)</f>
        <v>2.2963541704000665</v>
      </c>
      <c r="AK37" s="126">
        <f ca="1">OFFSET(IND!AN$25,$E37,0)</f>
        <v>2.6095303740224782</v>
      </c>
      <c r="AL37" s="126">
        <f ca="1">OFFSET(IND!AO$25,$E37,0)</f>
        <v>3.1583369306861973</v>
      </c>
      <c r="AM37" s="126">
        <f ca="1">OFFSET(IND!AP$25,$E37,0)</f>
        <v>3.7182214660043691</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29.227893141399758</v>
      </c>
      <c r="Q38" s="126">
        <f ca="1">OFFSET(IND!T$25,$E38,0)</f>
        <v>29.470529020485415</v>
      </c>
      <c r="R38" s="126">
        <f ca="1">OFFSET(IND!U$25,$E38,0)</f>
        <v>29.766510014835216</v>
      </c>
      <c r="S38" s="126">
        <f ca="1">OFFSET(IND!V$25,$E38,0)</f>
        <v>30.05097689690767</v>
      </c>
      <c r="T38" s="203">
        <f ca="1">OFFSET(IND!W$25,$E38,0)</f>
        <v>30.313544240211858</v>
      </c>
      <c r="U38" s="126">
        <f ca="1">OFFSET(IND!X$25,$E38,0)</f>
        <v>30.732843193367522</v>
      </c>
      <c r="V38" s="126">
        <f ca="1">OFFSET(IND!Y$25,$E38,0)</f>
        <v>31.103687548916007</v>
      </c>
      <c r="W38" s="126">
        <f ca="1">OFFSET(IND!Z$25,$E38,0)</f>
        <v>31.542291502427677</v>
      </c>
      <c r="X38" s="126">
        <f ca="1">OFFSET(IND!AA$25,$E38,0)</f>
        <v>32.108753810231256</v>
      </c>
      <c r="Y38" s="205">
        <f ca="1">OFFSET(IND!AB$25,$E38,0)</f>
        <v>32.641219564877304</v>
      </c>
      <c r="Z38" s="126">
        <f ca="1">OFFSET(IND!AC$25,$E38,0)</f>
        <v>33.406460249246926</v>
      </c>
      <c r="AA38" s="126">
        <f ca="1">OFFSET(IND!AD$25,$E38,0)</f>
        <v>34.123224097822991</v>
      </c>
      <c r="AB38" s="126">
        <f ca="1">OFFSET(IND!AE$25,$E38,0)</f>
        <v>34.820336996395589</v>
      </c>
      <c r="AC38" s="126">
        <f ca="1">OFFSET(IND!AF$25,$E38,0)</f>
        <v>35.561593154119166</v>
      </c>
      <c r="AD38" s="126">
        <f ca="1">OFFSET(IND!AG$25,$E38,0)</f>
        <v>36.515473509691155</v>
      </c>
      <c r="AE38" s="126">
        <f ca="1">OFFSET(IND!AH$25,$E38,0)</f>
        <v>37.378641165584064</v>
      </c>
      <c r="AF38" s="126">
        <f ca="1">OFFSET(IND!AI$25,$E38,0)</f>
        <v>38.339455002110618</v>
      </c>
      <c r="AG38" s="126">
        <f ca="1">OFFSET(IND!AJ$25,$E38,0)</f>
        <v>39.225696612315616</v>
      </c>
      <c r="AH38" s="126">
        <f ca="1">OFFSET(IND!AK$25,$E38,0)</f>
        <v>40.126352323610469</v>
      </c>
      <c r="AI38" s="126">
        <f ca="1">OFFSET(IND!AL$25,$E38,0)</f>
        <v>41.045265490607207</v>
      </c>
      <c r="AJ38" s="126">
        <f ca="1">OFFSET(IND!AM$25,$E38,0)</f>
        <v>45.985733147008943</v>
      </c>
      <c r="AK38" s="126">
        <f ca="1">OFFSET(IND!AN$25,$E38,0)</f>
        <v>52.257255856097203</v>
      </c>
      <c r="AL38" s="126">
        <f ca="1">OFFSET(IND!AO$25,$E38,0)</f>
        <v>63.247403712806012</v>
      </c>
      <c r="AM38" s="126">
        <f ca="1">OFFSET(IND!AP$25,$E38,0)</f>
        <v>74.459394078296114</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15.470734565917759</v>
      </c>
      <c r="Q39" s="126">
        <f ca="1">OFFSET(IND!T$25,$E39,0)</f>
        <v>15.599165146368504</v>
      </c>
      <c r="R39" s="126">
        <f ca="1">OFFSET(IND!U$25,$E39,0)</f>
        <v>15.755832045962995</v>
      </c>
      <c r="S39" s="126">
        <f ca="1">OFFSET(IND!V$25,$E39,0)</f>
        <v>15.906404364126548</v>
      </c>
      <c r="T39" s="203">
        <f ca="1">OFFSET(IND!W$25,$E39,0)</f>
        <v>16.045384948675885</v>
      </c>
      <c r="U39" s="126">
        <f ca="1">OFFSET(IND!X$25,$E39,0)</f>
        <v>16.267325776797026</v>
      </c>
      <c r="V39" s="126">
        <f ca="1">OFFSET(IND!Y$25,$E39,0)</f>
        <v>16.463618905494453</v>
      </c>
      <c r="W39" s="126">
        <f ca="1">OFFSET(IND!Z$25,$E39,0)</f>
        <v>16.695778141588342</v>
      </c>
      <c r="X39" s="126">
        <f ca="1">OFFSET(IND!AA$25,$E39,0)</f>
        <v>16.995614601343739</v>
      </c>
      <c r="Y39" s="205">
        <f ca="1">OFFSET(IND!AB$25,$E39,0)</f>
        <v>17.27745620777489</v>
      </c>
      <c r="Z39" s="126">
        <f ca="1">OFFSET(IND!AC$25,$E39,0)</f>
        <v>17.682508855588036</v>
      </c>
      <c r="AA39" s="126">
        <f ca="1">OFFSET(IND!AD$25,$E39,0)</f>
        <v>18.061902032992915</v>
      </c>
      <c r="AB39" s="126">
        <f ca="1">OFFSET(IND!AE$25,$E39,0)</f>
        <v>18.430893686415175</v>
      </c>
      <c r="AC39" s="126">
        <f ca="1">OFFSET(IND!AF$25,$E39,0)</f>
        <v>18.823250987231017</v>
      </c>
      <c r="AD39" s="126">
        <f ca="1">OFFSET(IND!AG$25,$E39,0)</f>
        <v>19.328153263878345</v>
      </c>
      <c r="AE39" s="126">
        <f ca="1">OFFSET(IND!AH$25,$E39,0)</f>
        <v>19.785040033841575</v>
      </c>
      <c r="AF39" s="126">
        <f ca="1">OFFSET(IND!AI$25,$E39,0)</f>
        <v>20.293612299391182</v>
      </c>
      <c r="AG39" s="126">
        <f ca="1">OFFSET(IND!AJ$25,$E39,0)</f>
        <v>20.762712437619498</v>
      </c>
      <c r="AH39" s="126">
        <f ca="1">OFFSET(IND!AK$25,$E39,0)</f>
        <v>21.239442162109423</v>
      </c>
      <c r="AI39" s="126">
        <f ca="1">OFFSET(IND!AL$25,$E39,0)</f>
        <v>21.725835814466009</v>
      </c>
      <c r="AJ39" s="126">
        <f ca="1">OFFSET(IND!AM$25,$E39,0)</f>
        <v>24.340894771125129</v>
      </c>
      <c r="AK39" s="126">
        <f ca="1">OFFSET(IND!AN$25,$E39,0)</f>
        <v>27.660499871877299</v>
      </c>
      <c r="AL39" s="126">
        <f ca="1">OFFSET(IND!AO$25,$E39,0)</f>
        <v>33.477739571939694</v>
      </c>
      <c r="AM39" s="126">
        <f ca="1">OFFSET(IND!AP$25,$E39,0)</f>
        <v>39.412403629351033</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45.226663514500252</v>
      </c>
      <c r="Q40" s="126">
        <f ca="1">OFFSET(IND!T$25,$E40,0)</f>
        <v>45.602113472759768</v>
      </c>
      <c r="R40" s="126">
        <f ca="1">OFFSET(IND!U$25,$E40,0)</f>
        <v>46.060108606838888</v>
      </c>
      <c r="S40" s="126">
        <f ca="1">OFFSET(IND!V$25,$E40,0)</f>
        <v>46.500287031409854</v>
      </c>
      <c r="T40" s="203">
        <f ca="1">OFFSET(IND!W$25,$E40,0)</f>
        <v>46.906578543017112</v>
      </c>
      <c r="U40" s="126">
        <f ca="1">OFFSET(IND!X$25,$E40,0)</f>
        <v>47.555393446459213</v>
      </c>
      <c r="V40" s="126">
        <f ca="1">OFFSET(IND!Y$25,$E40,0)</f>
        <v>48.129230664335395</v>
      </c>
      <c r="W40" s="126">
        <f ca="1">OFFSET(IND!Z$25,$E40,0)</f>
        <v>48.807917743340226</v>
      </c>
      <c r="X40" s="126">
        <f ca="1">OFFSET(IND!AA$25,$E40,0)</f>
        <v>49.684450309842305</v>
      </c>
      <c r="Y40" s="205">
        <f ca="1">OFFSET(IND!AB$25,$E40,0)</f>
        <v>50.508377282678431</v>
      </c>
      <c r="Z40" s="126">
        <f ca="1">OFFSET(IND!AC$25,$E40,0)</f>
        <v>51.692495575849847</v>
      </c>
      <c r="AA40" s="126">
        <f ca="1">OFFSET(IND!AD$25,$E40,0)</f>
        <v>52.801601772525757</v>
      </c>
      <c r="AB40" s="126">
        <f ca="1">OFFSET(IND!AE$25,$E40,0)</f>
        <v>53.880300477999782</v>
      </c>
      <c r="AC40" s="126">
        <f ca="1">OFFSET(IND!AF$25,$E40,0)</f>
        <v>55.027305589221079</v>
      </c>
      <c r="AD40" s="126">
        <f ca="1">OFFSET(IND!AG$25,$E40,0)</f>
        <v>56.503321176996707</v>
      </c>
      <c r="AE40" s="126">
        <f ca="1">OFFSET(IND!AH$25,$E40,0)</f>
        <v>57.838969728221663</v>
      </c>
      <c r="AF40" s="126">
        <f ca="1">OFFSET(IND!AI$25,$E40,0)</f>
        <v>59.325714047233554</v>
      </c>
      <c r="AG40" s="126">
        <f ca="1">OFFSET(IND!AJ$25,$E40,0)</f>
        <v>60.697066778796561</v>
      </c>
      <c r="AH40" s="126">
        <f ca="1">OFFSET(IND!AK$25,$E40,0)</f>
        <v>62.090723605174105</v>
      </c>
      <c r="AI40" s="126">
        <f ca="1">OFFSET(IND!AL$25,$E40,0)</f>
        <v>63.512631657244356</v>
      </c>
      <c r="AJ40" s="126">
        <f ca="1">OFFSET(IND!AM$25,$E40,0)</f>
        <v>71.157413551696436</v>
      </c>
      <c r="AK40" s="126">
        <f ca="1">OFFSET(IND!AN$25,$E40,0)</f>
        <v>80.861843697081113</v>
      </c>
      <c r="AL40" s="126">
        <f ca="1">OFFSET(IND!AO$25,$E40,0)</f>
        <v>97.867781028428951</v>
      </c>
      <c r="AM40" s="126">
        <f ca="1">OFFSET(IND!AP$25,$E40,0)</f>
        <v>115.21699306826586</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0.89189934062295562</v>
      </c>
      <c r="Q41" s="126">
        <f ca="1">OFFSET(IND!T$25,$E41,0)</f>
        <v>0.89930345899443831</v>
      </c>
      <c r="R41" s="126">
        <f ca="1">OFFSET(IND!U$25,$E41,0)</f>
        <v>0.90833542214075191</v>
      </c>
      <c r="S41" s="126">
        <f ca="1">OFFSET(IND!V$25,$E41,0)</f>
        <v>0.91701602814002992</v>
      </c>
      <c r="T41" s="203">
        <f ca="1">OFFSET(IND!W$25,$E41,0)</f>
        <v>0.92502836208518235</v>
      </c>
      <c r="U41" s="126">
        <f ca="1">OFFSET(IND!X$25,$E41,0)</f>
        <v>0.93782341570174699</v>
      </c>
      <c r="V41" s="126">
        <f ca="1">OFFSET(IND!Y$25,$E41,0)</f>
        <v>0.94913986039337417</v>
      </c>
      <c r="W41" s="126">
        <f ca="1">OFFSET(IND!Z$25,$E41,0)</f>
        <v>0.96252401282061772</v>
      </c>
      <c r="X41" s="126">
        <f ca="1">OFFSET(IND!AA$25,$E41,0)</f>
        <v>0.97980980746799662</v>
      </c>
      <c r="Y41" s="205">
        <f ca="1">OFFSET(IND!AB$25,$E41,0)</f>
        <v>0.99605818545321767</v>
      </c>
      <c r="Z41" s="126">
        <f ca="1">OFFSET(IND!AC$25,$E41,0)</f>
        <v>1.0194097715051174</v>
      </c>
      <c r="AA41" s="126">
        <f ca="1">OFFSET(IND!AD$25,$E41,0)</f>
        <v>1.0412820700260756</v>
      </c>
      <c r="AB41" s="126">
        <f ca="1">OFFSET(IND!AE$25,$E41,0)</f>
        <v>1.0625547129623527</v>
      </c>
      <c r="AC41" s="126">
        <f ca="1">OFFSET(IND!AF$25,$E41,0)</f>
        <v>1.0851744028287398</v>
      </c>
      <c r="AD41" s="126">
        <f ca="1">OFFSET(IND!AG$25,$E41,0)</f>
        <v>1.1142823941592126</v>
      </c>
      <c r="AE41" s="126">
        <f ca="1">OFFSET(IND!AH$25,$E41,0)</f>
        <v>1.1406222558595924</v>
      </c>
      <c r="AF41" s="126">
        <f ca="1">OFFSET(IND!AI$25,$E41,0)</f>
        <v>1.1699418247766427</v>
      </c>
      <c r="AG41" s="126">
        <f ca="1">OFFSET(IND!AJ$25,$E41,0)</f>
        <v>1.1969857962305703</v>
      </c>
      <c r="AH41" s="126">
        <f ca="1">OFFSET(IND!AK$25,$E41,0)</f>
        <v>1.2244696190003461</v>
      </c>
      <c r="AI41" s="126">
        <f ca="1">OFFSET(IND!AL$25,$E41,0)</f>
        <v>1.2525105743907725</v>
      </c>
      <c r="AJ41" s="126">
        <f ca="1">OFFSET(IND!AM$25,$E41,0)</f>
        <v>1.4032706659169154</v>
      </c>
      <c r="AK41" s="126">
        <f ca="1">OFFSET(IND!AN$25,$E41,0)</f>
        <v>1.5946483660431938</v>
      </c>
      <c r="AL41" s="126">
        <f ca="1">OFFSET(IND!AO$25,$E41,0)</f>
        <v>1.930016556262256</v>
      </c>
      <c r="AM41" s="126">
        <f ca="1">OFFSET(IND!AP$25,$E41,0)</f>
        <v>2.2721543479146802</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9.9450305982519893</v>
      </c>
      <c r="Q44" s="126">
        <f ca="1">OFFSET(IND!T$25,$E44,0)</f>
        <v>9.7507721521696435</v>
      </c>
      <c r="R44" s="126">
        <f ca="1">OFFSET(IND!U$25,$E44,0)</f>
        <v>9.6320200682653017</v>
      </c>
      <c r="S44" s="126">
        <f ca="1">OFFSET(IND!V$25,$E44,0)</f>
        <v>9.5361282986844706</v>
      </c>
      <c r="T44" s="203">
        <f ca="1">OFFSET(IND!W$25,$E44,0)</f>
        <v>9.4454770547243889</v>
      </c>
      <c r="U44" s="126">
        <f ca="1">OFFSET(IND!X$25,$E44,0)</f>
        <v>9.5804433855293301</v>
      </c>
      <c r="V44" s="126">
        <f ca="1">OFFSET(IND!Y$25,$E44,0)</f>
        <v>9.6915597680104533</v>
      </c>
      <c r="W44" s="126">
        <f ca="1">OFFSET(IND!Z$25,$E44,0)</f>
        <v>9.8456554898793929</v>
      </c>
      <c r="X44" s="126">
        <f ca="1">OFFSET(IND!AA$25,$E44,0)</f>
        <v>10.067389760442158</v>
      </c>
      <c r="Y44" s="205">
        <f ca="1">OFFSET(IND!AB$25,$E44,0)</f>
        <v>10.235388959957396</v>
      </c>
      <c r="Z44" s="126">
        <f ca="1">OFFSET(IND!AC$25,$E44,0)</f>
        <v>10.590667057582477</v>
      </c>
      <c r="AA44" s="126">
        <f ca="1">OFFSET(IND!AD$25,$E44,0)</f>
        <v>10.868824087166617</v>
      </c>
      <c r="AB44" s="126">
        <f ca="1">OFFSET(IND!AE$25,$E44,0)</f>
        <v>11.133685501927769</v>
      </c>
      <c r="AC44" s="126">
        <f ca="1">OFFSET(IND!AF$25,$E44,0)</f>
        <v>11.414615527196693</v>
      </c>
      <c r="AD44" s="126">
        <f ca="1">OFFSET(IND!AG$25,$E44,0)</f>
        <v>11.753896144518043</v>
      </c>
      <c r="AE44" s="126">
        <f ca="1">OFFSET(IND!AH$25,$E44,0)</f>
        <v>12.08196489328588</v>
      </c>
      <c r="AF44" s="126">
        <f ca="1">OFFSET(IND!AI$25,$E44,0)</f>
        <v>12.529914799099036</v>
      </c>
      <c r="AG44" s="126">
        <f ca="1">OFFSET(IND!AJ$25,$E44,0)</f>
        <v>12.912669597215881</v>
      </c>
      <c r="AH44" s="126">
        <f ca="1">OFFSET(IND!AK$25,$E44,0)</f>
        <v>13.282478687381836</v>
      </c>
      <c r="AI44" s="126">
        <f ca="1">OFFSET(IND!AL$25,$E44,0)</f>
        <v>13.638944026888245</v>
      </c>
      <c r="AJ44" s="126">
        <f ca="1">OFFSET(IND!AM$25,$E44,0)</f>
        <v>15.320843932531426</v>
      </c>
      <c r="AK44" s="126">
        <f ca="1">OFFSET(IND!AN$25,$E44,0)</f>
        <v>17.711855232867354</v>
      </c>
      <c r="AL44" s="126">
        <f ca="1">OFFSET(IND!AO$25,$E44,0)</f>
        <v>21.666581206397641</v>
      </c>
      <c r="AM44" s="126">
        <f ca="1">OFFSET(IND!AP$25,$E44,0)</f>
        <v>25.73949241237678</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0.13085566576647356</v>
      </c>
      <c r="Q46" s="126">
        <f ca="1">OFFSET(IND!T$25,$E46,0)</f>
        <v>0.12829963358117955</v>
      </c>
      <c r="R46" s="126">
        <f ca="1">OFFSET(IND!U$25,$E46,0)</f>
        <v>0.12673710616138556</v>
      </c>
      <c r="S46" s="126">
        <f ca="1">OFFSET(IND!V$25,$E46,0)</f>
        <v>0.12547537235111147</v>
      </c>
      <c r="T46" s="203">
        <f ca="1">OFFSET(IND!W$25,$E46,0)</f>
        <v>0.12428259282532092</v>
      </c>
      <c r="U46" s="126">
        <f ca="1">OFFSET(IND!X$25,$E46,0)</f>
        <v>0.12605846559907014</v>
      </c>
      <c r="V46" s="126">
        <f ca="1">OFFSET(IND!Y$25,$E46,0)</f>
        <v>0.12752052326329544</v>
      </c>
      <c r="W46" s="126">
        <f ca="1">OFFSET(IND!Z$25,$E46,0)</f>
        <v>0.12954809855104463</v>
      </c>
      <c r="X46" s="126">
        <f ca="1">OFFSET(IND!AA$25,$E46,0)</f>
        <v>0.13246565474265995</v>
      </c>
      <c r="Y46" s="205">
        <f ca="1">OFFSET(IND!AB$25,$E46,0)</f>
        <v>0.1346761705257552</v>
      </c>
      <c r="Z46" s="126">
        <f ca="1">OFFSET(IND!AC$25,$E46,0)</f>
        <v>0.13935088233661155</v>
      </c>
      <c r="AA46" s="126">
        <f ca="1">OFFSET(IND!AD$25,$E46,0)</f>
        <v>0.14301084325219232</v>
      </c>
      <c r="AB46" s="126">
        <f ca="1">OFFSET(IND!AE$25,$E46,0)</f>
        <v>0.14649586186747063</v>
      </c>
      <c r="AC46" s="126">
        <f ca="1">OFFSET(IND!AF$25,$E46,0)</f>
        <v>0.15019230956837751</v>
      </c>
      <c r="AD46" s="126">
        <f ca="1">OFFSET(IND!AG$25,$E46,0)</f>
        <v>0.15465652821734263</v>
      </c>
      <c r="AE46" s="126">
        <f ca="1">OFFSET(IND!AH$25,$E46,0)</f>
        <v>0.15897322228007732</v>
      </c>
      <c r="AF46" s="126">
        <f ca="1">OFFSET(IND!AI$25,$E46,0)</f>
        <v>0.16486729998814514</v>
      </c>
      <c r="AG46" s="126">
        <f ca="1">OFFSET(IND!AJ$25,$E46,0)</f>
        <v>0.16990354733178784</v>
      </c>
      <c r="AH46" s="126">
        <f ca="1">OFFSET(IND!AK$25,$E46,0)</f>
        <v>0.17476945641291883</v>
      </c>
      <c r="AI46" s="126">
        <f ca="1">OFFSET(IND!AL$25,$E46,0)</f>
        <v>0.17945978982747682</v>
      </c>
      <c r="AJ46" s="126">
        <f ca="1">OFFSET(IND!AM$25,$E46,0)</f>
        <v>0.20159005174383446</v>
      </c>
      <c r="AK46" s="126">
        <f ca="1">OFFSET(IND!AN$25,$E46,0)</f>
        <v>0.23305072674825453</v>
      </c>
      <c r="AL46" s="126">
        <f ca="1">OFFSET(IND!AO$25,$E46,0)</f>
        <v>0.28508659482102144</v>
      </c>
      <c r="AM46" s="126">
        <f ca="1">OFFSET(IND!AP$25,$E46,0)</f>
        <v>0.33867753174179954</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0.14539518418497066</v>
      </c>
      <c r="Q47" s="126">
        <f ca="1">OFFSET(IND!T$25,$E47,0)</f>
        <v>0.14255514842353284</v>
      </c>
      <c r="R47" s="126">
        <f ca="1">OFFSET(IND!U$25,$E47,0)</f>
        <v>0.14081900684598397</v>
      </c>
      <c r="S47" s="126">
        <f ca="1">OFFSET(IND!V$25,$E47,0)</f>
        <v>0.13941708039012388</v>
      </c>
      <c r="T47" s="203">
        <f ca="1">OFFSET(IND!W$25,$E47,0)</f>
        <v>0.13809176980591215</v>
      </c>
      <c r="U47" s="126">
        <f ca="1">OFFSET(IND!X$25,$E47,0)</f>
        <v>0.1400649617767446</v>
      </c>
      <c r="V47" s="126">
        <f ca="1">OFFSET(IND!Y$25,$E47,0)</f>
        <v>0.1416894702925505</v>
      </c>
      <c r="W47" s="126">
        <f ca="1">OFFSET(IND!Z$25,$E47,0)</f>
        <v>0.14394233172338294</v>
      </c>
      <c r="X47" s="126">
        <f ca="1">OFFSET(IND!AA$25,$E47,0)</f>
        <v>0.14718406082517776</v>
      </c>
      <c r="Y47" s="205">
        <f ca="1">OFFSET(IND!AB$25,$E47,0)</f>
        <v>0.14964018947306137</v>
      </c>
      <c r="Z47" s="126">
        <f ca="1">OFFSET(IND!AC$25,$E47,0)</f>
        <v>0.15483431370734621</v>
      </c>
      <c r="AA47" s="126">
        <f ca="1">OFFSET(IND!AD$25,$E47,0)</f>
        <v>0.1589009369468804</v>
      </c>
      <c r="AB47" s="126">
        <f ca="1">OFFSET(IND!AE$25,$E47,0)</f>
        <v>0.1627731798527452</v>
      </c>
      <c r="AC47" s="126">
        <f ca="1">OFFSET(IND!AF$25,$E47,0)</f>
        <v>0.16688034396486398</v>
      </c>
      <c r="AD47" s="126">
        <f ca="1">OFFSET(IND!AG$25,$E47,0)</f>
        <v>0.17184058690815857</v>
      </c>
      <c r="AE47" s="126">
        <f ca="1">OFFSET(IND!AH$25,$E47,0)</f>
        <v>0.17663691364453046</v>
      </c>
      <c r="AF47" s="126">
        <f ca="1">OFFSET(IND!AI$25,$E47,0)</f>
        <v>0.18318588887571696</v>
      </c>
      <c r="AG47" s="126">
        <f ca="1">OFFSET(IND!AJ$25,$E47,0)</f>
        <v>0.1887817192575422</v>
      </c>
      <c r="AH47" s="126">
        <f ca="1">OFFSET(IND!AK$25,$E47,0)</f>
        <v>0.1941882849032433</v>
      </c>
      <c r="AI47" s="126">
        <f ca="1">OFFSET(IND!AL$25,$E47,0)</f>
        <v>0.19939976647497443</v>
      </c>
      <c r="AJ47" s="126">
        <f ca="1">OFFSET(IND!AM$25,$E47,0)</f>
        <v>0.22398894638203848</v>
      </c>
      <c r="AK47" s="126">
        <f ca="1">OFFSET(IND!AN$25,$E47,0)</f>
        <v>0.25894525194250523</v>
      </c>
      <c r="AL47" s="126">
        <f ca="1">OFFSET(IND!AO$25,$E47,0)</f>
        <v>0.31676288313446849</v>
      </c>
      <c r="AM47" s="126">
        <f ca="1">OFFSET(IND!AP$25,$E47,0)</f>
        <v>0.37630836860199973</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4.3618555255491187E-2</v>
      </c>
      <c r="Q48" s="126">
        <f ca="1">OFFSET(IND!T$25,$E48,0)</f>
        <v>4.2766544527059844E-2</v>
      </c>
      <c r="R48" s="126">
        <f ca="1">OFFSET(IND!U$25,$E48,0)</f>
        <v>4.2245702053795187E-2</v>
      </c>
      <c r="S48" s="126">
        <f ca="1">OFFSET(IND!V$25,$E48,0)</f>
        <v>4.1825124117037156E-2</v>
      </c>
      <c r="T48" s="203">
        <f ca="1">OFFSET(IND!W$25,$E48,0)</f>
        <v>4.1427530941773642E-2</v>
      </c>
      <c r="U48" s="126">
        <f ca="1">OFFSET(IND!X$25,$E48,0)</f>
        <v>4.2019488533023383E-2</v>
      </c>
      <c r="V48" s="126">
        <f ca="1">OFFSET(IND!Y$25,$E48,0)</f>
        <v>4.2506841087765153E-2</v>
      </c>
      <c r="W48" s="126">
        <f ca="1">OFFSET(IND!Z$25,$E48,0)</f>
        <v>4.3182699517014887E-2</v>
      </c>
      <c r="X48" s="126">
        <f ca="1">OFFSET(IND!AA$25,$E48,0)</f>
        <v>4.4155218247553328E-2</v>
      </c>
      <c r="Y48" s="205">
        <f ca="1">OFFSET(IND!AB$25,$E48,0)</f>
        <v>4.489205684191841E-2</v>
      </c>
      <c r="Z48" s="126">
        <f ca="1">OFFSET(IND!AC$25,$E48,0)</f>
        <v>4.645029411220386E-2</v>
      </c>
      <c r="AA48" s="126">
        <f ca="1">OFFSET(IND!AD$25,$E48,0)</f>
        <v>4.7670281084064119E-2</v>
      </c>
      <c r="AB48" s="126">
        <f ca="1">OFFSET(IND!AE$25,$E48,0)</f>
        <v>4.8831953955823557E-2</v>
      </c>
      <c r="AC48" s="126">
        <f ca="1">OFFSET(IND!AF$25,$E48,0)</f>
        <v>5.006410318945919E-2</v>
      </c>
      <c r="AD48" s="126">
        <f ca="1">OFFSET(IND!AG$25,$E48,0)</f>
        <v>5.1552176072447567E-2</v>
      </c>
      <c r="AE48" s="126">
        <f ca="1">OFFSET(IND!AH$25,$E48,0)</f>
        <v>5.2991074093359132E-2</v>
      </c>
      <c r="AF48" s="126">
        <f ca="1">OFFSET(IND!AI$25,$E48,0)</f>
        <v>5.495576666271508E-2</v>
      </c>
      <c r="AG48" s="126">
        <f ca="1">OFFSET(IND!AJ$25,$E48,0)</f>
        <v>5.6634515777262646E-2</v>
      </c>
      <c r="AH48" s="126">
        <f ca="1">OFFSET(IND!AK$25,$E48,0)</f>
        <v>5.8256485470972973E-2</v>
      </c>
      <c r="AI48" s="126">
        <f ca="1">OFFSET(IND!AL$25,$E48,0)</f>
        <v>5.9819929942492307E-2</v>
      </c>
      <c r="AJ48" s="126">
        <f ca="1">OFFSET(IND!AM$25,$E48,0)</f>
        <v>6.7196683914611519E-2</v>
      </c>
      <c r="AK48" s="126">
        <f ca="1">OFFSET(IND!AN$25,$E48,0)</f>
        <v>7.7683575582751546E-2</v>
      </c>
      <c r="AL48" s="126">
        <f ca="1">OFFSET(IND!AO$25,$E48,0)</f>
        <v>9.5028864940340518E-2</v>
      </c>
      <c r="AM48" s="126">
        <f ca="1">OFFSET(IND!AP$25,$E48,0)</f>
        <v>0.11289251058059989</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0.81421303143583568</v>
      </c>
      <c r="Q49" s="126">
        <f ca="1">OFFSET(IND!T$25,$E49,0)</f>
        <v>0.79830883117178397</v>
      </c>
      <c r="R49" s="126">
        <f ca="1">OFFSET(IND!U$25,$E49,0)</f>
        <v>0.78858643833751041</v>
      </c>
      <c r="S49" s="126">
        <f ca="1">OFFSET(IND!V$25,$E49,0)</f>
        <v>0.78073565018469382</v>
      </c>
      <c r="T49" s="203">
        <f ca="1">OFFSET(IND!W$25,$E49,0)</f>
        <v>0.77331391091310819</v>
      </c>
      <c r="U49" s="126">
        <f ca="1">OFFSET(IND!X$25,$E49,0)</f>
        <v>0.78436378594976996</v>
      </c>
      <c r="V49" s="126">
        <f ca="1">OFFSET(IND!Y$25,$E49,0)</f>
        <v>0.79346103363828291</v>
      </c>
      <c r="W49" s="126">
        <f ca="1">OFFSET(IND!Z$25,$E49,0)</f>
        <v>0.80607705765094462</v>
      </c>
      <c r="X49" s="126">
        <f ca="1">OFFSET(IND!AA$25,$E49,0)</f>
        <v>0.82423074062099555</v>
      </c>
      <c r="Y49" s="205">
        <f ca="1">OFFSET(IND!AB$25,$E49,0)</f>
        <v>0.83798506104914372</v>
      </c>
      <c r="Z49" s="126">
        <f ca="1">OFFSET(IND!AC$25,$E49,0)</f>
        <v>0.86707215676113869</v>
      </c>
      <c r="AA49" s="126">
        <f ca="1">OFFSET(IND!AD$25,$E49,0)</f>
        <v>0.8898452469025302</v>
      </c>
      <c r="AB49" s="126">
        <f ca="1">OFFSET(IND!AE$25,$E49,0)</f>
        <v>0.91152980717537302</v>
      </c>
      <c r="AC49" s="126">
        <f ca="1">OFFSET(IND!AF$25,$E49,0)</f>
        <v>0.93452992620323816</v>
      </c>
      <c r="AD49" s="126">
        <f ca="1">OFFSET(IND!AG$25,$E49,0)</f>
        <v>0.96230728668568788</v>
      </c>
      <c r="AE49" s="126">
        <f ca="1">OFFSET(IND!AH$25,$E49,0)</f>
        <v>0.98916671640937048</v>
      </c>
      <c r="AF49" s="126">
        <f ca="1">OFFSET(IND!AI$25,$E49,0)</f>
        <v>1.0258409777040147</v>
      </c>
      <c r="AG49" s="126">
        <f ca="1">OFFSET(IND!AJ$25,$E49,0)</f>
        <v>1.057177627842236</v>
      </c>
      <c r="AH49" s="126">
        <f ca="1">OFFSET(IND!AK$25,$E49,0)</f>
        <v>1.0874543954581621</v>
      </c>
      <c r="AI49" s="126">
        <f ca="1">OFFSET(IND!AL$25,$E49,0)</f>
        <v>1.1166386922598563</v>
      </c>
      <c r="AJ49" s="126">
        <f ca="1">OFFSET(IND!AM$25,$E49,0)</f>
        <v>1.2543380997394151</v>
      </c>
      <c r="AK49" s="126">
        <f ca="1">OFFSET(IND!AN$25,$E49,0)</f>
        <v>1.450093410878029</v>
      </c>
      <c r="AL49" s="126">
        <f ca="1">OFFSET(IND!AO$25,$E49,0)</f>
        <v>1.7738721455530231</v>
      </c>
      <c r="AM49" s="126">
        <f ca="1">OFFSET(IND!AP$25,$E49,0)</f>
        <v>2.1073268641711982</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0.56887486681050814</v>
      </c>
      <c r="Q51" s="126">
        <f ca="1">OFFSET(IND!T$25,$E51,0)</f>
        <v>0.55776291028607727</v>
      </c>
      <c r="R51" s="126">
        <f ca="1">OFFSET(IND!U$25,$E51,0)</f>
        <v>0.55097006281847605</v>
      </c>
      <c r="S51" s="126">
        <f ca="1">OFFSET(IND!V$25,$E51,0)</f>
        <v>0.54548486927285667</v>
      </c>
      <c r="T51" s="203">
        <f ca="1">OFFSET(IND!W$25,$E51,0)</f>
        <v>0.54029944386621565</v>
      </c>
      <c r="U51" s="126">
        <f ca="1">OFFSET(IND!X$25,$E51,0)</f>
        <v>0.54801977742396846</v>
      </c>
      <c r="V51" s="126">
        <f ca="1">OFFSET(IND!Y$25,$E51,0)</f>
        <v>0.5543758480926223</v>
      </c>
      <c r="W51" s="126">
        <f ca="1">OFFSET(IND!Z$25,$E51,0)</f>
        <v>0.56319041959023741</v>
      </c>
      <c r="X51" s="126">
        <f ca="1">OFFSET(IND!AA$25,$E51,0)</f>
        <v>0.57587404608967618</v>
      </c>
      <c r="Y51" s="205">
        <f ca="1">OFFSET(IND!AB$25,$E51,0)</f>
        <v>0.58548392323427756</v>
      </c>
      <c r="Z51" s="126">
        <f ca="1">OFFSET(IND!AC$25,$E51,0)</f>
        <v>0.60580651334301827</v>
      </c>
      <c r="AA51" s="126">
        <f ca="1">OFFSET(IND!AD$25,$E51,0)</f>
        <v>0.62171763011574055</v>
      </c>
      <c r="AB51" s="126">
        <f ca="1">OFFSET(IND!AE$25,$E51,0)</f>
        <v>0.63686821216341938</v>
      </c>
      <c r="AC51" s="126">
        <f ca="1">OFFSET(IND!AF$25,$E51,0)</f>
        <v>0.65293794961963414</v>
      </c>
      <c r="AD51" s="126">
        <f ca="1">OFFSET(IND!AG$25,$E51,0)</f>
        <v>0.67234545310423821</v>
      </c>
      <c r="AE51" s="126">
        <f ca="1">OFFSET(IND!AH$25,$E51,0)</f>
        <v>0.69111161615584282</v>
      </c>
      <c r="AF51" s="126">
        <f ca="1">OFFSET(IND!AI$25,$E51,0)</f>
        <v>0.71673521182904554</v>
      </c>
      <c r="AG51" s="126">
        <f ca="1">OFFSET(IND!AJ$25,$E51,0)</f>
        <v>0.7386295220223269</v>
      </c>
      <c r="AH51" s="126">
        <f ca="1">OFFSET(IND!AK$25,$E51,0)</f>
        <v>0.75978331283624856</v>
      </c>
      <c r="AI51" s="126">
        <f ca="1">OFFSET(IND!AL$25,$E51,0)</f>
        <v>0.78017381546274756</v>
      </c>
      <c r="AJ51" s="126">
        <f ca="1">OFFSET(IND!AM$25,$E51,0)</f>
        <v>0.87638172305626905</v>
      </c>
      <c r="AK51" s="126">
        <f ca="1">OFFSET(IND!AN$25,$E51,0)</f>
        <v>1.0131521654981552</v>
      </c>
      <c r="AL51" s="126">
        <f ca="1">OFFSET(IND!AO$25,$E51,0)</f>
        <v>1.2393700930588336</v>
      </c>
      <c r="AM51" s="126">
        <f ca="1">OFFSET(IND!AP$25,$E51,0)</f>
        <v>1.4723484430942428</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0.11614286152820309</v>
      </c>
      <c r="Q52" s="126">
        <f ca="1">OFFSET(IND!T$25,$E52,0)</f>
        <v>0.11904022252815602</v>
      </c>
      <c r="R52" s="126">
        <f ca="1">OFFSET(IND!U$25,$E52,0)</f>
        <v>0.12209094584481027</v>
      </c>
      <c r="S52" s="126">
        <f ca="1">OFFSET(IND!V$25,$E52,0)</f>
        <v>0.12509559897559197</v>
      </c>
      <c r="T52" s="203">
        <f ca="1">OFFSET(IND!W$25,$E52,0)</f>
        <v>0.12810166515864946</v>
      </c>
      <c r="U52" s="126">
        <f ca="1">OFFSET(IND!X$25,$E52,0)</f>
        <v>0.13110117244542441</v>
      </c>
      <c r="V52" s="126">
        <f ca="1">OFFSET(IND!Y$25,$E52,0)</f>
        <v>0.13402275510829736</v>
      </c>
      <c r="W52" s="126">
        <f ca="1">OFFSET(IND!Z$25,$E52,0)</f>
        <v>0.13669237205457294</v>
      </c>
      <c r="X52" s="126">
        <f ca="1">OFFSET(IND!AA$25,$E52,0)</f>
        <v>0.13974881320746896</v>
      </c>
      <c r="Y52" s="205">
        <f ca="1">OFFSET(IND!AB$25,$E52,0)</f>
        <v>0.14275778810270651</v>
      </c>
      <c r="Z52" s="126">
        <f ca="1">OFFSET(IND!AC$25,$E52,0)</f>
        <v>0.14654718887257159</v>
      </c>
      <c r="AA52" s="126">
        <f ca="1">OFFSET(IND!AD$25,$E52,0)</f>
        <v>0.15020728185605214</v>
      </c>
      <c r="AB52" s="126">
        <f ca="1">OFFSET(IND!AE$25,$E52,0)</f>
        <v>0.15386447126981159</v>
      </c>
      <c r="AC52" s="126">
        <f ca="1">OFFSET(IND!AF$25,$E52,0)</f>
        <v>0.15775890953424154</v>
      </c>
      <c r="AD52" s="126">
        <f ca="1">OFFSET(IND!AG$25,$E52,0)</f>
        <v>0.16180110809980933</v>
      </c>
      <c r="AE52" s="126">
        <f ca="1">OFFSET(IND!AH$25,$E52,0)</f>
        <v>0.16623259616576846</v>
      </c>
      <c r="AF52" s="126">
        <f ca="1">OFFSET(IND!AI$25,$E52,0)</f>
        <v>0.17108594961544873</v>
      </c>
      <c r="AG52" s="126">
        <f ca="1">OFFSET(IND!AJ$25,$E52,0)</f>
        <v>0.17552738761107015</v>
      </c>
      <c r="AH52" s="126">
        <f ca="1">OFFSET(IND!AK$25,$E52,0)</f>
        <v>0.17994454449737993</v>
      </c>
      <c r="AI52" s="126">
        <f ca="1">OFFSET(IND!AL$25,$E52,0)</f>
        <v>0.18427540379771107</v>
      </c>
      <c r="AJ52" s="126">
        <f ca="1">OFFSET(IND!AM$25,$E52,0)</f>
        <v>0.21100105868365704</v>
      </c>
      <c r="AK52" s="126">
        <f ca="1">OFFSET(IND!AN$25,$E52,0)</f>
        <v>0.2472552599804009</v>
      </c>
      <c r="AL52" s="126">
        <f ca="1">OFFSET(IND!AO$25,$E52,0)</f>
        <v>0.30864702509462477</v>
      </c>
      <c r="AM52" s="126">
        <f ca="1">OFFSET(IND!AP$25,$E52,0)</f>
        <v>0.37162688127731491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2.1847184199632719</v>
      </c>
      <c r="Q53" s="126">
        <f ca="1">OFFSET(IND!T$25,$E53,0)</f>
        <v>2.2392195564308222</v>
      </c>
      <c r="R53" s="126">
        <f ca="1">OFFSET(IND!U$25,$E53,0)</f>
        <v>2.2966055320853616</v>
      </c>
      <c r="S53" s="126">
        <f ca="1">OFFSET(IND!V$25,$E53,0)</f>
        <v>2.3531248993029936</v>
      </c>
      <c r="T53" s="203">
        <f ca="1">OFFSET(IND!W$25,$E53,0)</f>
        <v>2.4096708469001227</v>
      </c>
      <c r="U53" s="126">
        <f ca="1">OFFSET(IND!X$25,$E53,0)</f>
        <v>2.4660934176376279</v>
      </c>
      <c r="V53" s="126">
        <f ca="1">OFFSET(IND!Y$25,$E53,0)</f>
        <v>2.5210501784323838</v>
      </c>
      <c r="W53" s="126">
        <f ca="1">OFFSET(IND!Z$25,$E53,0)</f>
        <v>2.5712673096450329</v>
      </c>
      <c r="X53" s="126">
        <f ca="1">OFFSET(IND!AA$25,$E53,0)</f>
        <v>2.6287608413042665</v>
      </c>
      <c r="Y53" s="205">
        <f ca="1">OFFSET(IND!AB$25,$E53,0)</f>
        <v>2.6853615035605189</v>
      </c>
      <c r="Z53" s="126">
        <f ca="1">OFFSET(IND!AC$25,$E53,0)</f>
        <v>2.7566424549131505</v>
      </c>
      <c r="AA53" s="126">
        <f ca="1">OFFSET(IND!AD$25,$E53,0)</f>
        <v>2.8254910475392805</v>
      </c>
      <c r="AB53" s="126">
        <f ca="1">OFFSET(IND!AE$25,$E53,0)</f>
        <v>2.8942850222390923</v>
      </c>
      <c r="AC53" s="126">
        <f ca="1">OFFSET(IND!AF$25,$E53,0)</f>
        <v>2.9675417932516086</v>
      </c>
      <c r="AD53" s="126">
        <f ca="1">OFFSET(IND!AG$25,$E53,0)</f>
        <v>3.0435780261043748</v>
      </c>
      <c r="AE53" s="126">
        <f ca="1">OFFSET(IND!AH$25,$E53,0)</f>
        <v>3.1269370330907611</v>
      </c>
      <c r="AF53" s="126">
        <f ca="1">OFFSET(IND!AI$25,$E53,0)</f>
        <v>3.2182315865449485</v>
      </c>
      <c r="AG53" s="126">
        <f ca="1">OFFSET(IND!AJ$25,$E53,0)</f>
        <v>3.3017777578075065</v>
      </c>
      <c r="AH53" s="126">
        <f ca="1">OFFSET(IND!AK$25,$E53,0)</f>
        <v>3.3848671865197928</v>
      </c>
      <c r="AI53" s="126">
        <f ca="1">OFFSET(IND!AL$25,$E53,0)</f>
        <v>3.4663333047401115</v>
      </c>
      <c r="AJ53" s="126">
        <f ca="1">OFFSET(IND!AM$25,$E53,0)</f>
        <v>3.9690592557511355</v>
      </c>
      <c r="AK53" s="126">
        <f ca="1">OFFSET(IND!AN$25,$E53,0)</f>
        <v>4.6510230056697583</v>
      </c>
      <c r="AL53" s="126">
        <f ca="1">OFFSET(IND!AO$25,$E53,0)</f>
        <v>5.8058397401148119</v>
      </c>
      <c r="AM53" s="126">
        <f ca="1">OFFSET(IND!AP$25,$E53,0)</f>
        <v>6.9905294410444645</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0.21029402440876033</v>
      </c>
      <c r="Q54" s="126">
        <f ca="1">OFFSET(IND!T$25,$E54,0)</f>
        <v>0.21554012991045005</v>
      </c>
      <c r="R54" s="126">
        <f ca="1">OFFSET(IND!U$25,$E54,0)</f>
        <v>0.22106392082773407</v>
      </c>
      <c r="S54" s="126">
        <f ca="1">OFFSET(IND!V$25,$E54,0)</f>
        <v>0.22650429478193554</v>
      </c>
      <c r="T54" s="203">
        <f ca="1">OFFSET(IND!W$25,$E54,0)</f>
        <v>0.23194722727865841</v>
      </c>
      <c r="U54" s="126">
        <f ca="1">OFFSET(IND!X$25,$E54,0)</f>
        <v>0.23737828391252769</v>
      </c>
      <c r="V54" s="126">
        <f ca="1">OFFSET(IND!Y$25,$E54,0)</f>
        <v>0.24266824635821121</v>
      </c>
      <c r="W54" s="126">
        <f ca="1">OFFSET(IND!Z$25,$E54,0)</f>
        <v>0.24750198718287469</v>
      </c>
      <c r="X54" s="126">
        <f ca="1">OFFSET(IND!AA$25,$E54,0)</f>
        <v>0.25303613109799578</v>
      </c>
      <c r="Y54" s="205">
        <f ca="1">OFFSET(IND!AB$25,$E54,0)</f>
        <v>0.25848433025322992</v>
      </c>
      <c r="Z54" s="126">
        <f ca="1">OFFSET(IND!AC$25,$E54,0)</f>
        <v>0.26534560719704858</v>
      </c>
      <c r="AA54" s="126">
        <f ca="1">OFFSET(IND!AD$25,$E54,0)</f>
        <v>0.27197275305068752</v>
      </c>
      <c r="AB54" s="126">
        <f ca="1">OFFSET(IND!AE$25,$E54,0)</f>
        <v>0.27859464155700636</v>
      </c>
      <c r="AC54" s="126">
        <f ca="1">OFFSET(IND!AF$25,$E54,0)</f>
        <v>0.28564610459711381</v>
      </c>
      <c r="AD54" s="126">
        <f ca="1">OFFSET(IND!AG$25,$E54,0)</f>
        <v>0.29296510976564194</v>
      </c>
      <c r="AE54" s="126">
        <f ca="1">OFFSET(IND!AH$25,$E54,0)</f>
        <v>0.300988981807779</v>
      </c>
      <c r="AF54" s="126">
        <f ca="1">OFFSET(IND!AI$25,$E54,0)</f>
        <v>0.30977670423326414</v>
      </c>
      <c r="AG54" s="126">
        <f ca="1">OFFSET(IND!AJ$25,$E54,0)</f>
        <v>0.31781859211144764</v>
      </c>
      <c r="AH54" s="126">
        <f ca="1">OFFSET(IND!AK$25,$E54,0)</f>
        <v>0.32581651540905288</v>
      </c>
      <c r="AI54" s="126">
        <f ca="1">OFFSET(IND!AL$25,$E54,0)</f>
        <v>0.33365818401813552</v>
      </c>
      <c r="AJ54" s="126">
        <f ca="1">OFFSET(IND!AM$25,$E54,0)</f>
        <v>0.38204898003413051</v>
      </c>
      <c r="AK54" s="126">
        <f ca="1">OFFSET(IND!AN$25,$E54,0)</f>
        <v>0.44769263468583043</v>
      </c>
      <c r="AL54" s="126">
        <f ca="1">OFFSET(IND!AO$25,$E54,0)</f>
        <v>0.55885160891424179</v>
      </c>
      <c r="AM54" s="126">
        <f ca="1">OFFSET(IND!AP$25,$E54,0)</f>
        <v>0.67288605958193726</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0.94104408206200074</v>
      </c>
      <c r="Q55" s="126">
        <f ca="1">OFFSET(IND!T$25,$E55,0)</f>
        <v>0.96451986341203111</v>
      </c>
      <c r="R55" s="126">
        <f ca="1">OFFSET(IND!U$25,$E55,0)</f>
        <v>0.9892382583729552</v>
      </c>
      <c r="S55" s="126">
        <f ca="1">OFFSET(IND!V$25,$E55,0)</f>
        <v>1.0135833710227289</v>
      </c>
      <c r="T55" s="203">
        <f ca="1">OFFSET(IND!W$25,$E55,0)</f>
        <v>1.0379399328865506</v>
      </c>
      <c r="U55" s="126">
        <f ca="1">OFFSET(IND!X$25,$E55,0)</f>
        <v>1.0622433514882696</v>
      </c>
      <c r="V55" s="126">
        <f ca="1">OFFSET(IND!Y$25,$E55,0)</f>
        <v>1.0859153881418862</v>
      </c>
      <c r="W55" s="126">
        <f ca="1">OFFSET(IND!Z$25,$E55,0)</f>
        <v>1.1075458800688911</v>
      </c>
      <c r="X55" s="126">
        <f ca="1">OFFSET(IND!AA$25,$E55,0)</f>
        <v>1.1323106036279462</v>
      </c>
      <c r="Y55" s="205">
        <f ca="1">OFFSET(IND!AB$25,$E55,0)</f>
        <v>1.1566907332457173</v>
      </c>
      <c r="Z55" s="126">
        <f ca="1">OFFSET(IND!AC$25,$E55,0)</f>
        <v>1.187394240306948</v>
      </c>
      <c r="AA55" s="126">
        <f ca="1">OFFSET(IND!AD$25,$E55,0)</f>
        <v>1.217050034873923</v>
      </c>
      <c r="AB55" s="126">
        <f ca="1">OFFSET(IND!AE$25,$E55,0)</f>
        <v>1.2466823033535697</v>
      </c>
      <c r="AC55" s="126">
        <f ca="1">OFFSET(IND!AF$25,$E55,0)</f>
        <v>1.2782368735912566</v>
      </c>
      <c r="AD55" s="126">
        <f ca="1">OFFSET(IND!AG$25,$E55,0)</f>
        <v>1.3109886672753082</v>
      </c>
      <c r="AE55" s="126">
        <f ca="1">OFFSET(IND!AH$25,$E55,0)</f>
        <v>1.3468946675608837</v>
      </c>
      <c r="AF55" s="126">
        <f ca="1">OFFSET(IND!AI$25,$E55,0)</f>
        <v>1.3862188195740297</v>
      </c>
      <c r="AG55" s="126">
        <f ca="1">OFFSET(IND!AJ$25,$E55,0)</f>
        <v>1.4222054388688359</v>
      </c>
      <c r="AH55" s="126">
        <f ca="1">OFFSET(IND!AK$25,$E55,0)</f>
        <v>1.4579953211974355</v>
      </c>
      <c r="AI55" s="126">
        <f ca="1">OFFSET(IND!AL$25,$E55,0)</f>
        <v>1.4930859799016738</v>
      </c>
      <c r="AJ55" s="126">
        <f ca="1">OFFSET(IND!AM$25,$E55,0)</f>
        <v>1.7096298039363833</v>
      </c>
      <c r="AK55" s="126">
        <f ca="1">OFFSET(IND!AN$25,$E55,0)</f>
        <v>2.0033783919363501</v>
      </c>
      <c r="AL55" s="126">
        <f ca="1">OFFSET(IND!AO$25,$E55,0)</f>
        <v>2.5008033433101531</v>
      </c>
      <c r="AM55" s="126">
        <f ca="1">OFFSET(IND!AP$25,$E55,0)</f>
        <v>3.0110957553448321</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1.623874848924062</v>
      </c>
      <c r="Q56" s="126">
        <f ca="1">OFFSET(IND!T$25,$E56,0)</f>
        <v>1.6643848862536876</v>
      </c>
      <c r="R56" s="126">
        <f ca="1">OFFSET(IND!U$25,$E56,0)</f>
        <v>1.707039189753331</v>
      </c>
      <c r="S56" s="126">
        <f ca="1">OFFSET(IND!V$25,$E56,0)</f>
        <v>1.7490493536550746</v>
      </c>
      <c r="T56" s="203">
        <f ca="1">OFFSET(IND!W$25,$E56,0)</f>
        <v>1.7910792744322792</v>
      </c>
      <c r="U56" s="126">
        <f ca="1">OFFSET(IND!X$25,$E56,0)</f>
        <v>1.8330174906779286</v>
      </c>
      <c r="V56" s="126">
        <f ca="1">OFFSET(IND!Y$25,$E56,0)</f>
        <v>1.8738661880741083</v>
      </c>
      <c r="W56" s="126">
        <f ca="1">OFFSET(IND!Z$25,$E56,0)</f>
        <v>1.9111919759725375</v>
      </c>
      <c r="X56" s="126">
        <f ca="1">OFFSET(IND!AA$25,$E56,0)</f>
        <v>1.9539262245531022</v>
      </c>
      <c r="Y56" s="205">
        <f ca="1">OFFSET(IND!AB$25,$E56,0)</f>
        <v>1.995996814076451</v>
      </c>
      <c r="Z56" s="126">
        <f ca="1">OFFSET(IND!AC$25,$E56,0)</f>
        <v>2.048979085407721</v>
      </c>
      <c r="AA56" s="126">
        <f ca="1">OFFSET(IND!AD$25,$E56,0)</f>
        <v>2.1001534138373184</v>
      </c>
      <c r="AB56" s="126">
        <f ca="1">OFFSET(IND!AE$25,$E56,0)</f>
        <v>2.1512871454210987</v>
      </c>
      <c r="AC56" s="126">
        <f ca="1">OFFSET(IND!AF$25,$E56,0)</f>
        <v>2.205738019672717</v>
      </c>
      <c r="AD56" s="126">
        <f ca="1">OFFSET(IND!AG$25,$E56,0)</f>
        <v>2.2622548343836106</v>
      </c>
      <c r="AE56" s="126">
        <f ca="1">OFFSET(IND!AH$25,$E56,0)</f>
        <v>2.3242145787788417</v>
      </c>
      <c r="AF56" s="126">
        <f ca="1">OFFSET(IND!AI$25,$E56,0)</f>
        <v>2.3920727191429898</v>
      </c>
      <c r="AG56" s="126">
        <f ca="1">OFFSET(IND!AJ$25,$E56,0)</f>
        <v>2.4541715804870758</v>
      </c>
      <c r="AH56" s="126">
        <f ca="1">OFFSET(IND!AK$25,$E56,0)</f>
        <v>2.5159309506028911</v>
      </c>
      <c r="AI56" s="126">
        <f ca="1">OFFSET(IND!AL$25,$E56,0)</f>
        <v>2.5764837336108148</v>
      </c>
      <c r="AJ56" s="126">
        <f ca="1">OFFSET(IND!AM$25,$E56,0)</f>
        <v>2.9501538689877833</v>
      </c>
      <c r="AK56" s="126">
        <f ca="1">OFFSET(IND!AN$25,$E56,0)</f>
        <v>3.4570492982804089</v>
      </c>
      <c r="AL56" s="126">
        <f ca="1">OFFSET(IND!AO$25,$E56,0)</f>
        <v>4.3154106472973979</v>
      </c>
      <c r="AM56" s="126">
        <f ca="1">OFFSET(IND!AP$25,$E56,0)</f>
        <v>5.1959762119669959</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2.0508300343040435</v>
      </c>
      <c r="Q57" s="126">
        <f ca="1">OFFSET(IND!T$25,$E57,0)</f>
        <v>2.1019911205795161</v>
      </c>
      <c r="R57" s="126">
        <f ca="1">OFFSET(IND!U$25,$E57,0)</f>
        <v>2.1558602514225416</v>
      </c>
      <c r="S57" s="126">
        <f ca="1">OFFSET(IND!V$25,$E57,0)</f>
        <v>2.2089158831005715</v>
      </c>
      <c r="T57" s="203">
        <f ca="1">OFFSET(IND!W$25,$E57,0)</f>
        <v>2.2619964662048804</v>
      </c>
      <c r="U57" s="126">
        <f ca="1">OFFSET(IND!X$25,$E57,0)</f>
        <v>2.3149612334827911</v>
      </c>
      <c r="V57" s="126">
        <f ca="1">OFFSET(IND!Y$25,$E57,0)</f>
        <v>2.3665500215829267</v>
      </c>
      <c r="W57" s="126">
        <f ca="1">OFFSET(IND!Z$25,$E57,0)</f>
        <v>2.4136896437815714</v>
      </c>
      <c r="X57" s="126">
        <f ca="1">OFFSET(IND!AA$25,$E57,0)</f>
        <v>2.4676597391620776</v>
      </c>
      <c r="Y57" s="205">
        <f ca="1">OFFSET(IND!AB$25,$E57,0)</f>
        <v>2.5207916837897857</v>
      </c>
      <c r="Z57" s="126">
        <f ca="1">OFFSET(IND!AC$25,$E57,0)</f>
        <v>2.5877042499914289</v>
      </c>
      <c r="AA57" s="126">
        <f ca="1">OFFSET(IND!AD$25,$E57,0)</f>
        <v>2.6523335222523388</v>
      </c>
      <c r="AB57" s="126">
        <f ca="1">OFFSET(IND!AE$25,$E57,0)</f>
        <v>2.7169115237944776</v>
      </c>
      <c r="AC57" s="126">
        <f ca="1">OFFSET(IND!AF$25,$E57,0)</f>
        <v>2.7856788234317129</v>
      </c>
      <c r="AD57" s="126">
        <f ca="1">OFFSET(IND!AG$25,$E57,0)</f>
        <v>2.8570552482400005</v>
      </c>
      <c r="AE57" s="126">
        <f ca="1">OFFSET(IND!AH$25,$E57,0)</f>
        <v>2.9353056779499838</v>
      </c>
      <c r="AF57" s="126">
        <f ca="1">OFFSET(IND!AI$25,$E57,0)</f>
        <v>3.0210053317275039</v>
      </c>
      <c r="AG57" s="126">
        <f ca="1">OFFSET(IND!AJ$25,$E57,0)</f>
        <v>3.0994314555294187</v>
      </c>
      <c r="AH57" s="126">
        <f ca="1">OFFSET(IND!AK$25,$E57,0)</f>
        <v>3.1774288278128391</v>
      </c>
      <c r="AI57" s="126">
        <f ca="1">OFFSET(IND!AL$25,$E57,0)</f>
        <v>3.2539023726402783</v>
      </c>
      <c r="AJ57" s="126">
        <f ca="1">OFFSET(IND!AM$25,$E57,0)</f>
        <v>3.7258192429959576</v>
      </c>
      <c r="AK57" s="126">
        <f ca="1">OFFSET(IND!AN$25,$E57,0)</f>
        <v>4.3659894946219016</v>
      </c>
      <c r="AL57" s="126">
        <f ca="1">OFFSET(IND!AO$25,$E57,0)</f>
        <v>5.4500343863918204</v>
      </c>
      <c r="AM57" s="126">
        <f ca="1">OFFSET(IND!AP$25,$E57,0)</f>
        <v>6.5621215083734485</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0.51451393917617505</v>
      </c>
      <c r="Q58" s="126">
        <f ca="1">OFFSET(IND!T$25,$E58,0)</f>
        <v>0.52734927491430139</v>
      </c>
      <c r="R58" s="126">
        <f ca="1">OFFSET(IND!U$25,$E58,0)</f>
        <v>0.54086400711854654</v>
      </c>
      <c r="S58" s="126">
        <f ca="1">OFFSET(IND!V$25,$E58,0)</f>
        <v>0.55417464797787408</v>
      </c>
      <c r="T58" s="203">
        <f ca="1">OFFSET(IND!W$25,$E58,0)</f>
        <v>0.56749154867171159</v>
      </c>
      <c r="U58" s="126">
        <f ca="1">OFFSET(IND!X$25,$E58,0)</f>
        <v>0.58077939339500928</v>
      </c>
      <c r="V58" s="126">
        <f ca="1">OFFSET(IND!Y$25,$E58,0)</f>
        <v>0.59372203132147849</v>
      </c>
      <c r="W58" s="126">
        <f ca="1">OFFSET(IND!Z$25,$E58,0)</f>
        <v>0.605548458818154</v>
      </c>
      <c r="X58" s="126">
        <f ca="1">OFFSET(IND!AA$25,$E58,0)</f>
        <v>0.61908852108926338</v>
      </c>
      <c r="Y58" s="205">
        <f ca="1">OFFSET(IND!AB$25,$E58,0)</f>
        <v>0.63241830740467075</v>
      </c>
      <c r="Z58" s="126">
        <f ca="1">OFFSET(IND!AC$25,$E58,0)</f>
        <v>0.64920538748489653</v>
      </c>
      <c r="AA58" s="126">
        <f ca="1">OFFSET(IND!AD$25,$E58,0)</f>
        <v>0.6654196328883849</v>
      </c>
      <c r="AB58" s="126">
        <f ca="1">OFFSET(IND!AE$25,$E58,0)</f>
        <v>0.68162101545144371</v>
      </c>
      <c r="AC58" s="126">
        <f ca="1">OFFSET(IND!AF$25,$E58,0)</f>
        <v>0.6988734125935937</v>
      </c>
      <c r="AD58" s="126">
        <f ca="1">OFFSET(IND!AG$25,$E58,0)</f>
        <v>0.71678038922166254</v>
      </c>
      <c r="AE58" s="126">
        <f ca="1">OFFSET(IND!AH$25,$E58,0)</f>
        <v>0.73641192189812565</v>
      </c>
      <c r="AF58" s="126">
        <f ca="1">OFFSET(IND!AI$25,$E58,0)</f>
        <v>0.75791232208417503</v>
      </c>
      <c r="AG58" s="126">
        <f ca="1">OFFSET(IND!AJ$25,$E58,0)</f>
        <v>0.77758793304007512</v>
      </c>
      <c r="AH58" s="126">
        <f ca="1">OFFSET(IND!AK$25,$E58,0)</f>
        <v>0.79715597845957364</v>
      </c>
      <c r="AI58" s="126">
        <f ca="1">OFFSET(IND!AL$25,$E58,0)</f>
        <v>0.81634172478363898</v>
      </c>
      <c r="AJ58" s="126">
        <f ca="1">OFFSET(IND!AM$25,$E58,0)</f>
        <v>0.93473662044489281</v>
      </c>
      <c r="AK58" s="126">
        <f ca="1">OFFSET(IND!AN$25,$E58,0)</f>
        <v>1.0953430638838992</v>
      </c>
      <c r="AL58" s="126">
        <f ca="1">OFFSET(IND!AO$25,$E58,0)</f>
        <v>1.3673091450212023</v>
      </c>
      <c r="AM58" s="126">
        <f ca="1">OFFSET(IND!AP$25,$E58,0)</f>
        <v>1.6463104841214637</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6.2707369247864078</v>
      </c>
      <c r="Q59" s="126">
        <f ca="1">OFFSET(IND!T$25,$E59,0)</f>
        <v>6.4271700311157973</v>
      </c>
      <c r="R59" s="126">
        <f ca="1">OFFSET(IND!U$25,$E59,0)</f>
        <v>6.5918834116657097</v>
      </c>
      <c r="S59" s="126">
        <f ca="1">OFFSET(IND!V$25,$E59,0)</f>
        <v>6.7541093899604894</v>
      </c>
      <c r="T59" s="203">
        <f ca="1">OFFSET(IND!W$25,$E59,0)</f>
        <v>6.9164116611842177</v>
      </c>
      <c r="U59" s="126">
        <f ca="1">OFFSET(IND!X$25,$E59,0)</f>
        <v>7.0783598072162333</v>
      </c>
      <c r="V59" s="126">
        <f ca="1">OFFSET(IND!Y$25,$E59,0)</f>
        <v>7.2361006794647134</v>
      </c>
      <c r="W59" s="126">
        <f ca="1">OFFSET(IND!Z$25,$E59,0)</f>
        <v>7.3802375238628564</v>
      </c>
      <c r="X59" s="126">
        <f ca="1">OFFSET(IND!AA$25,$E59,0)</f>
        <v>7.5452596194416506</v>
      </c>
      <c r="Y59" s="205">
        <f ca="1">OFFSET(IND!AB$25,$E59,0)</f>
        <v>7.7077189366398891</v>
      </c>
      <c r="Z59" s="126">
        <f ca="1">OFFSET(IND!AC$25,$E59,0)</f>
        <v>7.9123146820670565</v>
      </c>
      <c r="AA59" s="126">
        <f ca="1">OFFSET(IND!AD$25,$E59,0)</f>
        <v>8.1099288954390065</v>
      </c>
      <c r="AB59" s="126">
        <f ca="1">OFFSET(IND!AE$25,$E59,0)</f>
        <v>8.3073863404859463</v>
      </c>
      <c r="AC59" s="126">
        <f ca="1">OFFSET(IND!AF$25,$E59,0)</f>
        <v>8.5176532264979805</v>
      </c>
      <c r="AD59" s="126">
        <f ca="1">OFFSET(IND!AG$25,$E59,0)</f>
        <v>8.7358979250433961</v>
      </c>
      <c r="AE59" s="126">
        <f ca="1">OFFSET(IND!AH$25,$E59,0)</f>
        <v>8.9751609798822187</v>
      </c>
      <c r="AF59" s="126">
        <f ca="1">OFFSET(IND!AI$25,$E59,0)</f>
        <v>9.2372012145165208</v>
      </c>
      <c r="AG59" s="126">
        <f ca="1">OFFSET(IND!AJ$25,$E59,0)</f>
        <v>9.4770014818065551</v>
      </c>
      <c r="AH59" s="126">
        <f ca="1">OFFSET(IND!AK$25,$E59,0)</f>
        <v>9.7154907735727232</v>
      </c>
      <c r="AI59" s="126">
        <f ca="1">OFFSET(IND!AL$25,$E59,0)</f>
        <v>9.9493207220801168</v>
      </c>
      <c r="AJ59" s="126">
        <f ca="1">OFFSET(IND!AM$25,$E59,0)</f>
        <v>11.392281130729113</v>
      </c>
      <c r="AK59" s="126">
        <f ca="1">OFFSET(IND!AN$25,$E59,0)</f>
        <v>13.34970284187686</v>
      </c>
      <c r="AL59" s="126">
        <f ca="1">OFFSET(IND!AO$25,$E59,0)</f>
        <v>16.664341411257166</v>
      </c>
      <c r="AM59" s="126">
        <f ca="1">OFFSET(IND!AP$25,$E59,0)</f>
        <v>20.064723531053925</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2.210220969612648</v>
      </c>
      <c r="Q60" s="126">
        <f ca="1">OFFSET(IND!T$25,$E60,0)</f>
        <v>2.2653583061167843</v>
      </c>
      <c r="R60" s="126">
        <f ca="1">OFFSET(IND!U$25,$E60,0)</f>
        <v>2.3234141569735165</v>
      </c>
      <c r="S60" s="126">
        <f ca="1">OFFSET(IND!V$25,$E60,0)</f>
        <v>2.3805932833415486</v>
      </c>
      <c r="T60" s="203">
        <f ca="1">OFFSET(IND!W$25,$E60,0)</f>
        <v>2.4377993003658815</v>
      </c>
      <c r="U60" s="126">
        <f ca="1">OFFSET(IND!X$25,$E60,0)</f>
        <v>2.4948805003337857</v>
      </c>
      <c r="V60" s="126">
        <f ca="1">OFFSET(IND!Y$25,$E60,0)</f>
        <v>2.5504787797370407</v>
      </c>
      <c r="W60" s="126">
        <f ca="1">OFFSET(IND!Z$25,$E60,0)</f>
        <v>2.6012821031428337</v>
      </c>
      <c r="X60" s="126">
        <f ca="1">OFFSET(IND!AA$25,$E60,0)</f>
        <v>2.659446765521825</v>
      </c>
      <c r="Y60" s="205">
        <f ca="1">OFFSET(IND!AB$25,$E60,0)</f>
        <v>2.7167081358978002</v>
      </c>
      <c r="Z60" s="126">
        <f ca="1">OFFSET(IND!AC$25,$E60,0)</f>
        <v>2.7888211606125246</v>
      </c>
      <c r="AA60" s="126">
        <f ca="1">OFFSET(IND!AD$25,$E60,0)</f>
        <v>2.8584734333082205</v>
      </c>
      <c r="AB60" s="126">
        <f ca="1">OFFSET(IND!AE$25,$E60,0)</f>
        <v>2.9280704505142561</v>
      </c>
      <c r="AC60" s="126">
        <f ca="1">OFFSET(IND!AF$25,$E60,0)</f>
        <v>3.0021823589315875</v>
      </c>
      <c r="AD60" s="126">
        <f ca="1">OFFSET(IND!AG$25,$E60,0)</f>
        <v>3.0791061742690164</v>
      </c>
      <c r="AE60" s="126">
        <f ca="1">OFFSET(IND!AH$25,$E60,0)</f>
        <v>3.1634382435937649</v>
      </c>
      <c r="AF60" s="126">
        <f ca="1">OFFSET(IND!AI$25,$E60,0)</f>
        <v>3.2557984922244603</v>
      </c>
      <c r="AG60" s="126">
        <f ca="1">OFFSET(IND!AJ$25,$E60,0)</f>
        <v>3.3403199106223789</v>
      </c>
      <c r="AH60" s="126">
        <f ca="1">OFFSET(IND!AK$25,$E60,0)</f>
        <v>3.4243792548449252</v>
      </c>
      <c r="AI60" s="126">
        <f ca="1">OFFSET(IND!AL$25,$E60,0)</f>
        <v>3.5067963394257924</v>
      </c>
      <c r="AJ60" s="126">
        <f ca="1">OFFSET(IND!AM$25,$E60,0)</f>
        <v>4.0153906867521201</v>
      </c>
      <c r="AK60" s="126">
        <f ca="1">OFFSET(IND!AN$25,$E60,0)</f>
        <v>4.7053151030122047</v>
      </c>
      <c r="AL60" s="126">
        <f ca="1">OFFSET(IND!AO$25,$E60,0)</f>
        <v>5.8736121884429977</v>
      </c>
      <c r="AM60" s="126">
        <f ca="1">OFFSET(IND!AP$25,$E60,0)</f>
        <v>7.0721309520294158</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57.869306964872315</v>
      </c>
      <c r="Q61" s="126">
        <f ca="1">OFFSET(IND!T$25,$E61,0)</f>
        <v>59.312945178087951</v>
      </c>
      <c r="R61" s="126">
        <f ca="1">OFFSET(IND!U$25,$E61,0)</f>
        <v>60.832997652716259</v>
      </c>
      <c r="S61" s="126">
        <f ca="1">OFFSET(IND!V$25,$E61,0)</f>
        <v>62.330095210502428</v>
      </c>
      <c r="T61" s="203">
        <f ca="1">OFFSET(IND!W$25,$E61,0)</f>
        <v>63.827896835287035</v>
      </c>
      <c r="U61" s="126">
        <f ca="1">OFFSET(IND!X$25,$E61,0)</f>
        <v>65.322430426398881</v>
      </c>
      <c r="V61" s="126">
        <f ca="1">OFFSET(IND!Y$25,$E61,0)</f>
        <v>66.77813731803586</v>
      </c>
      <c r="W61" s="126">
        <f ca="1">OFFSET(IND!Z$25,$E61,0)</f>
        <v>68.108299848129292</v>
      </c>
      <c r="X61" s="126">
        <f ca="1">OFFSET(IND!AA$25,$E61,0)</f>
        <v>69.631201290109502</v>
      </c>
      <c r="Y61" s="205">
        <f ca="1">OFFSET(IND!AB$25,$E61,0)</f>
        <v>71.130452208942884</v>
      </c>
      <c r="Z61" s="126">
        <f ca="1">OFFSET(IND!AC$25,$E61,0)</f>
        <v>73.018557887405052</v>
      </c>
      <c r="AA61" s="126">
        <f ca="1">OFFSET(IND!AD$25,$E61,0)</f>
        <v>74.842234707435679</v>
      </c>
      <c r="AB61" s="126">
        <f ca="1">OFFSET(IND!AE$25,$E61,0)</f>
        <v>76.664464795697583</v>
      </c>
      <c r="AC61" s="126">
        <f ca="1">OFFSET(IND!AF$25,$E61,0)</f>
        <v>78.604906424349167</v>
      </c>
      <c r="AD61" s="126">
        <f ca="1">OFFSET(IND!AG$25,$E61,0)</f>
        <v>80.618971055837562</v>
      </c>
      <c r="AE61" s="126">
        <f ca="1">OFFSET(IND!AH$25,$E61,0)</f>
        <v>82.827002955739431</v>
      </c>
      <c r="AF61" s="126">
        <f ca="1">OFFSET(IND!AI$25,$E61,0)</f>
        <v>85.245233373804069</v>
      </c>
      <c r="AG61" s="126">
        <f ca="1">OFFSET(IND!AJ$25,$E61,0)</f>
        <v>87.45822292264215</v>
      </c>
      <c r="AH61" s="126">
        <f ca="1">OFFSET(IND!AK$25,$E61,0)</f>
        <v>89.659114173317832</v>
      </c>
      <c r="AI61" s="126">
        <f ca="1">OFFSET(IND!AL$25,$E61,0)</f>
        <v>91.817006814973439</v>
      </c>
      <c r="AJ61" s="126">
        <f ca="1">OFFSET(IND!AM$25,$E61,0)</f>
        <v>105.13332351392515</v>
      </c>
      <c r="AK61" s="126">
        <f ca="1">OFFSET(IND!AN$25,$E61,0)</f>
        <v>123.19733085800185</v>
      </c>
      <c r="AL61" s="126">
        <f ca="1">OFFSET(IND!AO$25,$E61,0)</f>
        <v>153.78637312684293</v>
      </c>
      <c r="AM61" s="126">
        <f ca="1">OFFSET(IND!AP$25,$E61,0)</f>
        <v>185.1666971698715</v>
      </c>
      <c r="AQ61" s="4"/>
    </row>
    <row r="62" spans="1:43">
      <c r="A62" s="35" t="s">
        <v>362</v>
      </c>
      <c r="B62">
        <v>9.3435013244270007</v>
      </c>
      <c r="E62" s="128">
        <f>MATCH(F62,RES!$D$96:$D$134,0)</f>
        <v>28</v>
      </c>
      <c r="F62" s="4" t="str">
        <f t="shared" si="0"/>
        <v>RHEH</v>
      </c>
      <c r="G62" s="126">
        <f ca="1">OFFSET(RES!J$95,$E62,0)</f>
        <v>7.0843020492948998</v>
      </c>
      <c r="H62" s="126">
        <f ca="1">OFFSET(RES!K$95,$E62,0)</f>
        <v>7.3555682376090985</v>
      </c>
      <c r="I62" s="126">
        <f ca="1">OFFSET(RES!L$95,$E62,0)</f>
        <v>7.6268344259232981</v>
      </c>
      <c r="J62" s="126">
        <f ca="1">OFFSET(RES!M$95,$E62,0)</f>
        <v>7.8981006142374968</v>
      </c>
      <c r="K62" s="126">
        <f ca="1">OFFSET(RES!N$95,$E62,0)</f>
        <v>8.1693668025516963</v>
      </c>
      <c r="L62" s="126">
        <f ca="1">OFFSET(RES!O$95,$E62,0)</f>
        <v>8.440632990865895</v>
      </c>
      <c r="M62" s="126">
        <f ca="1">OFFSET(RES!P$95,$E62,0)</f>
        <v>8.7526595614782643</v>
      </c>
      <c r="N62" s="126">
        <f ca="1">OFFSET(RES!Q$95,$E62,0)</f>
        <v>8.88209374776355</v>
      </c>
      <c r="O62" s="203">
        <f ca="1">OFFSET(RES!R$95,$E62,0)</f>
        <v>8.2226082852882474</v>
      </c>
      <c r="P62" s="126">
        <f ca="1">OFFSET(RES!S$95,$E62,0)</f>
        <v>7.5895223892967723</v>
      </c>
      <c r="Q62" s="126">
        <f ca="1">OFFSET(RES!T$95,$E62,0)</f>
        <v>7.6769094543908238</v>
      </c>
      <c r="R62" s="126">
        <f ca="1">OFFSET(RES!U$95,$E62,0)</f>
        <v>7.8280795420935689</v>
      </c>
      <c r="S62" s="126">
        <f ca="1">OFFSET(RES!V$95,$E62,0)</f>
        <v>8.1049620032220595</v>
      </c>
      <c r="T62" s="203">
        <f ca="1">OFFSET(RES!W$95,$E62,0)</f>
        <v>8.394605239165573</v>
      </c>
      <c r="U62" s="126">
        <f ca="1">OFFSET(RES!X$95,$E62,0)</f>
        <v>8.6885732555190707</v>
      </c>
      <c r="V62" s="126">
        <f ca="1">OFFSET(RES!Y$95,$E62,0)</f>
        <v>8.9756490948582055</v>
      </c>
      <c r="W62" s="126">
        <f ca="1">OFFSET(RES!Z$95,$E62,0)</f>
        <v>9.1992796231614378</v>
      </c>
      <c r="X62" s="126">
        <f ca="1">OFFSET(RES!AA$95,$E62,0)</f>
        <v>9.4487844992700936</v>
      </c>
      <c r="Y62" s="205">
        <f ca="1">OFFSET(RES!AB$95,$E62,0)</f>
        <v>9.710810572207059</v>
      </c>
      <c r="Z62" s="126">
        <f ca="1">OFFSET(RES!AC$95,$E62,0)</f>
        <v>9.9980832123702985</v>
      </c>
      <c r="AA62" s="126">
        <f ca="1">OFFSET(RES!AD$95,$E62,0)</f>
        <v>10.307548031604005</v>
      </c>
      <c r="AB62" s="126">
        <f ca="1">OFFSET(RES!AE$95,$E62,0)</f>
        <v>10.611716963889158</v>
      </c>
      <c r="AC62" s="126">
        <f ca="1">OFFSET(RES!AF$95,$E62,0)</f>
        <v>10.938402890886881</v>
      </c>
      <c r="AD62" s="126">
        <f ca="1">OFFSET(RES!AG$95,$E62,0)</f>
        <v>11.251828913432153</v>
      </c>
      <c r="AE62" s="126">
        <f ca="1">OFFSET(RES!AH$95,$E62,0)</f>
        <v>11.614204437421543</v>
      </c>
      <c r="AF62" s="126">
        <f ca="1">OFFSET(RES!AI$95,$E62,0)</f>
        <v>11.990499356289551</v>
      </c>
      <c r="AG62" s="126">
        <f ca="1">OFFSET(RES!AJ$95,$E62,0)</f>
        <v>12.336833113179623</v>
      </c>
      <c r="AH62" s="126">
        <f ca="1">OFFSET(RES!AK$95,$E62,0)</f>
        <v>12.675337174830487</v>
      </c>
      <c r="AI62" s="126">
        <f ca="1">OFFSET(RES!AL$95,$E62,0)</f>
        <v>13.005509110371813</v>
      </c>
      <c r="AJ62" s="126">
        <f ca="1">OFFSET(RES!AM$95,$E62,0)</f>
        <v>14.908778496593534</v>
      </c>
      <c r="AK62" s="126">
        <f ca="1">OFFSET(RES!AN$95,$E62,0)</f>
        <v>16.970394570940616</v>
      </c>
      <c r="AL62" s="126">
        <f ca="1">OFFSET(RES!AO$95,$E62,0)</f>
        <v>16.970394570940616</v>
      </c>
      <c r="AM62" s="126">
        <f ca="1">OFFSET(RES!AP$95,$E62,0)</f>
        <v>16.970394570940616</v>
      </c>
      <c r="AQ62" s="4"/>
    </row>
    <row r="63" spans="1:43">
      <c r="A63" s="35" t="s">
        <v>363</v>
      </c>
      <c r="B63">
        <v>3.5355599850489998</v>
      </c>
      <c r="E63" s="129">
        <f>MATCH(F63,RES!$D$96:$D$134,0)</f>
        <v>27</v>
      </c>
      <c r="F63" s="4" t="str">
        <f t="shared" si="0"/>
        <v>RHEK</v>
      </c>
      <c r="G63" s="126">
        <f ca="1">OFFSET(RES!J$95,$E63,0)</f>
        <v>3.8919384966800701</v>
      </c>
      <c r="H63" s="126">
        <f ca="1">OFFSET(RES!K$95,$E63,0)</f>
        <v>4.3030943148213661</v>
      </c>
      <c r="I63" s="126">
        <f ca="1">OFFSET(RES!L$95,$E63,0)</f>
        <v>4.714250132962662</v>
      </c>
      <c r="J63" s="126">
        <f ca="1">OFFSET(RES!M$95,$E63,0)</f>
        <v>5.125405951103958</v>
      </c>
      <c r="K63" s="126">
        <f ca="1">OFFSET(RES!N$95,$E63,0)</f>
        <v>5.536561769245254</v>
      </c>
      <c r="L63" s="126">
        <f ca="1">OFFSET(RES!O$95,$E63,0)</f>
        <v>5.94771758738655</v>
      </c>
      <c r="M63" s="126">
        <f ca="1">OFFSET(RES!P$95,$E63,0)</f>
        <v>6.1675880548943098</v>
      </c>
      <c r="N63" s="126">
        <f ca="1">OFFSET(RES!Q$95,$E63,0)</f>
        <v>6.2587942460663637</v>
      </c>
      <c r="O63" s="203">
        <f ca="1">OFFSET(RES!R$95,$E63,0)</f>
        <v>5.794085818625577</v>
      </c>
      <c r="P63" s="126">
        <f ca="1">OFFSET(RES!S$95,$E63,0)</f>
        <v>5.347979925620912</v>
      </c>
      <c r="Q63" s="126">
        <f ca="1">OFFSET(RES!T$95,$E63,0)</f>
        <v>5.4095574855660535</v>
      </c>
      <c r="R63" s="126">
        <f ca="1">OFFSET(RES!U$95,$E63,0)</f>
        <v>5.516079945467979</v>
      </c>
      <c r="S63" s="126">
        <f ca="1">OFFSET(RES!V$95,$E63,0)</f>
        <v>5.7111860098443028</v>
      </c>
      <c r="T63" s="203">
        <f ca="1">OFFSET(RES!W$95,$E63,0)</f>
        <v>5.9152839928217693</v>
      </c>
      <c r="U63" s="126">
        <f ca="1">OFFSET(RES!X$95,$E63,0)</f>
        <v>6.1224294454065369</v>
      </c>
      <c r="V63" s="126">
        <f ca="1">OFFSET(RES!Y$95,$E63,0)</f>
        <v>6.3247183045950424</v>
      </c>
      <c r="W63" s="126">
        <f ca="1">OFFSET(RES!Z$95,$E63,0)</f>
        <v>6.4823002333088064</v>
      </c>
      <c r="X63" s="126">
        <f ca="1">OFFSET(RES!AA$95,$E63,0)</f>
        <v>6.6581145995270825</v>
      </c>
      <c r="Y63" s="205">
        <f ca="1">OFFSET(RES!AB$95,$E63,0)</f>
        <v>6.8427520649929452</v>
      </c>
      <c r="Z63" s="126">
        <f ca="1">OFFSET(RES!AC$95,$E63,0)</f>
        <v>7.0451796004778862</v>
      </c>
      <c r="AA63" s="126">
        <f ca="1">OFFSET(RES!AD$95,$E63,0)</f>
        <v>7.2632449221220741</v>
      </c>
      <c r="AB63" s="126">
        <f ca="1">OFFSET(RES!AE$95,$E63,0)</f>
        <v>7.4775784809969519</v>
      </c>
      <c r="AC63" s="126">
        <f ca="1">OFFSET(RES!AF$95,$E63,0)</f>
        <v>7.7077787083565239</v>
      </c>
      <c r="AD63" s="126">
        <f ca="1">OFFSET(RES!AG$95,$E63,0)</f>
        <v>7.9286353039050397</v>
      </c>
      <c r="AE63" s="126">
        <f ca="1">OFFSET(RES!AH$95,$E63,0)</f>
        <v>8.1839843138196393</v>
      </c>
      <c r="AF63" s="126">
        <f ca="1">OFFSET(RES!AI$95,$E63,0)</f>
        <v>8.4491416674704158</v>
      </c>
      <c r="AG63" s="126">
        <f ca="1">OFFSET(RES!AJ$95,$E63,0)</f>
        <v>8.6931867976389565</v>
      </c>
      <c r="AH63" s="126">
        <f ca="1">OFFSET(RES!AK$95,$E63,0)</f>
        <v>8.9317147093561662</v>
      </c>
      <c r="AI63" s="126">
        <f ca="1">OFFSET(RES!AL$95,$E63,0)</f>
        <v>9.1643713631883745</v>
      </c>
      <c r="AJ63" s="126">
        <f ca="1">OFFSET(RES!AM$95,$E63,0)</f>
        <v>10.505515897516013</v>
      </c>
      <c r="AK63" s="126">
        <f ca="1">OFFSET(RES!AN$95,$E63,0)</f>
        <v>11.958239904957432</v>
      </c>
      <c r="AL63" s="126">
        <f ca="1">OFFSET(RES!AO$95,$E63,0)</f>
        <v>11.958239904957432</v>
      </c>
      <c r="AM63" s="126">
        <f ca="1">OFFSET(RES!AP$95,$E63,0)</f>
        <v>11.958239904957432</v>
      </c>
      <c r="AQ63" s="4"/>
    </row>
    <row r="64" spans="1:43">
      <c r="A64" s="35" t="s">
        <v>364</v>
      </c>
      <c r="B64">
        <v>27.200595464100001</v>
      </c>
      <c r="E64" s="129">
        <f>MATCH(F64,RES!$D$96:$D$134,0)</f>
        <v>26</v>
      </c>
      <c r="F64" s="4" t="str">
        <f t="shared" si="0"/>
        <v>RHEL</v>
      </c>
      <c r="G64" s="126">
        <f ca="1">OFFSET(RES!J$95,$E64,0)</f>
        <v>29.155130644409116</v>
      </c>
      <c r="H64" s="126">
        <f ca="1">OFFSET(RES!K$95,$E64,0)</f>
        <v>30.403931874323813</v>
      </c>
      <c r="I64" s="126">
        <f ca="1">OFFSET(RES!L$95,$E64,0)</f>
        <v>31.652733104238511</v>
      </c>
      <c r="J64" s="126">
        <f ca="1">OFFSET(RES!M$95,$E64,0)</f>
        <v>32.901534334153212</v>
      </c>
      <c r="K64" s="126">
        <f ca="1">OFFSET(RES!N$95,$E64,0)</f>
        <v>34.150335564067909</v>
      </c>
      <c r="L64" s="126">
        <f ca="1">OFFSET(RES!O$95,$E64,0)</f>
        <v>35.399136793982606</v>
      </c>
      <c r="M64" s="126">
        <f ca="1">OFFSET(RES!P$95,$E64,0)</f>
        <v>36.707743775048776</v>
      </c>
      <c r="N64" s="126">
        <f ca="1">OFFSET(RES!Q$95,$E64,0)</f>
        <v>37.25057728896757</v>
      </c>
      <c r="O64" s="203">
        <f ca="1">OFFSET(RES!R$95,$E64,0)</f>
        <v>34.484763857075748</v>
      </c>
      <c r="P64" s="126">
        <f ca="1">OFFSET(RES!S$95,$E64,0)</f>
        <v>31.829667461012182</v>
      </c>
      <c r="Q64" s="126">
        <f ca="1">OFFSET(RES!T$95,$E64,0)</f>
        <v>32.196159722272277</v>
      </c>
      <c r="R64" s="126">
        <f ca="1">OFFSET(RES!U$95,$E64,0)</f>
        <v>32.830151345831645</v>
      </c>
      <c r="S64" s="126">
        <f ca="1">OFFSET(RES!V$95,$E64,0)</f>
        <v>33.991367587308879</v>
      </c>
      <c r="T64" s="203">
        <f ca="1">OFFSET(RES!W$95,$E64,0)</f>
        <v>35.206101191022221</v>
      </c>
      <c r="U64" s="126">
        <f ca="1">OFFSET(RES!X$95,$E64,0)</f>
        <v>36.438972473924153</v>
      </c>
      <c r="V64" s="126">
        <f ca="1">OFFSET(RES!Y$95,$E64,0)</f>
        <v>37.642938683331735</v>
      </c>
      <c r="W64" s="126">
        <f ca="1">OFFSET(RES!Z$95,$E64,0)</f>
        <v>38.580821857648566</v>
      </c>
      <c r="X64" s="126">
        <f ca="1">OFFSET(RES!AA$95,$E64,0)</f>
        <v>39.627219355288126</v>
      </c>
      <c r="Y64" s="205">
        <f ca="1">OFFSET(RES!AB$95,$E64,0)</f>
        <v>40.726129450007711</v>
      </c>
      <c r="Z64" s="126">
        <f ca="1">OFFSET(RES!AC$95,$E64,0)</f>
        <v>41.930921021600952</v>
      </c>
      <c r="AA64" s="126">
        <f ca="1">OFFSET(RES!AD$95,$E64,0)</f>
        <v>43.228784283850821</v>
      </c>
      <c r="AB64" s="126">
        <f ca="1">OFFSET(RES!AE$95,$E64,0)</f>
        <v>44.504437147100973</v>
      </c>
      <c r="AC64" s="126">
        <f ca="1">OFFSET(RES!AF$95,$E64,0)</f>
        <v>45.874523944024368</v>
      </c>
      <c r="AD64" s="126">
        <f ca="1">OFFSET(RES!AG$95,$E64,0)</f>
        <v>47.189000080930278</v>
      </c>
      <c r="AE64" s="126">
        <f ca="1">OFFSET(RES!AH$95,$E64,0)</f>
        <v>48.708765335310282</v>
      </c>
      <c r="AF64" s="126">
        <f ca="1">OFFSET(RES!AI$95,$E64,0)</f>
        <v>50.286907083956869</v>
      </c>
      <c r="AG64" s="126">
        <f ca="1">OFFSET(RES!AJ$95,$E64,0)</f>
        <v>51.739394835739553</v>
      </c>
      <c r="AH64" s="126">
        <f ca="1">OFFSET(RES!AK$95,$E64,0)</f>
        <v>53.159045660110777</v>
      </c>
      <c r="AI64" s="126">
        <f ca="1">OFFSET(RES!AL$95,$E64,0)</f>
        <v>54.543752414261739</v>
      </c>
      <c r="AJ64" s="126">
        <f ca="1">OFFSET(RES!AM$95,$E64,0)</f>
        <v>62.525866247616591</v>
      </c>
      <c r="AK64" s="126">
        <f ca="1">OFFSET(RES!AN$95,$E64,0)</f>
        <v>71.172069620214486</v>
      </c>
      <c r="AL64" s="126">
        <f ca="1">OFFSET(RES!AO$95,$E64,0)</f>
        <v>71.172069620214486</v>
      </c>
      <c r="AM64" s="126">
        <f ca="1">OFFSET(RES!AP$95,$E64,0)</f>
        <v>71.172069620214486</v>
      </c>
      <c r="AQ64" s="4"/>
    </row>
    <row r="65" spans="1:39">
      <c r="A65" s="35" t="s">
        <v>365</v>
      </c>
      <c r="B65">
        <v>11.63227160329</v>
      </c>
      <c r="E65" s="129">
        <f>MATCH(F65,RES!$D$96:$D$134,0)</f>
        <v>32</v>
      </c>
      <c r="F65" s="4" t="str">
        <f t="shared" si="0"/>
        <v>RHEO</v>
      </c>
      <c r="G65" s="126">
        <f ca="1">OFFSET(RES!J$95,$E65,0)</f>
        <v>11.690422995158354</v>
      </c>
      <c r="H65" s="126">
        <f ca="1">OFFSET(RES!K$95,$E65,0)</f>
        <v>12.19470307470295</v>
      </c>
      <c r="I65" s="126">
        <f ca="1">OFFSET(RES!L$95,$E65,0)</f>
        <v>12.698983154247545</v>
      </c>
      <c r="J65" s="126">
        <f ca="1">OFFSET(RES!M$95,$E65,0)</f>
        <v>13.203263233792141</v>
      </c>
      <c r="K65" s="126">
        <f ca="1">OFFSET(RES!N$95,$E65,0)</f>
        <v>13.707543313336735</v>
      </c>
      <c r="L65" s="126">
        <f ca="1">OFFSET(RES!O$95,$E65,0)</f>
        <v>14.211823392881332</v>
      </c>
      <c r="M65" s="126">
        <f ca="1">OFFSET(RES!P$95,$E65,0)</f>
        <v>14.737194715177683</v>
      </c>
      <c r="N65" s="126">
        <f ca="1">OFFSET(RES!Q$95,$E65,0)</f>
        <v>14.955128109329332</v>
      </c>
      <c r="O65" s="203">
        <f ca="1">OFFSET(RES!R$95,$E65,0)</f>
        <v>13.844726681733297</v>
      </c>
      <c r="P65" s="126">
        <f ca="1">OFFSET(RES!S$95,$E65,0)</f>
        <v>12.778775235189963</v>
      </c>
      <c r="Q65" s="126">
        <f ca="1">OFFSET(RES!T$95,$E65,0)</f>
        <v>12.925912249354996</v>
      </c>
      <c r="R65" s="126">
        <f ca="1">OFFSET(RES!U$95,$E65,0)</f>
        <v>13.180443229560238</v>
      </c>
      <c r="S65" s="126">
        <f ca="1">OFFSET(RES!V$95,$E65,0)</f>
        <v>13.646641042260157</v>
      </c>
      <c r="T65" s="203">
        <f ca="1">OFFSET(RES!W$95,$E65,0)</f>
        <v>14.134324669853779</v>
      </c>
      <c r="U65" s="126">
        <f ca="1">OFFSET(RES!X$95,$E65,0)</f>
        <v>14.629290099116329</v>
      </c>
      <c r="V65" s="126">
        <f ca="1">OFFSET(RES!Y$95,$E65,0)</f>
        <v>15.112650900784406</v>
      </c>
      <c r="W65" s="126">
        <f ca="1">OFFSET(RES!Z$95,$E65,0)</f>
        <v>15.489186354575796</v>
      </c>
      <c r="X65" s="126">
        <f ca="1">OFFSET(RES!AA$95,$E65,0)</f>
        <v>15.909287458220062</v>
      </c>
      <c r="Y65" s="205">
        <f ca="1">OFFSET(RES!AB$95,$E65,0)</f>
        <v>16.35047098994573</v>
      </c>
      <c r="Z65" s="126">
        <f ca="1">OFFSET(RES!AC$95,$E65,0)</f>
        <v>16.834163152846877</v>
      </c>
      <c r="AA65" s="126">
        <f ca="1">OFFSET(RES!AD$95,$E65,0)</f>
        <v>17.355221154304679</v>
      </c>
      <c r="AB65" s="126">
        <f ca="1">OFFSET(RES!AE$95,$E65,0)</f>
        <v>17.86736226409062</v>
      </c>
      <c r="AC65" s="126">
        <f ca="1">OFFSET(RES!AF$95,$E65,0)</f>
        <v>18.417416117214621</v>
      </c>
      <c r="AD65" s="126">
        <f ca="1">OFFSET(RES!AG$95,$E65,0)</f>
        <v>18.945143751382222</v>
      </c>
      <c r="AE65" s="126">
        <f ca="1">OFFSET(RES!AH$95,$E65,0)</f>
        <v>19.555289572722067</v>
      </c>
      <c r="AF65" s="126">
        <f ca="1">OFFSET(RES!AI$95,$E65,0)</f>
        <v>20.188872022803469</v>
      </c>
      <c r="AG65" s="126">
        <f ca="1">OFFSET(RES!AJ$95,$E65,0)</f>
        <v>20.772007694410235</v>
      </c>
      <c r="AH65" s="126">
        <f ca="1">OFFSET(RES!AK$95,$E65,0)</f>
        <v>21.341960202375112</v>
      </c>
      <c r="AI65" s="126">
        <f ca="1">OFFSET(RES!AL$95,$E65,0)</f>
        <v>21.897883584220644</v>
      </c>
      <c r="AJ65" s="126">
        <f ca="1">OFFSET(RES!AM$95,$E65,0)</f>
        <v>25.102492576855674</v>
      </c>
      <c r="AK65" s="126">
        <f ca="1">OFFSET(RES!AN$95,$E65,0)</f>
        <v>28.573716072090281</v>
      </c>
      <c r="AL65" s="126">
        <f ca="1">OFFSET(RES!AO$95,$E65,0)</f>
        <v>28.573716072090281</v>
      </c>
      <c r="AM65" s="126">
        <f ca="1">OFFSET(RES!AP$95,$E65,0)</f>
        <v>28.573716072090281</v>
      </c>
    </row>
    <row r="66" spans="1:39">
      <c r="A66" s="35" t="s">
        <v>366</v>
      </c>
      <c r="B66">
        <v>4.337948126733</v>
      </c>
      <c r="E66" s="129">
        <f>MATCH(F66,RES!$D$96:$D$134,0)</f>
        <v>31</v>
      </c>
      <c r="F66" s="4" t="str">
        <f t="shared" si="0"/>
        <v>RHER</v>
      </c>
      <c r="G66" s="126">
        <f ca="1">OFFSET(RES!J$95,$E66,0)</f>
        <v>5.2230494700907748</v>
      </c>
      <c r="H66" s="126">
        <f ca="1">OFFSET(RES!K$95,$E66,0)</f>
        <v>5.4483518225662646</v>
      </c>
      <c r="I66" s="126">
        <f ca="1">OFFSET(RES!L$95,$E66,0)</f>
        <v>5.6736541750417535</v>
      </c>
      <c r="J66" s="126">
        <f ca="1">OFFSET(RES!M$95,$E66,0)</f>
        <v>5.8989565275172433</v>
      </c>
      <c r="K66" s="126">
        <f ca="1">OFFSET(RES!N$95,$E66,0)</f>
        <v>6.1242588799927322</v>
      </c>
      <c r="L66" s="126">
        <f ca="1">OFFSET(RES!O$95,$E66,0)</f>
        <v>6.349561232468222</v>
      </c>
      <c r="M66" s="126">
        <f ca="1">OFFSET(RES!P$95,$E66,0)</f>
        <v>6.5842867345015792</v>
      </c>
      <c r="N66" s="126">
        <f ca="1">OFFSET(RES!Q$95,$E66,0)</f>
        <v>6.6816550589249362</v>
      </c>
      <c r="O66" s="203">
        <f ca="1">OFFSET(RES!R$95,$E66,0)</f>
        <v>6.1855496921306399</v>
      </c>
      <c r="P66" s="126">
        <f ca="1">OFFSET(RES!S$95,$E66,0)</f>
        <v>5.7093036965566162</v>
      </c>
      <c r="Q66" s="126">
        <f ca="1">OFFSET(RES!T$95,$E66,0)</f>
        <v>5.7750416004959089</v>
      </c>
      <c r="R66" s="126">
        <f ca="1">OFFSET(RES!U$95,$E66,0)</f>
        <v>5.8887610015674747</v>
      </c>
      <c r="S66" s="126">
        <f ca="1">OFFSET(RES!V$95,$E66,0)</f>
        <v>6.0970489514208071</v>
      </c>
      <c r="T66" s="203">
        <f ca="1">OFFSET(RES!W$95,$E66,0)</f>
        <v>6.3149363378506864</v>
      </c>
      <c r="U66" s="126">
        <f ca="1">OFFSET(RES!X$95,$E66,0)</f>
        <v>6.5360770890530757</v>
      </c>
      <c r="V66" s="126">
        <f ca="1">OFFSET(RES!Y$95,$E66,0)</f>
        <v>6.752033122471258</v>
      </c>
      <c r="W66" s="126">
        <f ca="1">OFFSET(RES!Z$95,$E66,0)</f>
        <v>6.9202617060913729</v>
      </c>
      <c r="X66" s="126">
        <f ca="1">OFFSET(RES!AA$95,$E66,0)</f>
        <v>7.1079545592655036</v>
      </c>
      <c r="Y66" s="205">
        <f ca="1">OFFSET(RES!AB$95,$E66,0)</f>
        <v>7.3050666237773587</v>
      </c>
      <c r="Z66" s="126">
        <f ca="1">OFFSET(RES!AC$95,$E66,0)</f>
        <v>7.5211707028320003</v>
      </c>
      <c r="AA66" s="126">
        <f ca="1">OFFSET(RES!AD$95,$E66,0)</f>
        <v>7.7539690985382856</v>
      </c>
      <c r="AB66" s="126">
        <f ca="1">OFFSET(RES!AE$95,$E66,0)</f>
        <v>7.9827836036410513</v>
      </c>
      <c r="AC66" s="126">
        <f ca="1">OFFSET(RES!AF$95,$E66,0)</f>
        <v>8.2285367716205631</v>
      </c>
      <c r="AD66" s="126">
        <f ca="1">OFFSET(RES!AG$95,$E66,0)</f>
        <v>8.4643150271321819</v>
      </c>
      <c r="AE66" s="126">
        <f ca="1">OFFSET(RES!AH$95,$E66,0)</f>
        <v>8.7369160964131662</v>
      </c>
      <c r="AF66" s="126">
        <f ca="1">OFFSET(RES!AI$95,$E66,0)</f>
        <v>9.0199881872628325</v>
      </c>
      <c r="AG66" s="126">
        <f ca="1">OFFSET(RES!AJ$95,$E66,0)</f>
        <v>9.2805216565682755</v>
      </c>
      <c r="AH66" s="126">
        <f ca="1">OFFSET(RES!AK$95,$E66,0)</f>
        <v>9.5351651494458007</v>
      </c>
      <c r="AI66" s="126">
        <f ca="1">OFFSET(RES!AL$95,$E66,0)</f>
        <v>9.783540706614426</v>
      </c>
      <c r="AJ66" s="126">
        <f ca="1">OFFSET(RES!AM$95,$E66,0)</f>
        <v>11.215296538525946</v>
      </c>
      <c r="AK66" s="126">
        <f ca="1">OFFSET(RES!AN$95,$E66,0)</f>
        <v>12.7661704500055</v>
      </c>
      <c r="AL66" s="126">
        <f ca="1">OFFSET(RES!AO$95,$E66,0)</f>
        <v>12.7661704500055</v>
      </c>
      <c r="AM66" s="126">
        <f ca="1">OFFSET(RES!AP$95,$E66,0)</f>
        <v>12.7661704500055</v>
      </c>
    </row>
    <row r="67" spans="1:39">
      <c r="A67" s="35" t="s">
        <v>521</v>
      </c>
      <c r="B67">
        <v>25.581294669590001</v>
      </c>
      <c r="E67" s="129">
        <f>MATCH(F67,RES!$D$96:$D$134,0)</f>
        <v>29</v>
      </c>
      <c r="F67" s="4" t="str">
        <f t="shared" si="0"/>
        <v>RHEWG</v>
      </c>
      <c r="G67" s="126">
        <f ca="1">OFFSET(RES!J$95,$E67,0)</f>
        <v>31.741961474336566</v>
      </c>
      <c r="H67" s="126">
        <f ca="1">OFFSET(RES!K$95,$E67,0)</f>
        <v>32.709053877558809</v>
      </c>
      <c r="I67" s="126">
        <f ca="1">OFFSET(RES!L$95,$E67,0)</f>
        <v>33.676146280781047</v>
      </c>
      <c r="J67" s="126">
        <f ca="1">OFFSET(RES!M$95,$E67,0)</f>
        <v>34.643238684003286</v>
      </c>
      <c r="K67" s="126">
        <f ca="1">OFFSET(RES!N$95,$E67,0)</f>
        <v>35.610331087225532</v>
      </c>
      <c r="L67" s="126">
        <f ca="1">OFFSET(RES!O$95,$E67,0)</f>
        <v>36.577423490447771</v>
      </c>
      <c r="M67" s="126">
        <f ca="1">OFFSET(RES!P$95,$E67,0)</f>
        <v>37.929588431858157</v>
      </c>
      <c r="N67" s="126">
        <f ca="1">OFFSET(RES!Q$95,$E67,0)</f>
        <v>38.490490564556232</v>
      </c>
      <c r="O67" s="203">
        <f ca="1">OFFSET(RES!R$95,$E67,0)</f>
        <v>35.632614967683686</v>
      </c>
      <c r="P67" s="126">
        <f ca="1">OFFSET(RES!S$95,$E67,0)</f>
        <v>32.889141705836032</v>
      </c>
      <c r="Q67" s="126">
        <f ca="1">OFFSET(RES!T$95,$E67,0)</f>
        <v>33.267832935627858</v>
      </c>
      <c r="R67" s="126">
        <f ca="1">OFFSET(RES!U$95,$E67,0)</f>
        <v>33.922927443702683</v>
      </c>
      <c r="S67" s="126">
        <f ca="1">OFFSET(RES!V$95,$E67,0)</f>
        <v>35.122795634717974</v>
      </c>
      <c r="T67" s="203">
        <f ca="1">OFFSET(RES!W$95,$E67,0)</f>
        <v>36.377962553326384</v>
      </c>
      <c r="U67" s="126">
        <f ca="1">OFFSET(RES!X$95,$E67,0)</f>
        <v>37.651870877316398</v>
      </c>
      <c r="V67" s="126">
        <f ca="1">OFFSET(RES!Y$95,$E67,0)</f>
        <v>38.895912000860861</v>
      </c>
      <c r="W67" s="126">
        <f ca="1">OFFSET(RES!Z$95,$E67,0)</f>
        <v>39.865013316839381</v>
      </c>
      <c r="X67" s="126">
        <f ca="1">OFFSET(RES!AA$95,$E67,0)</f>
        <v>40.946240936407023</v>
      </c>
      <c r="Y67" s="205">
        <f ca="1">OFFSET(RES!AB$95,$E67,0)</f>
        <v>42.081729074053335</v>
      </c>
      <c r="Z67" s="126">
        <f ca="1">OFFSET(RES!AC$95,$E67,0)</f>
        <v>43.326623032580002</v>
      </c>
      <c r="AA67" s="126">
        <f ca="1">OFFSET(RES!AD$95,$E67,0)</f>
        <v>44.667686642472241</v>
      </c>
      <c r="AB67" s="126">
        <f ca="1">OFFSET(RES!AE$95,$E67,0)</f>
        <v>45.985800563652219</v>
      </c>
      <c r="AC67" s="126">
        <f ca="1">OFFSET(RES!AF$95,$E67,0)</f>
        <v>47.401491722490221</v>
      </c>
      <c r="AD67" s="126">
        <f ca="1">OFFSET(RES!AG$95,$E67,0)</f>
        <v>48.75972117897426</v>
      </c>
      <c r="AE67" s="126">
        <f ca="1">OFFSET(RES!AH$95,$E67,0)</f>
        <v>50.330072954472215</v>
      </c>
      <c r="AF67" s="126">
        <f ca="1">OFFSET(RES!AI$95,$E67,0)</f>
        <v>51.960744329431122</v>
      </c>
      <c r="AG67" s="126">
        <f ca="1">OFFSET(RES!AJ$95,$E67,0)</f>
        <v>53.46157922042979</v>
      </c>
      <c r="AH67" s="126">
        <f ca="1">OFFSET(RES!AK$95,$E67,0)</f>
        <v>54.928484182372713</v>
      </c>
      <c r="AI67" s="126">
        <f ca="1">OFFSET(RES!AL$95,$E67,0)</f>
        <v>56.359281934629564</v>
      </c>
      <c r="AJ67" s="126">
        <f ca="1">OFFSET(RES!AM$95,$E67,0)</f>
        <v>64.607086386211904</v>
      </c>
      <c r="AK67" s="126">
        <f ca="1">OFFSET(RES!AN$95,$E67,0)</f>
        <v>73.541085093146776</v>
      </c>
      <c r="AL67" s="126">
        <f ca="1">OFFSET(RES!AO$95,$E67,0)</f>
        <v>73.541085093146776</v>
      </c>
      <c r="AM67" s="126">
        <f ca="1">OFFSET(RES!AP$95,$E67,0)</f>
        <v>73.541085093146776</v>
      </c>
    </row>
    <row r="68" spans="1:39">
      <c r="A68" s="35" t="s">
        <v>367</v>
      </c>
      <c r="B68">
        <v>14.738241842140001</v>
      </c>
      <c r="E68" s="129">
        <f>MATCH(F68,RES!$D$96:$D$134,0)</f>
        <v>7</v>
      </c>
      <c r="F68" s="4" t="str">
        <f t="shared" si="0"/>
        <v>RLEH</v>
      </c>
      <c r="G68" s="126">
        <f ca="1">OFFSET(RES!J$95,$E68,0)</f>
        <v>14.6766565883431</v>
      </c>
      <c r="H68" s="126">
        <f ca="1">OFFSET(RES!K$95,$E68,0)</f>
        <v>14.023952251143458</v>
      </c>
      <c r="I68" s="126">
        <f ca="1">OFFSET(RES!L$95,$E68,0)</f>
        <v>13.371247913943817</v>
      </c>
      <c r="J68" s="126">
        <f ca="1">OFFSET(RES!M$95,$E68,0)</f>
        <v>12.718543576744175</v>
      </c>
      <c r="K68" s="126">
        <f ca="1">OFFSET(RES!N$95,$E68,0)</f>
        <v>12.065839239544534</v>
      </c>
      <c r="L68" s="126">
        <f ca="1">OFFSET(RES!O$95,$E68,0)</f>
        <v>11.413134902344892</v>
      </c>
      <c r="M68" s="126">
        <f ca="1">OFFSET(RES!P$95,$E68,0)</f>
        <v>11.391278466807988</v>
      </c>
      <c r="N68" s="126">
        <f ca="1">OFFSET(RES!Q$95,$E68,0)</f>
        <v>11.497928226747431</v>
      </c>
      <c r="O68" s="203">
        <f ca="1">OFFSET(RES!R$95,$E68,0)</f>
        <v>11.963910623052939</v>
      </c>
      <c r="P68" s="126">
        <f ca="1">OFFSET(RES!S$95,$E68,0)</f>
        <v>13.31865920177359</v>
      </c>
      <c r="Q68" s="126">
        <f ca="1">OFFSET(RES!T$95,$E68,0)</f>
        <v>13.344996624515915</v>
      </c>
      <c r="R68" s="126">
        <f ca="1">OFFSET(RES!U$95,$E68,0)</f>
        <v>13.34577140631098</v>
      </c>
      <c r="S68" s="126">
        <f ca="1">OFFSET(RES!V$95,$E68,0)</f>
        <v>13.314202909334327</v>
      </c>
      <c r="T68" s="203">
        <f ca="1">OFFSET(RES!W$95,$E68,0)</f>
        <v>13.274168430309436</v>
      </c>
      <c r="U68" s="126">
        <f ca="1">OFFSET(RES!X$95,$E68,0)</f>
        <v>13.201369051145313</v>
      </c>
      <c r="V68" s="126">
        <f ca="1">OFFSET(RES!Y$95,$E68,0)</f>
        <v>13.132343741160309</v>
      </c>
      <c r="W68" s="126">
        <f ca="1">OFFSET(RES!Z$95,$E68,0)</f>
        <v>13.099434415615573</v>
      </c>
      <c r="X68" s="126">
        <f ca="1">OFFSET(RES!AA$95,$E68,0)</f>
        <v>13.07150373946952</v>
      </c>
      <c r="Y68" s="205">
        <f ca="1">OFFSET(RES!AB$95,$E68,0)</f>
        <v>13.02694453269206</v>
      </c>
      <c r="Z68" s="126">
        <f ca="1">OFFSET(RES!AC$95,$E68,0)</f>
        <v>12.951368642116078</v>
      </c>
      <c r="AA68" s="126">
        <f ca="1">OFFSET(RES!AD$95,$E68,0)</f>
        <v>12.840047888711979</v>
      </c>
      <c r="AB68" s="126">
        <f ca="1">OFFSET(RES!AE$95,$E68,0)</f>
        <v>12.733062733127294</v>
      </c>
      <c r="AC68" s="126">
        <f ca="1">OFFSET(RES!AF$95,$E68,0)</f>
        <v>12.61727619274563</v>
      </c>
      <c r="AD68" s="126">
        <f ca="1">OFFSET(RES!AG$95,$E68,0)</f>
        <v>12.504120144433273</v>
      </c>
      <c r="AE68" s="126">
        <f ca="1">OFFSET(RES!AH$95,$E68,0)</f>
        <v>12.353568839969272</v>
      </c>
      <c r="AF68" s="126">
        <f ca="1">OFFSET(RES!AI$95,$E68,0)</f>
        <v>12.180769350987777</v>
      </c>
      <c r="AG68" s="126">
        <f ca="1">OFFSET(RES!AJ$95,$E68,0)</f>
        <v>12.007681838639847</v>
      </c>
      <c r="AH68" s="126">
        <f ca="1">OFFSET(RES!AK$95,$E68,0)</f>
        <v>11.853912675601032</v>
      </c>
      <c r="AI68" s="126">
        <f ca="1">OFFSET(RES!AL$95,$E68,0)</f>
        <v>11.708255046950255</v>
      </c>
      <c r="AJ68" s="126">
        <f ca="1">OFFSET(RES!AM$95,$E68,0)</f>
        <v>10.738502739623083</v>
      </c>
      <c r="AK68" s="126">
        <f ca="1">OFFSET(RES!AN$95,$E68,0)</f>
        <v>9.5793565077629754</v>
      </c>
      <c r="AL68" s="126">
        <f ca="1">OFFSET(RES!AO$95,$E68,0)</f>
        <v>9.5793565077629754</v>
      </c>
      <c r="AM68" s="126">
        <f ca="1">OFFSET(RES!AP$95,$E68,0)</f>
        <v>9.5793565077629754</v>
      </c>
    </row>
    <row r="69" spans="1:39">
      <c r="A69" s="35" t="s">
        <v>368</v>
      </c>
      <c r="B69">
        <v>8.0953817121640004</v>
      </c>
      <c r="E69" s="129">
        <f>MATCH(F69,RES!$D$96:$D$134,0)</f>
        <v>6</v>
      </c>
      <c r="F69" s="4" t="str">
        <f t="shared" ref="F69:F131" si="1">A69</f>
        <v>RLEK</v>
      </c>
      <c r="G69" s="126">
        <f ca="1">OFFSET(RES!J$95,$E69,0)</f>
        <v>10.057139730159809</v>
      </c>
      <c r="H69" s="126">
        <f ca="1">OFFSET(RES!K$95,$E69,0)</f>
        <v>10.49046997290535</v>
      </c>
      <c r="I69" s="126">
        <f ca="1">OFFSET(RES!L$95,$E69,0)</f>
        <v>10.923800215650893</v>
      </c>
      <c r="J69" s="126">
        <f ca="1">OFFSET(RES!M$95,$E69,0)</f>
        <v>11.357130458396433</v>
      </c>
      <c r="K69" s="126">
        <f ca="1">OFFSET(RES!N$95,$E69,0)</f>
        <v>11.790460701141976</v>
      </c>
      <c r="L69" s="126">
        <f ca="1">OFFSET(RES!O$95,$E69,0)</f>
        <v>12.223790943887517</v>
      </c>
      <c r="M69" s="126">
        <f ca="1">OFFSET(RES!P$95,$E69,0)</f>
        <v>12.200382081986938</v>
      </c>
      <c r="N69" s="126">
        <f ca="1">OFFSET(RES!Q$95,$E69,0)</f>
        <v>12.314606997478624</v>
      </c>
      <c r="O69" s="203">
        <f ca="1">OFFSET(RES!R$95,$E69,0)</f>
        <v>12.813687350484877</v>
      </c>
      <c r="P69" s="126">
        <f ca="1">OFFSET(RES!S$95,$E69,0)</f>
        <v>14.264661473677585</v>
      </c>
      <c r="Q69" s="126">
        <f ca="1">OFFSET(RES!T$95,$E69,0)</f>
        <v>14.292869599872327</v>
      </c>
      <c r="R69" s="126">
        <f ca="1">OFFSET(RES!U$95,$E69,0)</f>
        <v>14.293699413133194</v>
      </c>
      <c r="S69" s="126">
        <f ca="1">OFFSET(RES!V$95,$E69,0)</f>
        <v>14.259888658177859</v>
      </c>
      <c r="T69" s="203">
        <f ca="1">OFFSET(RES!W$95,$E69,0)</f>
        <v>14.217010596511631</v>
      </c>
      <c r="U69" s="126">
        <f ca="1">OFFSET(RES!X$95,$E69,0)</f>
        <v>14.139040398195286</v>
      </c>
      <c r="V69" s="126">
        <f ca="1">OFFSET(RES!Y$95,$E69,0)</f>
        <v>14.065112334931934</v>
      </c>
      <c r="W69" s="126">
        <f ca="1">OFFSET(RES!Z$95,$E69,0)</f>
        <v>14.029865514579312</v>
      </c>
      <c r="X69" s="126">
        <f ca="1">OFFSET(RES!AA$95,$E69,0)</f>
        <v>13.999950968834248</v>
      </c>
      <c r="Y69" s="205">
        <f ca="1">OFFSET(RES!AB$95,$E69,0)</f>
        <v>13.952226795508196</v>
      </c>
      <c r="Z69" s="126">
        <f ca="1">OFFSET(RES!AC$95,$E69,0)</f>
        <v>13.871282874779709</v>
      </c>
      <c r="AA69" s="126">
        <f ca="1">OFFSET(RES!AD$95,$E69,0)</f>
        <v>13.752055192905187</v>
      </c>
      <c r="AB69" s="126">
        <f ca="1">OFFSET(RES!AE$95,$E69,0)</f>
        <v>13.63747105917189</v>
      </c>
      <c r="AC69" s="126">
        <f ca="1">OFFSET(RES!AF$95,$E69,0)</f>
        <v>13.513460392878034</v>
      </c>
      <c r="AD69" s="126">
        <f ca="1">OFFSET(RES!AG$95,$E69,0)</f>
        <v>13.392267058142062</v>
      </c>
      <c r="AE69" s="126">
        <f ca="1">OFFSET(RES!AH$95,$E69,0)</f>
        <v>13.231022344236209</v>
      </c>
      <c r="AF69" s="126">
        <f ca="1">OFFSET(RES!AI$95,$E69,0)</f>
        <v>13.045949194168877</v>
      </c>
      <c r="AG69" s="126">
        <f ca="1">OFFSET(RES!AJ$95,$E69,0)</f>
        <v>12.860567562913126</v>
      </c>
      <c r="AH69" s="126">
        <f ca="1">OFFSET(RES!AK$95,$E69,0)</f>
        <v>12.69587643127524</v>
      </c>
      <c r="AI69" s="126">
        <f ca="1">OFFSET(RES!AL$95,$E69,0)</f>
        <v>12.539872982858652</v>
      </c>
      <c r="AJ69" s="126">
        <f ca="1">OFFSET(RES!AM$95,$E69,0)</f>
        <v>11.501240777636543</v>
      </c>
      <c r="AK69" s="126">
        <f ca="1">OFFSET(RES!AN$95,$E69,0)</f>
        <v>10.259762311563055</v>
      </c>
      <c r="AL69" s="126">
        <f ca="1">OFFSET(RES!AO$95,$E69,0)</f>
        <v>10.259762311563055</v>
      </c>
      <c r="AM69" s="126">
        <f ca="1">OFFSET(RES!AP$95,$E69,0)</f>
        <v>10.259762311563055</v>
      </c>
    </row>
    <row r="70" spans="1:39">
      <c r="A70" s="35" t="s">
        <v>369</v>
      </c>
      <c r="B70">
        <v>8.4652619723960001</v>
      </c>
      <c r="E70" s="129">
        <f>MATCH(F70,RES!$D$96:$D$134,0)</f>
        <v>4</v>
      </c>
      <c r="F70" s="4" t="str">
        <f t="shared" si="1"/>
        <v>RLEL</v>
      </c>
      <c r="G70" s="126">
        <f ca="1">OFFSET(RES!J$95,$E70,0)</f>
        <v>10.675871970797223</v>
      </c>
      <c r="H70" s="126">
        <f ca="1">OFFSET(RES!K$95,$E70,0)</f>
        <v>12.319810594020572</v>
      </c>
      <c r="I70" s="126">
        <f ca="1">OFFSET(RES!L$95,$E70,0)</f>
        <v>13.963749217243922</v>
      </c>
      <c r="J70" s="126">
        <f ca="1">OFFSET(RES!M$95,$E70,0)</f>
        <v>15.607687840467271</v>
      </c>
      <c r="K70" s="126">
        <f ca="1">OFFSET(RES!N$95,$E70,0)</f>
        <v>17.25162646369062</v>
      </c>
      <c r="L70" s="126">
        <f ca="1">OFFSET(RES!O$95,$E70,0)</f>
        <v>18.895565086913969</v>
      </c>
      <c r="M70" s="126">
        <f ca="1">OFFSET(RES!P$95,$E70,0)</f>
        <v>18.859379612564528</v>
      </c>
      <c r="N70" s="126">
        <f ca="1">OFFSET(RES!Q$95,$E70,0)</f>
        <v>19.035948758349836</v>
      </c>
      <c r="O70" s="203">
        <f ca="1">OFFSET(RES!R$95,$E70,0)</f>
        <v>19.807428353928596</v>
      </c>
      <c r="P70" s="126">
        <f ca="1">OFFSET(RES!S$95,$E70,0)</f>
        <v>22.050347601326685</v>
      </c>
      <c r="Q70" s="126">
        <f ca="1">OFFSET(RES!T$95,$E70,0)</f>
        <v>22.09395178982593</v>
      </c>
      <c r="R70" s="126">
        <f ca="1">OFFSET(RES!U$95,$E70,0)</f>
        <v>22.095234517136358</v>
      </c>
      <c r="S70" s="126">
        <f ca="1">OFFSET(RES!V$95,$E70,0)</f>
        <v>22.042969771786169</v>
      </c>
      <c r="T70" s="203">
        <f ca="1">OFFSET(RES!W$95,$E70,0)</f>
        <v>21.976688762176781</v>
      </c>
      <c r="U70" s="126">
        <f ca="1">OFFSET(RES!X$95,$E70,0)</f>
        <v>21.856162244348628</v>
      </c>
      <c r="V70" s="126">
        <f ca="1">OFFSET(RES!Y$95,$E70,0)</f>
        <v>21.741884068490204</v>
      </c>
      <c r="W70" s="126">
        <f ca="1">OFFSET(RES!Z$95,$E70,0)</f>
        <v>21.687399449836548</v>
      </c>
      <c r="X70" s="126">
        <f ca="1">OFFSET(RES!AA$95,$E70,0)</f>
        <v>21.641157473941668</v>
      </c>
      <c r="Y70" s="205">
        <f ca="1">OFFSET(RES!AB$95,$E70,0)</f>
        <v>21.567385333413323</v>
      </c>
      <c r="Z70" s="126">
        <f ca="1">OFFSET(RES!AC$95,$E70,0)</f>
        <v>21.442262028414401</v>
      </c>
      <c r="AA70" s="126">
        <f ca="1">OFFSET(RES!AD$95,$E70,0)</f>
        <v>21.257959594467064</v>
      </c>
      <c r="AB70" s="126">
        <f ca="1">OFFSET(RES!AE$95,$E70,0)</f>
        <v>21.080835168270308</v>
      </c>
      <c r="AC70" s="126">
        <f ca="1">OFFSET(RES!AF$95,$E70,0)</f>
        <v>20.88913918564236</v>
      </c>
      <c r="AD70" s="126">
        <f ca="1">OFFSET(RES!AG$95,$E70,0)</f>
        <v>20.70179824083106</v>
      </c>
      <c r="AE70" s="126">
        <f ca="1">OFFSET(RES!AH$95,$E70,0)</f>
        <v>20.452545778929917</v>
      </c>
      <c r="AF70" s="126">
        <f ca="1">OFFSET(RES!AI$95,$E70,0)</f>
        <v>20.16645926378985</v>
      </c>
      <c r="AG70" s="126">
        <f ca="1">OFFSET(RES!AJ$95,$E70,0)</f>
        <v>19.879895897695722</v>
      </c>
      <c r="AH70" s="126">
        <f ca="1">OFFSET(RES!AK$95,$E70,0)</f>
        <v>19.625315955075113</v>
      </c>
      <c r="AI70" s="126">
        <f ca="1">OFFSET(RES!AL$95,$E70,0)</f>
        <v>19.384165453821435</v>
      </c>
      <c r="AJ70" s="126">
        <f ca="1">OFFSET(RES!AM$95,$E70,0)</f>
        <v>17.778645323018392</v>
      </c>
      <c r="AK70" s="126">
        <f ca="1">OFFSET(RES!AN$95,$E70,0)</f>
        <v>15.859564960193302</v>
      </c>
      <c r="AL70" s="126">
        <f ca="1">OFFSET(RES!AO$95,$E70,0)</f>
        <v>15.859564960193302</v>
      </c>
      <c r="AM70" s="126">
        <f ca="1">OFFSET(RES!AP$95,$E70,0)</f>
        <v>15.859564960193302</v>
      </c>
    </row>
    <row r="71" spans="1:39">
      <c r="A71" s="35" t="s">
        <v>370</v>
      </c>
      <c r="B71">
        <v>1.2001829018570001</v>
      </c>
      <c r="E71" s="129">
        <f>MATCH(F71,RES!$D$96:$D$134,0)</f>
        <v>11</v>
      </c>
      <c r="F71" s="4" t="str">
        <f t="shared" si="1"/>
        <v>RLEO</v>
      </c>
      <c r="G71" s="126">
        <f ca="1">OFFSET(RES!J$95,$E71,0)</f>
        <v>1.9876880086386437</v>
      </c>
      <c r="H71" s="126">
        <f ca="1">OFFSET(RES!K$95,$E71,0)</f>
        <v>2.1123622448291601</v>
      </c>
      <c r="I71" s="126">
        <f ca="1">OFFSET(RES!L$95,$E71,0)</f>
        <v>2.2370364810196768</v>
      </c>
      <c r="J71" s="126">
        <f ca="1">OFFSET(RES!M$95,$E71,0)</f>
        <v>2.3617107172101934</v>
      </c>
      <c r="K71" s="126">
        <f ca="1">OFFSET(RES!N$95,$E71,0)</f>
        <v>2.4863849534007101</v>
      </c>
      <c r="L71" s="126">
        <f ca="1">OFFSET(RES!O$95,$E71,0)</f>
        <v>2.6110591895912267</v>
      </c>
      <c r="M71" s="126">
        <f ca="1">OFFSET(RES!P$95,$E71,0)</f>
        <v>2.6060589466826269</v>
      </c>
      <c r="N71" s="126">
        <f ca="1">OFFSET(RES!Q$95,$E71,0)</f>
        <v>2.6304579254154876</v>
      </c>
      <c r="O71" s="203">
        <f ca="1">OFFSET(RES!R$95,$E71,0)</f>
        <v>2.7370638341751623</v>
      </c>
      <c r="P71" s="126">
        <f ca="1">OFFSET(RES!S$95,$E71,0)</f>
        <v>3.0469987255368198</v>
      </c>
      <c r="Q71" s="126">
        <f ca="1">OFFSET(RES!T$95,$E71,0)</f>
        <v>3.0530241138521168</v>
      </c>
      <c r="R71" s="126">
        <f ca="1">OFFSET(RES!U$95,$E71,0)</f>
        <v>3.0532013658642279</v>
      </c>
      <c r="S71" s="126">
        <f ca="1">OFFSET(RES!V$95,$E71,0)</f>
        <v>3.0459792297169073</v>
      </c>
      <c r="T71" s="203">
        <f ca="1">OFFSET(RES!W$95,$E71,0)</f>
        <v>3.0368202742456138</v>
      </c>
      <c r="U71" s="126">
        <f ca="1">OFFSET(RES!X$95,$E71,0)</f>
        <v>3.020165473475322</v>
      </c>
      <c r="V71" s="126">
        <f ca="1">OFFSET(RES!Y$95,$E71,0)</f>
        <v>3.0043740917477915</v>
      </c>
      <c r="W71" s="126">
        <f ca="1">OFFSET(RES!Z$95,$E71,0)</f>
        <v>2.9968452052830239</v>
      </c>
      <c r="X71" s="126">
        <f ca="1">OFFSET(RES!AA$95,$E71,0)</f>
        <v>2.9904553177327013</v>
      </c>
      <c r="Y71" s="205">
        <f ca="1">OFFSET(RES!AB$95,$E71,0)</f>
        <v>2.980261210037253</v>
      </c>
      <c r="Z71" s="126">
        <f ca="1">OFFSET(RES!AC$95,$E71,0)</f>
        <v>2.9629712081851398</v>
      </c>
      <c r="AA71" s="126">
        <f ca="1">OFFSET(RES!AD$95,$E71,0)</f>
        <v>2.9375036150431124</v>
      </c>
      <c r="AB71" s="126">
        <f ca="1">OFFSET(RES!AE$95,$E71,0)</f>
        <v>2.9130279056057482</v>
      </c>
      <c r="AC71" s="126">
        <f ca="1">OFFSET(RES!AF$95,$E71,0)</f>
        <v>2.886538644514792</v>
      </c>
      <c r="AD71" s="126">
        <f ca="1">OFFSET(RES!AG$95,$E71,0)</f>
        <v>2.8606511786842512</v>
      </c>
      <c r="AE71" s="126">
        <f ca="1">OFFSET(RES!AH$95,$E71,0)</f>
        <v>2.8262085500472311</v>
      </c>
      <c r="AF71" s="126">
        <f ca="1">OFFSET(RES!AI$95,$E71,0)</f>
        <v>2.786676055467753</v>
      </c>
      <c r="AG71" s="126">
        <f ca="1">OFFSET(RES!AJ$95,$E71,0)</f>
        <v>2.7470776678567654</v>
      </c>
      <c r="AH71" s="126">
        <f ca="1">OFFSET(RES!AK$95,$E71,0)</f>
        <v>2.7118988681962306</v>
      </c>
      <c r="AI71" s="126">
        <f ca="1">OFFSET(RES!AL$95,$E71,0)</f>
        <v>2.6785757984983039</v>
      </c>
      <c r="AJ71" s="126">
        <f ca="1">OFFSET(RES!AM$95,$E71,0)</f>
        <v>2.456719078557696</v>
      </c>
      <c r="AK71" s="126">
        <f ca="1">OFFSET(RES!AN$95,$E71,0)</f>
        <v>2.1915334440519176</v>
      </c>
      <c r="AL71" s="126">
        <f ca="1">OFFSET(RES!AO$95,$E71,0)</f>
        <v>2.1915334440519176</v>
      </c>
      <c r="AM71" s="126">
        <f ca="1">OFFSET(RES!AP$95,$E71,0)</f>
        <v>2.1915334440519176</v>
      </c>
    </row>
    <row r="72" spans="1:39">
      <c r="A72" s="35" t="s">
        <v>371</v>
      </c>
      <c r="B72">
        <v>1.9088027674250001</v>
      </c>
      <c r="E72" s="129">
        <f>MATCH(F72,RES!$D$96:$D$134,0)</f>
        <v>10</v>
      </c>
      <c r="F72" s="4" t="str">
        <f t="shared" si="1"/>
        <v>RLER</v>
      </c>
      <c r="G72" s="126">
        <f ca="1">OFFSET(RES!J$95,$E72,0)</f>
        <v>1.4352211531349246</v>
      </c>
      <c r="H72" s="126">
        <f ca="1">OFFSET(RES!K$95,$E72,0)</f>
        <v>1.6554859196644964</v>
      </c>
      <c r="I72" s="126">
        <f ca="1">OFFSET(RES!L$95,$E72,0)</f>
        <v>1.8757506861940683</v>
      </c>
      <c r="J72" s="126">
        <f ca="1">OFFSET(RES!M$95,$E72,0)</f>
        <v>2.0960154527236399</v>
      </c>
      <c r="K72" s="126">
        <f ca="1">OFFSET(RES!N$95,$E72,0)</f>
        <v>2.3162802192532119</v>
      </c>
      <c r="L72" s="126">
        <f ca="1">OFFSET(RES!O$95,$E72,0)</f>
        <v>2.5365449857827835</v>
      </c>
      <c r="M72" s="126">
        <f ca="1">OFFSET(RES!P$95,$E72,0)</f>
        <v>2.5316874394169004</v>
      </c>
      <c r="N72" s="126">
        <f ca="1">OFFSET(RES!Q$95,$E72,0)</f>
        <v>2.5553901219948267</v>
      </c>
      <c r="O72" s="203">
        <f ca="1">OFFSET(RES!R$95,$E72,0)</f>
        <v>2.6589537196325748</v>
      </c>
      <c r="P72" s="126">
        <f ca="1">OFFSET(RES!S$95,$E72,0)</f>
        <v>2.9600437132016681</v>
      </c>
      <c r="Q72" s="126">
        <f ca="1">OFFSET(RES!T$95,$E72,0)</f>
        <v>2.9658971494544684</v>
      </c>
      <c r="R72" s="126">
        <f ca="1">OFFSET(RES!U$95,$E72,0)</f>
        <v>2.9660693430624621</v>
      </c>
      <c r="S72" s="126">
        <f ca="1">OFFSET(RES!V$95,$E72,0)</f>
        <v>2.9590533116740678</v>
      </c>
      <c r="T72" s="203">
        <f ca="1">OFFSET(RES!W$95,$E72,0)</f>
        <v>2.9501557337607331</v>
      </c>
      <c r="U72" s="126">
        <f ca="1">OFFSET(RES!X$95,$E72,0)</f>
        <v>2.9339762263977813</v>
      </c>
      <c r="V72" s="126">
        <f ca="1">OFFSET(RES!Y$95,$E72,0)</f>
        <v>2.9186354978921898</v>
      </c>
      <c r="W72" s="126">
        <f ca="1">OFFSET(RES!Z$95,$E72,0)</f>
        <v>2.9113214702030188</v>
      </c>
      <c r="X72" s="126">
        <f ca="1">OFFSET(RES!AA$95,$E72,0)</f>
        <v>2.9051139367659755</v>
      </c>
      <c r="Y72" s="205">
        <f ca="1">OFFSET(RES!AB$95,$E72,0)</f>
        <v>2.895210747722043</v>
      </c>
      <c r="Z72" s="126">
        <f ca="1">OFFSET(RES!AC$95,$E72,0)</f>
        <v>2.8784141665962744</v>
      </c>
      <c r="AA72" s="126">
        <f ca="1">OFFSET(RES!AD$95,$E72,0)</f>
        <v>2.8536733656439686</v>
      </c>
      <c r="AB72" s="126">
        <f ca="1">OFFSET(RES!AE$95,$E72,0)</f>
        <v>2.8298961420964082</v>
      </c>
      <c r="AC72" s="126">
        <f ca="1">OFFSET(RES!AF$95,$E72,0)</f>
        <v>2.8041628294755343</v>
      </c>
      <c r="AD72" s="126">
        <f ca="1">OFFSET(RES!AG$95,$E72,0)</f>
        <v>2.7790141381288009</v>
      </c>
      <c r="AE72" s="126">
        <f ca="1">OFFSET(RES!AH$95,$E72,0)</f>
        <v>2.7455544305455009</v>
      </c>
      <c r="AF72" s="126">
        <f ca="1">OFFSET(RES!AI$95,$E72,0)</f>
        <v>2.7071501112176199</v>
      </c>
      <c r="AG72" s="126">
        <f ca="1">OFFSET(RES!AJ$95,$E72,0)</f>
        <v>2.6686817793084305</v>
      </c>
      <c r="AH72" s="126">
        <f ca="1">OFFSET(RES!AK$95,$E72,0)</f>
        <v>2.6345069094929525</v>
      </c>
      <c r="AI72" s="126">
        <f ca="1">OFFSET(RES!AL$95,$E72,0)</f>
        <v>2.6021348109629305</v>
      </c>
      <c r="AJ72" s="126">
        <f ca="1">OFFSET(RES!AM$95,$E72,0)</f>
        <v>2.3866094208182265</v>
      </c>
      <c r="AK72" s="126">
        <f ca="1">OFFSET(RES!AN$95,$E72,0)</f>
        <v>2.1289916332978427</v>
      </c>
      <c r="AL72" s="126">
        <f ca="1">OFFSET(RES!AO$95,$E72,0)</f>
        <v>2.1289916332978427</v>
      </c>
      <c r="AM72" s="126">
        <f ca="1">OFFSET(RES!AP$95,$E72,0)</f>
        <v>2.1289916332978427</v>
      </c>
    </row>
    <row r="73" spans="1:39">
      <c r="A73" s="35" t="s">
        <v>372</v>
      </c>
      <c r="B73">
        <v>7.6914136780069997</v>
      </c>
      <c r="E73" s="129">
        <f>MATCH(F73,RES!$D$96:$D$134,0)</f>
        <v>9</v>
      </c>
      <c r="F73" s="4" t="str">
        <f t="shared" si="1"/>
        <v>RLEW</v>
      </c>
      <c r="G73" s="126">
        <f ca="1">OFFSET(RES!J$95,$E73,0)</f>
        <v>5.6663373040102876</v>
      </c>
      <c r="H73" s="126">
        <f ca="1">OFFSET(RES!K$95,$E73,0)</f>
        <v>5.9525691342184208</v>
      </c>
      <c r="I73" s="126">
        <f ca="1">OFFSET(RES!L$95,$E73,0)</f>
        <v>6.238800964426555</v>
      </c>
      <c r="J73" s="126">
        <f ca="1">OFFSET(RES!M$95,$E73,0)</f>
        <v>6.5250327946346882</v>
      </c>
      <c r="K73" s="126">
        <f ca="1">OFFSET(RES!N$95,$E73,0)</f>
        <v>6.8112646248428224</v>
      </c>
      <c r="L73" s="126">
        <f ca="1">OFFSET(RES!O$95,$E73,0)</f>
        <v>7.0974964550509556</v>
      </c>
      <c r="M73" s="126">
        <f ca="1">OFFSET(RES!P$95,$E73,0)</f>
        <v>7.0839045738482413</v>
      </c>
      <c r="N73" s="126">
        <f ca="1">OFFSET(RES!Q$95,$E73,0)</f>
        <v>7.1502269558737721</v>
      </c>
      <c r="O73" s="203">
        <f ca="1">OFFSET(RES!R$95,$E73,0)</f>
        <v>7.4400078472934457</v>
      </c>
      <c r="P73" s="126">
        <f ca="1">OFFSET(RES!S$95,$E73,0)</f>
        <v>8.2824865630211999</v>
      </c>
      <c r="Q73" s="126">
        <f ca="1">OFFSET(RES!T$95,$E73,0)</f>
        <v>8.298865039762978</v>
      </c>
      <c r="R73" s="126">
        <f ca="1">OFFSET(RES!U$95,$E73,0)</f>
        <v>8.2993468540139244</v>
      </c>
      <c r="S73" s="126">
        <f ca="1">OFFSET(RES!V$95,$E73,0)</f>
        <v>8.2797153244385537</v>
      </c>
      <c r="T73" s="203">
        <f ca="1">OFFSET(RES!W$95,$E73,0)</f>
        <v>8.2548190470011775</v>
      </c>
      <c r="U73" s="126">
        <f ca="1">OFFSET(RES!X$95,$E73,0)</f>
        <v>8.2095472316788936</v>
      </c>
      <c r="V73" s="126">
        <f ca="1">OFFSET(RES!Y$95,$E73,0)</f>
        <v>8.1666224001475758</v>
      </c>
      <c r="W73" s="126">
        <f ca="1">OFFSET(RES!Z$95,$E73,0)</f>
        <v>8.146157048305998</v>
      </c>
      <c r="X73" s="126">
        <f ca="1">OFFSET(RES!AA$95,$E73,0)</f>
        <v>8.1287877736386971</v>
      </c>
      <c r="Y73" s="205">
        <f ca="1">OFFSET(RES!AB$95,$E73,0)</f>
        <v>8.1010776996889078</v>
      </c>
      <c r="Z73" s="126">
        <f ca="1">OFFSET(RES!AC$95,$E73,0)</f>
        <v>8.0540792527205696</v>
      </c>
      <c r="AA73" s="126">
        <f ca="1">OFFSET(RES!AD$95,$E73,0)</f>
        <v>7.9848521157928465</v>
      </c>
      <c r="AB73" s="126">
        <f ca="1">OFFSET(RES!AE$95,$E73,0)</f>
        <v>7.9183211609760979</v>
      </c>
      <c r="AC73" s="126">
        <f ca="1">OFFSET(RES!AF$95,$E73,0)</f>
        <v>7.8463168810886641</v>
      </c>
      <c r="AD73" s="126">
        <f ca="1">OFFSET(RES!AG$95,$E73,0)</f>
        <v>7.7759484276675517</v>
      </c>
      <c r="AE73" s="126">
        <f ca="1">OFFSET(RES!AH$95,$E73,0)</f>
        <v>7.6823249527082744</v>
      </c>
      <c r="AF73" s="126">
        <f ca="1">OFFSET(RES!AI$95,$E73,0)</f>
        <v>7.574865979255784</v>
      </c>
      <c r="AG73" s="126">
        <f ca="1">OFFSET(RES!AJ$95,$E73,0)</f>
        <v>7.4672278924536544</v>
      </c>
      <c r="AH73" s="126">
        <f ca="1">OFFSET(RES!AK$95,$E73,0)</f>
        <v>7.3716033248915975</v>
      </c>
      <c r="AI73" s="126">
        <f ca="1">OFFSET(RES!AL$95,$E73,0)</f>
        <v>7.2810230845066686</v>
      </c>
      <c r="AJ73" s="126">
        <f ca="1">OFFSET(RES!AM$95,$E73,0)</f>
        <v>6.6779623459432464</v>
      </c>
      <c r="AK73" s="126">
        <f ca="1">OFFSET(RES!AN$95,$E73,0)</f>
        <v>5.9571230373828525</v>
      </c>
      <c r="AL73" s="126">
        <f ca="1">OFFSET(RES!AO$95,$E73,0)</f>
        <v>5.9571230373828525</v>
      </c>
      <c r="AM73" s="126">
        <f ca="1">OFFSET(RES!AP$95,$E73,0)</f>
        <v>5.9571230373828525</v>
      </c>
    </row>
    <row r="74" spans="1:39">
      <c r="A74" s="35" t="s">
        <v>373</v>
      </c>
      <c r="B74">
        <v>0.1043575899953</v>
      </c>
      <c r="E74" s="129">
        <f>MATCH(F74,RES!$D$96:$D$134,0)</f>
        <v>5</v>
      </c>
      <c r="F74" s="4" t="str">
        <f t="shared" si="1"/>
        <v>RLNL</v>
      </c>
      <c r="G74" s="126">
        <f ca="1">OFFSET(RES!J$95,$E74,0)</f>
        <v>4.742986727829742E-2</v>
      </c>
      <c r="H74" s="126">
        <f ca="1">OFFSET(RES!K$95,$E74,0)</f>
        <v>4.5677967231928775E-2</v>
      </c>
      <c r="I74" s="126">
        <f ca="1">OFFSET(RES!L$95,$E74,0)</f>
        <v>4.3926067185560122E-2</v>
      </c>
      <c r="J74" s="126">
        <f ca="1">OFFSET(RES!M$95,$E74,0)</f>
        <v>4.2174167139191476E-2</v>
      </c>
      <c r="K74" s="126">
        <f ca="1">OFFSET(RES!N$95,$E74,0)</f>
        <v>4.0422267092822824E-2</v>
      </c>
      <c r="L74" s="126">
        <f ca="1">OFFSET(RES!O$95,$E74,0)</f>
        <v>3.8670367046454178E-2</v>
      </c>
      <c r="M74" s="126">
        <f ca="1">OFFSET(RES!P$95,$E74,0)</f>
        <v>3.8596312337404383E-2</v>
      </c>
      <c r="N74" s="126">
        <f ca="1">OFFSET(RES!Q$95,$E74,0)</f>
        <v>3.8957666636425872E-2</v>
      </c>
      <c r="O74" s="203">
        <f ca="1">OFFSET(RES!R$95,$E74,0)</f>
        <v>4.0536523844064594E-2</v>
      </c>
      <c r="P74" s="126">
        <f ca="1">OFFSET(RES!S$95,$E74,0)</f>
        <v>4.512672848486194E-2</v>
      </c>
      <c r="Q74" s="126">
        <f ca="1">OFFSET(RES!T$95,$E74,0)</f>
        <v>4.5215965825278731E-2</v>
      </c>
      <c r="R74" s="126">
        <f ca="1">OFFSET(RES!U$95,$E74,0)</f>
        <v>4.5218590966981907E-2</v>
      </c>
      <c r="S74" s="126">
        <f ca="1">OFFSET(RES!V$95,$E74,0)</f>
        <v>4.5111629525131147E-2</v>
      </c>
      <c r="T74" s="203">
        <f ca="1">OFFSET(RES!W$95,$E74,0)</f>
        <v>4.4975983358529883E-2</v>
      </c>
      <c r="U74" s="126">
        <f ca="1">OFFSET(RES!X$95,$E74,0)</f>
        <v>4.4729322056694908E-2</v>
      </c>
      <c r="V74" s="126">
        <f ca="1">OFFSET(RES!Y$95,$E74,0)</f>
        <v>4.4495448182824637E-2</v>
      </c>
      <c r="W74" s="126">
        <f ca="1">OFFSET(RES!Z$95,$E74,0)</f>
        <v>4.43839437005807E-2</v>
      </c>
      <c r="X74" s="126">
        <f ca="1">OFFSET(RES!AA$95,$E74,0)</f>
        <v>4.4289308045463577E-2</v>
      </c>
      <c r="Y74" s="205">
        <f ca="1">OFFSET(RES!AB$95,$E74,0)</f>
        <v>4.4138331044304223E-2</v>
      </c>
      <c r="Z74" s="126">
        <f ca="1">OFFSET(RES!AC$95,$E74,0)</f>
        <v>4.3882262273239804E-2</v>
      </c>
      <c r="AA74" s="126">
        <f ca="1">OFFSET(RES!AD$95,$E74,0)</f>
        <v>4.3505081557261419E-2</v>
      </c>
      <c r="AB74" s="126">
        <f ca="1">OFFSET(RES!AE$95,$E74,0)</f>
        <v>4.3142590859448694E-2</v>
      </c>
      <c r="AC74" s="126">
        <f ca="1">OFFSET(RES!AF$95,$E74,0)</f>
        <v>4.2750279014025915E-2</v>
      </c>
      <c r="AD74" s="126">
        <f ca="1">OFFSET(RES!AG$95,$E74,0)</f>
        <v>4.2366879890191313E-2</v>
      </c>
      <c r="AE74" s="126">
        <f ca="1">OFFSET(RES!AH$95,$E74,0)</f>
        <v>4.1856776903346805E-2</v>
      </c>
      <c r="AF74" s="126">
        <f ca="1">OFFSET(RES!AI$95,$E74,0)</f>
        <v>4.1271291870397513E-2</v>
      </c>
      <c r="AG74" s="126">
        <f ca="1">OFFSET(RES!AJ$95,$E74,0)</f>
        <v>4.068483094700328E-2</v>
      </c>
      <c r="AH74" s="126">
        <f ca="1">OFFSET(RES!AK$95,$E74,0)</f>
        <v>4.0163825103646834E-2</v>
      </c>
      <c r="AI74" s="126">
        <f ca="1">OFFSET(RES!AL$95,$E74,0)</f>
        <v>3.96703030335726E-2</v>
      </c>
      <c r="AJ74" s="126">
        <f ca="1">OFFSET(RES!AM$95,$E74,0)</f>
        <v>3.638455569164091E-2</v>
      </c>
      <c r="AK74" s="126">
        <f ca="1">OFFSET(RES!AN$95,$E74,0)</f>
        <v>3.2457097492812892E-2</v>
      </c>
      <c r="AL74" s="126">
        <f ca="1">OFFSET(RES!AO$95,$E74,0)</f>
        <v>3.2457097492812892E-2</v>
      </c>
      <c r="AM74" s="126">
        <f ca="1">OFFSET(RES!AP$95,$E74,0)</f>
        <v>3.2457097492812892E-2</v>
      </c>
    </row>
    <row r="75" spans="1:39">
      <c r="A75" s="35" t="s">
        <v>374</v>
      </c>
      <c r="B75">
        <v>12.72538201427</v>
      </c>
      <c r="E75" s="129">
        <f>MATCH(F75,RES!$D$96:$D$134,0)</f>
        <v>18</v>
      </c>
      <c r="F75" s="4" t="str">
        <f t="shared" si="1"/>
        <v>RMEH</v>
      </c>
      <c r="G75" s="126">
        <f ca="1">OFFSET(RES!J$95,$E75,0)</f>
        <v>13.162661948752438</v>
      </c>
      <c r="H75" s="126">
        <f ca="1">OFFSET(RES!K$95,$E75,0)</f>
        <v>12.979644905726269</v>
      </c>
      <c r="I75" s="126">
        <f ca="1">OFFSET(RES!L$95,$E75,0)</f>
        <v>12.796627862700101</v>
      </c>
      <c r="J75" s="126">
        <f ca="1">OFFSET(RES!M$95,$E75,0)</f>
        <v>12.61361081967393</v>
      </c>
      <c r="K75" s="126">
        <f ca="1">OFFSET(RES!N$95,$E75,0)</f>
        <v>12.430593776647761</v>
      </c>
      <c r="L75" s="126">
        <f ca="1">OFFSET(RES!O$95,$E75,0)</f>
        <v>12.247576733621592</v>
      </c>
      <c r="M75" s="126">
        <f ca="1">OFFSET(RES!P$95,$E75,0)</f>
        <v>12.578033660619854</v>
      </c>
      <c r="N75" s="126">
        <f ca="1">OFFSET(RES!Q$95,$E75,0)</f>
        <v>12.917945809644714</v>
      </c>
      <c r="O75" s="203">
        <f ca="1">OFFSET(RES!R$95,$E75,0)</f>
        <v>13.575136089610984</v>
      </c>
      <c r="P75" s="126">
        <f ca="1">OFFSET(RES!S$95,$E75,0)</f>
        <v>12.609653603038304</v>
      </c>
      <c r="Q75" s="126">
        <f ca="1">OFFSET(RES!T$95,$E75,0)</f>
        <v>12.95633374872904</v>
      </c>
      <c r="R75" s="126">
        <f ca="1">OFFSET(RES!U$95,$E75,0)</f>
        <v>13.278272533963975</v>
      </c>
      <c r="S75" s="126">
        <f ca="1">OFFSET(RES!V$95,$E75,0)</f>
        <v>13.51746735585866</v>
      </c>
      <c r="T75" s="203">
        <f ca="1">OFFSET(RES!W$95,$E75,0)</f>
        <v>13.761631280206771</v>
      </c>
      <c r="U75" s="126">
        <f ca="1">OFFSET(RES!X$95,$E75,0)</f>
        <v>13.985124817308911</v>
      </c>
      <c r="V75" s="126">
        <f ca="1">OFFSET(RES!Y$95,$E75,0)</f>
        <v>14.214571084949863</v>
      </c>
      <c r="W75" s="126">
        <f ca="1">OFFSET(RES!Z$95,$E75,0)</f>
        <v>14.461555626450773</v>
      </c>
      <c r="X75" s="126">
        <f ca="1">OFFSET(RES!AA$95,$E75,0)</f>
        <v>14.676252609610662</v>
      </c>
      <c r="Y75" s="205">
        <f ca="1">OFFSET(RES!AB$95,$E75,0)</f>
        <v>14.907820984337166</v>
      </c>
      <c r="Z75" s="126">
        <f ca="1">OFFSET(RES!AC$95,$E75,0)</f>
        <v>15.104147881447787</v>
      </c>
      <c r="AA75" s="126">
        <f ca="1">OFFSET(RES!AD$95,$E75,0)</f>
        <v>15.335892582106029</v>
      </c>
      <c r="AB75" s="126">
        <f ca="1">OFFSET(RES!AE$95,$E75,0)</f>
        <v>15.570050724156028</v>
      </c>
      <c r="AC75" s="126">
        <f ca="1">OFFSET(RES!AF$95,$E75,0)</f>
        <v>15.796582061190412</v>
      </c>
      <c r="AD75" s="126">
        <f ca="1">OFFSET(RES!AG$95,$E75,0)</f>
        <v>16.03714067474565</v>
      </c>
      <c r="AE75" s="126">
        <f ca="1">OFFSET(RES!AH$95,$E75,0)</f>
        <v>16.227428707253068</v>
      </c>
      <c r="AF75" s="126">
        <f ca="1">OFFSET(RES!AI$95,$E75,0)</f>
        <v>16.440134005575878</v>
      </c>
      <c r="AG75" s="126">
        <f ca="1">OFFSET(RES!AJ$95,$E75,0)</f>
        <v>16.689204645336787</v>
      </c>
      <c r="AH75" s="126">
        <f ca="1">OFFSET(RES!AK$95,$E75,0)</f>
        <v>16.918962214748728</v>
      </c>
      <c r="AI75" s="126">
        <f ca="1">OFFSET(RES!AL$95,$E75,0)</f>
        <v>17.147762158150243</v>
      </c>
      <c r="AJ75" s="126">
        <f ca="1">OFFSET(RES!AM$95,$E75,0)</f>
        <v>18.14859802285725</v>
      </c>
      <c r="AK75" s="126">
        <f ca="1">OFFSET(RES!AN$95,$E75,0)</f>
        <v>19.030763728828163</v>
      </c>
      <c r="AL75" s="126">
        <f ca="1">OFFSET(RES!AO$95,$E75,0)</f>
        <v>19.030763728828163</v>
      </c>
      <c r="AM75" s="126">
        <f ca="1">OFFSET(RES!AP$95,$E75,0)</f>
        <v>19.030763728828163</v>
      </c>
    </row>
    <row r="76" spans="1:39">
      <c r="A76" s="35" t="s">
        <v>375</v>
      </c>
      <c r="B76">
        <v>5.0035172999329998</v>
      </c>
      <c r="E76" s="129">
        <f>MATCH(F76,RES!$D$96:$D$134,0)</f>
        <v>17</v>
      </c>
      <c r="F76" s="4" t="str">
        <f t="shared" si="1"/>
        <v>RMEK</v>
      </c>
      <c r="G76" s="126">
        <f ca="1">OFFSET(RES!J$95,$E76,0)</f>
        <v>9.0463558635584818</v>
      </c>
      <c r="H76" s="126">
        <f ca="1">OFFSET(RES!K$95,$E76,0)</f>
        <v>8.8686538544256486</v>
      </c>
      <c r="I76" s="126">
        <f ca="1">OFFSET(RES!L$95,$E76,0)</f>
        <v>8.6909518452928154</v>
      </c>
      <c r="J76" s="126">
        <f ca="1">OFFSET(RES!M$95,$E76,0)</f>
        <v>8.5132498361599804</v>
      </c>
      <c r="K76" s="126">
        <f ca="1">OFFSET(RES!N$95,$E76,0)</f>
        <v>8.3355478270271472</v>
      </c>
      <c r="L76" s="126">
        <f ca="1">OFFSET(RES!O$95,$E76,0)</f>
        <v>8.1578458178943141</v>
      </c>
      <c r="M76" s="126">
        <f ca="1">OFFSET(RES!P$95,$E76,0)</f>
        <v>8.3779560256961982</v>
      </c>
      <c r="N76" s="126">
        <f ca="1">OFFSET(RES!Q$95,$E76,0)</f>
        <v>8.6043641522737371</v>
      </c>
      <c r="O76" s="203">
        <f ca="1">OFFSET(RES!R$95,$E76,0)</f>
        <v>9.0421043757961677</v>
      </c>
      <c r="P76" s="126">
        <f ca="1">OFFSET(RES!S$95,$E76,0)</f>
        <v>8.3990173850679906</v>
      </c>
      <c r="Q76" s="126">
        <f ca="1">OFFSET(RES!T$95,$E76,0)</f>
        <v>8.6299335277614588</v>
      </c>
      <c r="R76" s="126">
        <f ca="1">OFFSET(RES!U$95,$E76,0)</f>
        <v>8.844369985672115</v>
      </c>
      <c r="S76" s="126">
        <f ca="1">OFFSET(RES!V$95,$E76,0)</f>
        <v>9.00369248022721</v>
      </c>
      <c r="T76" s="203">
        <f ca="1">OFFSET(RES!W$95,$E76,0)</f>
        <v>9.1663247863923925</v>
      </c>
      <c r="U76" s="126">
        <f ca="1">OFFSET(RES!X$95,$E76,0)</f>
        <v>9.3151889949317077</v>
      </c>
      <c r="V76" s="126">
        <f ca="1">OFFSET(RES!Y$95,$E76,0)</f>
        <v>9.4680181884625263</v>
      </c>
      <c r="W76" s="126">
        <f ca="1">OFFSET(RES!Z$95,$E76,0)</f>
        <v>9.6325292466734638</v>
      </c>
      <c r="X76" s="126">
        <f ca="1">OFFSET(RES!AA$95,$E76,0)</f>
        <v>9.7755342609941636</v>
      </c>
      <c r="Y76" s="205">
        <f ca="1">OFFSET(RES!AB$95,$E76,0)</f>
        <v>9.9297769441310901</v>
      </c>
      <c r="Z76" s="126">
        <f ca="1">OFFSET(RES!AC$95,$E76,0)</f>
        <v>10.06054604167325</v>
      </c>
      <c r="AA76" s="126">
        <f ca="1">OFFSET(RES!AD$95,$E76,0)</f>
        <v>10.214906171697518</v>
      </c>
      <c r="AB76" s="126">
        <f ca="1">OFFSET(RES!AE$95,$E76,0)</f>
        <v>10.37087384280462</v>
      </c>
      <c r="AC76" s="126">
        <f ca="1">OFFSET(RES!AF$95,$E76,0)</f>
        <v>10.521761464139123</v>
      </c>
      <c r="AD76" s="126">
        <f ca="1">OFFSET(RES!AG$95,$E76,0)</f>
        <v>10.681992350806103</v>
      </c>
      <c r="AE76" s="126">
        <f ca="1">OFFSET(RES!AH$95,$E76,0)</f>
        <v>10.808739091320456</v>
      </c>
      <c r="AF76" s="126">
        <f ca="1">OFFSET(RES!AI$95,$E76,0)</f>
        <v>10.950417487472345</v>
      </c>
      <c r="AG76" s="126">
        <f ca="1">OFFSET(RES!AJ$95,$E76,0)</f>
        <v>11.116318050589941</v>
      </c>
      <c r="AH76" s="126">
        <f ca="1">OFFSET(RES!AK$95,$E76,0)</f>
        <v>11.269354595493672</v>
      </c>
      <c r="AI76" s="126">
        <f ca="1">OFFSET(RES!AL$95,$E76,0)</f>
        <v>11.421753286435418</v>
      </c>
      <c r="AJ76" s="126">
        <f ca="1">OFFSET(RES!AM$95,$E76,0)</f>
        <v>12.088388397272107</v>
      </c>
      <c r="AK76" s="126">
        <f ca="1">OFFSET(RES!AN$95,$E76,0)</f>
        <v>12.675979883462908</v>
      </c>
      <c r="AL76" s="126">
        <f ca="1">OFFSET(RES!AO$95,$E76,0)</f>
        <v>12.675979883462908</v>
      </c>
      <c r="AM76" s="126">
        <f ca="1">OFFSET(RES!AP$95,$E76,0)</f>
        <v>12.675979883462908</v>
      </c>
    </row>
    <row r="77" spans="1:39">
      <c r="A77" s="35" t="s">
        <v>376</v>
      </c>
      <c r="B77">
        <v>15.793352715539999</v>
      </c>
      <c r="E77" s="129">
        <f>MATCH(F77,RES!$D$96:$D$134,0)</f>
        <v>15</v>
      </c>
      <c r="F77" s="4" t="str">
        <f t="shared" si="1"/>
        <v>RMEL</v>
      </c>
      <c r="G77" s="126">
        <f ca="1">OFFSET(RES!J$95,$E77,0)</f>
        <v>16.048370490489006</v>
      </c>
      <c r="H77" s="126">
        <f ca="1">OFFSET(RES!K$95,$E77,0)</f>
        <v>17.221786163619843</v>
      </c>
      <c r="I77" s="126">
        <f ca="1">OFFSET(RES!L$95,$E77,0)</f>
        <v>18.39520183675068</v>
      </c>
      <c r="J77" s="126">
        <f ca="1">OFFSET(RES!M$95,$E77,0)</f>
        <v>19.56861750988152</v>
      </c>
      <c r="K77" s="126">
        <f ca="1">OFFSET(RES!N$95,$E77,0)</f>
        <v>20.742033183012357</v>
      </c>
      <c r="L77" s="126">
        <f ca="1">OFFSET(RES!O$95,$E77,0)</f>
        <v>21.915448856143193</v>
      </c>
      <c r="M77" s="126">
        <f ca="1">OFFSET(RES!P$95,$E77,0)</f>
        <v>22.506758634420219</v>
      </c>
      <c r="N77" s="126">
        <f ca="1">OFFSET(RES!Q$95,$E77,0)</f>
        <v>23.114987305246704</v>
      </c>
      <c r="O77" s="203">
        <f ca="1">OFFSET(RES!R$95,$E77,0)</f>
        <v>24.290944009385385</v>
      </c>
      <c r="P77" s="126">
        <f ca="1">OFFSET(RES!S$95,$E77,0)</f>
        <v>22.563338417178667</v>
      </c>
      <c r="Q77" s="126">
        <f ca="1">OFFSET(RES!T$95,$E77,0)</f>
        <v>23.183677539567576</v>
      </c>
      <c r="R77" s="126">
        <f ca="1">OFFSET(RES!U$95,$E77,0)</f>
        <v>23.759745208795298</v>
      </c>
      <c r="S77" s="126">
        <f ca="1">OFFSET(RES!V$95,$E77,0)</f>
        <v>24.187753295611113</v>
      </c>
      <c r="T77" s="203">
        <f ca="1">OFFSET(RES!W$95,$E77,0)</f>
        <v>24.624652946288702</v>
      </c>
      <c r="U77" s="126">
        <f ca="1">OFFSET(RES!X$95,$E77,0)</f>
        <v>25.024565621960683</v>
      </c>
      <c r="V77" s="126">
        <f ca="1">OFFSET(RES!Y$95,$E77,0)</f>
        <v>25.435129936280461</v>
      </c>
      <c r="W77" s="126">
        <f ca="1">OFFSET(RES!Z$95,$E77,0)</f>
        <v>25.877076715243046</v>
      </c>
      <c r="X77" s="126">
        <f ca="1">OFFSET(RES!AA$95,$E77,0)</f>
        <v>26.261249099408829</v>
      </c>
      <c r="Y77" s="205">
        <f ca="1">OFFSET(RES!AB$95,$E77,0)</f>
        <v>26.675610648913342</v>
      </c>
      <c r="Z77" s="126">
        <f ca="1">OFFSET(RES!AC$95,$E77,0)</f>
        <v>27.02691214849095</v>
      </c>
      <c r="AA77" s="126">
        <f ca="1">OFFSET(RES!AD$95,$E77,0)</f>
        <v>27.441589210363592</v>
      </c>
      <c r="AB77" s="126">
        <f ca="1">OFFSET(RES!AE$95,$E77,0)</f>
        <v>27.860584812347369</v>
      </c>
      <c r="AC77" s="126">
        <f ca="1">OFFSET(RES!AF$95,$E77,0)</f>
        <v>28.265933236698313</v>
      </c>
      <c r="AD77" s="126">
        <f ca="1">OFFSET(RES!AG$95,$E77,0)</f>
        <v>28.696381651673512</v>
      </c>
      <c r="AE77" s="126">
        <f ca="1">OFFSET(RES!AH$95,$E77,0)</f>
        <v>29.036877386875105</v>
      </c>
      <c r="AF77" s="126">
        <f ca="1">OFFSET(RES!AI$95,$E77,0)</f>
        <v>29.417485909541274</v>
      </c>
      <c r="AG77" s="126">
        <f ca="1">OFFSET(RES!AJ$95,$E77,0)</f>
        <v>29.863165490569138</v>
      </c>
      <c r="AH77" s="126">
        <f ca="1">OFFSET(RES!AK$95,$E77,0)</f>
        <v>30.274286839001814</v>
      </c>
      <c r="AI77" s="126">
        <f ca="1">OFFSET(RES!AL$95,$E77,0)</f>
        <v>30.683694639986594</v>
      </c>
      <c r="AJ77" s="126">
        <f ca="1">OFFSET(RES!AM$95,$E77,0)</f>
        <v>32.474560513573529</v>
      </c>
      <c r="AK77" s="126">
        <f ca="1">OFFSET(RES!AN$95,$E77,0)</f>
        <v>34.053081541229275</v>
      </c>
      <c r="AL77" s="126">
        <f ca="1">OFFSET(RES!AO$95,$E77,0)</f>
        <v>34.053081541229275</v>
      </c>
      <c r="AM77" s="126">
        <f ca="1">OFFSET(RES!AP$95,$E77,0)</f>
        <v>34.053081541229275</v>
      </c>
    </row>
    <row r="78" spans="1:39">
      <c r="A78" s="35" t="s">
        <v>377</v>
      </c>
      <c r="B78">
        <v>8.1991938940679994</v>
      </c>
      <c r="E78" s="129">
        <f>MATCH(F78,RES!$D$96:$D$134,0)</f>
        <v>22</v>
      </c>
      <c r="F78" s="4" t="str">
        <f t="shared" si="1"/>
        <v>RMEO</v>
      </c>
      <c r="G78" s="126">
        <f ca="1">OFFSET(RES!J$95,$E78,0)</f>
        <v>5.817816552719238</v>
      </c>
      <c r="H78" s="126">
        <f ca="1">OFFSET(RES!K$95,$E78,0)</f>
        <v>6.2717807948241582</v>
      </c>
      <c r="I78" s="126">
        <f ca="1">OFFSET(RES!L$95,$E78,0)</f>
        <v>6.7257450369290783</v>
      </c>
      <c r="J78" s="126">
        <f ca="1">OFFSET(RES!M$95,$E78,0)</f>
        <v>7.1797092790339985</v>
      </c>
      <c r="K78" s="126">
        <f ca="1">OFFSET(RES!N$95,$E78,0)</f>
        <v>7.6336735211389186</v>
      </c>
      <c r="L78" s="126">
        <f ca="1">OFFSET(RES!O$95,$E78,0)</f>
        <v>8.0876377632438388</v>
      </c>
      <c r="M78" s="126">
        <f ca="1">OFFSET(RES!P$95,$E78,0)</f>
        <v>8.3058536585221177</v>
      </c>
      <c r="N78" s="126">
        <f ca="1">OFFSET(RES!Q$95,$E78,0)</f>
        <v>8.5303132714259622</v>
      </c>
      <c r="O78" s="203">
        <f ca="1">OFFSET(RES!R$95,$E78,0)</f>
        <v>8.9642862149308709</v>
      </c>
      <c r="P78" s="126">
        <f ca="1">OFFSET(RES!S$95,$E78,0)</f>
        <v>8.3267337596177935</v>
      </c>
      <c r="Q78" s="126">
        <f ca="1">OFFSET(RES!T$95,$E78,0)</f>
        <v>8.5556625917481792</v>
      </c>
      <c r="R78" s="126">
        <f ca="1">OFFSET(RES!U$95,$E78,0)</f>
        <v>8.7682535665629153</v>
      </c>
      <c r="S78" s="126">
        <f ca="1">OFFSET(RES!V$95,$E78,0)</f>
        <v>8.9262048998268479</v>
      </c>
      <c r="T78" s="203">
        <f ca="1">OFFSET(RES!W$95,$E78,0)</f>
        <v>9.0874375597993868</v>
      </c>
      <c r="U78" s="126">
        <f ca="1">OFFSET(RES!X$95,$E78,0)</f>
        <v>9.2350206131511765</v>
      </c>
      <c r="V78" s="126">
        <f ca="1">OFFSET(RES!Y$95,$E78,0)</f>
        <v>9.386534528039677</v>
      </c>
      <c r="W78" s="126">
        <f ca="1">OFFSET(RES!Z$95,$E78,0)</f>
        <v>9.549629771141662</v>
      </c>
      <c r="X78" s="126">
        <f ca="1">OFFSET(RES!AA$95,$E78,0)</f>
        <v>9.6914040556735372</v>
      </c>
      <c r="Y78" s="205">
        <f ca="1">OFFSET(RES!AB$95,$E78,0)</f>
        <v>9.8443192953935554</v>
      </c>
      <c r="Z78" s="126">
        <f ca="1">OFFSET(RES!AC$95,$E78,0)</f>
        <v>9.9739629678968278</v>
      </c>
      <c r="AA78" s="126">
        <f ca="1">OFFSET(RES!AD$95,$E78,0)</f>
        <v>10.126994643732756</v>
      </c>
      <c r="AB78" s="126">
        <f ca="1">OFFSET(RES!AE$95,$E78,0)</f>
        <v>10.281620025831064</v>
      </c>
      <c r="AC78" s="126">
        <f ca="1">OFFSET(RES!AF$95,$E78,0)</f>
        <v>10.431209078082354</v>
      </c>
      <c r="AD78" s="126">
        <f ca="1">OFFSET(RES!AG$95,$E78,0)</f>
        <v>10.590060985653757</v>
      </c>
      <c r="AE78" s="126">
        <f ca="1">OFFSET(RES!AH$95,$E78,0)</f>
        <v>10.715716918339249</v>
      </c>
      <c r="AF78" s="126">
        <f ca="1">OFFSET(RES!AI$95,$E78,0)</f>
        <v>10.856176001843918</v>
      </c>
      <c r="AG78" s="126">
        <f ca="1">OFFSET(RES!AJ$95,$E78,0)</f>
        <v>11.020648791495098</v>
      </c>
      <c r="AH78" s="126">
        <f ca="1">OFFSET(RES!AK$95,$E78,0)</f>
        <v>11.172368273249075</v>
      </c>
      <c r="AI78" s="126">
        <f ca="1">OFFSET(RES!AL$95,$E78,0)</f>
        <v>11.323455390539991</v>
      </c>
      <c r="AJ78" s="126">
        <f ca="1">OFFSET(RES!AM$95,$E78,0)</f>
        <v>11.984353306124609</v>
      </c>
      <c r="AK78" s="126">
        <f ca="1">OFFSET(RES!AN$95,$E78,0)</f>
        <v>12.566887862324878</v>
      </c>
      <c r="AL78" s="126">
        <f ca="1">OFFSET(RES!AO$95,$E78,0)</f>
        <v>12.566887862324878</v>
      </c>
      <c r="AM78" s="126">
        <f ca="1">OFFSET(RES!AP$95,$E78,0)</f>
        <v>12.566887862324878</v>
      </c>
    </row>
    <row r="79" spans="1:39">
      <c r="A79" s="35" t="s">
        <v>378</v>
      </c>
      <c r="B79">
        <v>3.5984677195130002</v>
      </c>
      <c r="E79" s="129">
        <f>MATCH(F79,RES!$D$96:$D$134,0)</f>
        <v>21</v>
      </c>
      <c r="F79" s="4" t="str">
        <f t="shared" si="1"/>
        <v>RMER</v>
      </c>
      <c r="G79" s="126">
        <f ca="1">OFFSET(RES!J$95,$E79,0)</f>
        <v>3.2555704876676663</v>
      </c>
      <c r="H79" s="126">
        <f ca="1">OFFSET(RES!K$95,$E79,0)</f>
        <v>3.4642806026564417</v>
      </c>
      <c r="I79" s="126">
        <f ca="1">OFFSET(RES!L$95,$E79,0)</f>
        <v>3.6729907176452175</v>
      </c>
      <c r="J79" s="126">
        <f ca="1">OFFSET(RES!M$95,$E79,0)</f>
        <v>3.8817008326339928</v>
      </c>
      <c r="K79" s="126">
        <f ca="1">OFFSET(RES!N$95,$E79,0)</f>
        <v>4.0904109476227681</v>
      </c>
      <c r="L79" s="126">
        <f ca="1">OFFSET(RES!O$95,$E79,0)</f>
        <v>4.2991210626115439</v>
      </c>
      <c r="M79" s="126">
        <f ca="1">OFFSET(RES!P$95,$E79,0)</f>
        <v>4.4151174238545092</v>
      </c>
      <c r="N79" s="126">
        <f ca="1">OFFSET(RES!Q$95,$E79,0)</f>
        <v>4.5344327391281638</v>
      </c>
      <c r="O79" s="203">
        <f ca="1">OFFSET(RES!R$95,$E79,0)</f>
        <v>4.7651184197486049</v>
      </c>
      <c r="P79" s="126">
        <f ca="1">OFFSET(RES!S$95,$E79,0)</f>
        <v>4.4262165958300201</v>
      </c>
      <c r="Q79" s="126">
        <f ca="1">OFFSET(RES!T$95,$E79,0)</f>
        <v>4.5479076004053853</v>
      </c>
      <c r="R79" s="126">
        <f ca="1">OFFSET(RES!U$95,$E79,0)</f>
        <v>4.6609139397472426</v>
      </c>
      <c r="S79" s="126">
        <f ca="1">OFFSET(RES!V$95,$E79,0)</f>
        <v>4.7448756506424381</v>
      </c>
      <c r="T79" s="203">
        <f ca="1">OFFSET(RES!W$95,$E79,0)</f>
        <v>4.8305816064184315</v>
      </c>
      <c r="U79" s="126">
        <f ca="1">OFFSET(RES!X$95,$E79,0)</f>
        <v>4.9090318822248893</v>
      </c>
      <c r="V79" s="126">
        <f ca="1">OFFSET(RES!Y$95,$E79,0)</f>
        <v>4.9895716741696052</v>
      </c>
      <c r="W79" s="126">
        <f ca="1">OFFSET(RES!Z$95,$E79,0)</f>
        <v>5.0762677176074193</v>
      </c>
      <c r="X79" s="126">
        <f ca="1">OFFSET(RES!AA$95,$E79,0)</f>
        <v>5.1516302437998887</v>
      </c>
      <c r="Y79" s="205">
        <f ca="1">OFFSET(RES!AB$95,$E79,0)</f>
        <v>5.2329149337327561</v>
      </c>
      <c r="Z79" s="126">
        <f ca="1">OFFSET(RES!AC$95,$E79,0)</f>
        <v>5.301829227301412</v>
      </c>
      <c r="AA79" s="126">
        <f ca="1">OFFSET(RES!AD$95,$E79,0)</f>
        <v>5.38317581082707</v>
      </c>
      <c r="AB79" s="126">
        <f ca="1">OFFSET(RES!AE$95,$E79,0)</f>
        <v>5.4653695559542719</v>
      </c>
      <c r="AC79" s="126">
        <f ca="1">OFFSET(RES!AF$95,$E79,0)</f>
        <v>5.5448861545082213</v>
      </c>
      <c r="AD79" s="126">
        <f ca="1">OFFSET(RES!AG$95,$E79,0)</f>
        <v>5.6293265809551061</v>
      </c>
      <c r="AE79" s="126">
        <f ca="1">OFFSET(RES!AH$95,$E79,0)</f>
        <v>5.6961211237702418</v>
      </c>
      <c r="AF79" s="126">
        <f ca="1">OFFSET(RES!AI$95,$E79,0)</f>
        <v>5.7707845325438623</v>
      </c>
      <c r="AG79" s="126">
        <f ca="1">OFFSET(RES!AJ$95,$E79,0)</f>
        <v>5.8582128342204527</v>
      </c>
      <c r="AH79" s="126">
        <f ca="1">OFFSET(RES!AK$95,$E79,0)</f>
        <v>5.9388618987200248</v>
      </c>
      <c r="AI79" s="126">
        <f ca="1">OFFSET(RES!AL$95,$E79,0)</f>
        <v>6.0191748191609751</v>
      </c>
      <c r="AJ79" s="126">
        <f ca="1">OFFSET(RES!AM$95,$E79,0)</f>
        <v>6.3704863185506682</v>
      </c>
      <c r="AK79" s="126">
        <f ca="1">OFFSET(RES!AN$95,$E79,0)</f>
        <v>6.6801424447982383</v>
      </c>
      <c r="AL79" s="126">
        <f ca="1">OFFSET(RES!AO$95,$E79,0)</f>
        <v>6.6801424447982383</v>
      </c>
      <c r="AM79" s="126">
        <f ca="1">OFFSET(RES!AP$95,$E79,0)</f>
        <v>6.6801424447982383</v>
      </c>
    </row>
    <row r="80" spans="1:39">
      <c r="A80" s="35" t="s">
        <v>379</v>
      </c>
      <c r="B80">
        <v>16.347656033450001</v>
      </c>
      <c r="E80" s="129">
        <f>MATCH(F80,RES!$D$96:$D$134,0)</f>
        <v>20</v>
      </c>
      <c r="F80" s="4" t="str">
        <f t="shared" si="1"/>
        <v>RMEW</v>
      </c>
      <c r="G80" s="126">
        <f ca="1">OFFSET(RES!J$95,$E80,0)</f>
        <v>6.0852856077195092</v>
      </c>
      <c r="H80" s="126">
        <f ca="1">OFFSET(RES!K$95,$E80,0)</f>
        <v>5.8332168569258736</v>
      </c>
      <c r="I80" s="126">
        <f ca="1">OFFSET(RES!L$95,$E80,0)</f>
        <v>5.5811481061322379</v>
      </c>
      <c r="J80" s="126">
        <f ca="1">OFFSET(RES!M$95,$E80,0)</f>
        <v>5.3290793553386013</v>
      </c>
      <c r="K80" s="126">
        <f ca="1">OFFSET(RES!N$95,$E80,0)</f>
        <v>5.0770106045449657</v>
      </c>
      <c r="L80" s="126">
        <f ca="1">OFFSET(RES!O$95,$E80,0)</f>
        <v>4.82494185375133</v>
      </c>
      <c r="M80" s="126">
        <f ca="1">OFFSET(RES!P$95,$E80,0)</f>
        <v>4.9551256029626307</v>
      </c>
      <c r="N80" s="126">
        <f ca="1">OFFSET(RES!Q$95,$E80,0)</f>
        <v>5.0890342438390244</v>
      </c>
      <c r="O80" s="203">
        <f ca="1">OFFSET(RES!R$95,$E80,0)</f>
        <v>5.3479348375363198</v>
      </c>
      <c r="P80" s="126">
        <f ca="1">OFFSET(RES!S$95,$E80,0)</f>
        <v>4.9675823025127688</v>
      </c>
      <c r="Q80" s="126">
        <f ca="1">OFFSET(RES!T$95,$E80,0)</f>
        <v>5.1041572006488209</v>
      </c>
      <c r="R80" s="126">
        <f ca="1">OFFSET(RES!U$95,$E80,0)</f>
        <v>5.2309852216533139</v>
      </c>
      <c r="S80" s="126">
        <f ca="1">OFFSET(RES!V$95,$E80,0)</f>
        <v>5.3252161974995049</v>
      </c>
      <c r="T80" s="203">
        <f ca="1">OFFSET(RES!W$95,$E80,0)</f>
        <v>5.4214047549085276</v>
      </c>
      <c r="U80" s="126">
        <f ca="1">OFFSET(RES!X$95,$E80,0)</f>
        <v>5.5094501980733632</v>
      </c>
      <c r="V80" s="126">
        <f ca="1">OFFSET(RES!Y$95,$E80,0)</f>
        <v>5.5998407238080405</v>
      </c>
      <c r="W80" s="126">
        <f ca="1">OFFSET(RES!Z$95,$E80,0)</f>
        <v>5.6971404654170028</v>
      </c>
      <c r="X80" s="126">
        <f ca="1">OFFSET(RES!AA$95,$E80,0)</f>
        <v>5.7817204996925655</v>
      </c>
      <c r="Y80" s="205">
        <f ca="1">OFFSET(RES!AB$95,$E80,0)</f>
        <v>5.8729470310729237</v>
      </c>
      <c r="Z80" s="126">
        <f ca="1">OFFSET(RES!AC$95,$E80,0)</f>
        <v>5.9502901564510049</v>
      </c>
      <c r="AA80" s="126">
        <f ca="1">OFFSET(RES!AD$95,$E80,0)</f>
        <v>6.0415861515617362</v>
      </c>
      <c r="AB80" s="126">
        <f ca="1">OFFSET(RES!AE$95,$E80,0)</f>
        <v>6.1338329236821512</v>
      </c>
      <c r="AC80" s="126">
        <f ca="1">OFFSET(RES!AF$95,$E80,0)</f>
        <v>6.2230751103624753</v>
      </c>
      <c r="AD80" s="126">
        <f ca="1">OFFSET(RES!AG$95,$E80,0)</f>
        <v>6.3178433529354576</v>
      </c>
      <c r="AE80" s="126">
        <f ca="1">OFFSET(RES!AH$95,$E80,0)</f>
        <v>6.3928074631657381</v>
      </c>
      <c r="AF80" s="126">
        <f ca="1">OFFSET(RES!AI$95,$E80,0)</f>
        <v>6.4766028717362394</v>
      </c>
      <c r="AG80" s="126">
        <f ca="1">OFFSET(RES!AJ$95,$E80,0)</f>
        <v>6.5747244332875976</v>
      </c>
      <c r="AH80" s="126">
        <f ca="1">OFFSET(RES!AK$95,$E80,0)</f>
        <v>6.665237596583701</v>
      </c>
      <c r="AI80" s="126">
        <f ca="1">OFFSET(RES!AL$95,$E80,0)</f>
        <v>6.7553735024093324</v>
      </c>
      <c r="AJ80" s="126">
        <f ca="1">OFFSET(RES!AM$95,$E80,0)</f>
        <v>7.1496535267266257</v>
      </c>
      <c r="AK80" s="126">
        <f ca="1">OFFSET(RES!AN$95,$E80,0)</f>
        <v>7.4971833548107911</v>
      </c>
      <c r="AL80" s="126">
        <f ca="1">OFFSET(RES!AO$95,$E80,0)</f>
        <v>7.4971833548107911</v>
      </c>
      <c r="AM80" s="126">
        <f ca="1">OFFSET(RES!AP$95,$E80,0)</f>
        <v>7.4971833548107911</v>
      </c>
    </row>
    <row r="81" spans="1:39" s="185" customFormat="1">
      <c r="A81" s="35" t="s">
        <v>544</v>
      </c>
      <c r="B81" s="185">
        <v>17.347656033450001</v>
      </c>
      <c r="E81" s="129">
        <f>MATCH(F81,RES!$D$96:$D$134,0)</f>
        <v>19</v>
      </c>
      <c r="F81" s="185" t="str">
        <f>A81</f>
        <v>RMEWG</v>
      </c>
      <c r="G81" s="126">
        <f ca="1">OFFSET(RES!J$95,$E81,0)</f>
        <v>8.7188816642673164</v>
      </c>
      <c r="H81" s="126">
        <f ca="1">OFFSET(RES!K$95,$E81,0)</f>
        <v>9.1329523515035227</v>
      </c>
      <c r="I81" s="126">
        <f ca="1">OFFSET(RES!L$95,$E81,0)</f>
        <v>9.547023038739729</v>
      </c>
      <c r="J81" s="126">
        <f ca="1">OFFSET(RES!M$95,$E81,0)</f>
        <v>9.9610937259759336</v>
      </c>
      <c r="K81" s="126">
        <f ca="1">OFFSET(RES!N$95,$E81,0)</f>
        <v>10.37516441321214</v>
      </c>
      <c r="L81" s="126">
        <f ca="1">OFFSET(RES!O$95,$E81,0)</f>
        <v>10.789235100448346</v>
      </c>
      <c r="M81" s="126">
        <f ca="1">OFFSET(RES!P$95,$E81,0)</f>
        <v>11.080343909439794</v>
      </c>
      <c r="N81" s="126">
        <f ca="1">OFFSET(RES!Q$95,$E81,0)</f>
        <v>11.379782089668563</v>
      </c>
      <c r="O81" s="203">
        <f ca="1">OFFSET(RES!R$95,$E81,0)</f>
        <v>11.958719506473699</v>
      </c>
      <c r="P81" s="126">
        <f ca="1">OFFSET(RES!S$95,$E81,0)</f>
        <v>11.108198806782775</v>
      </c>
      <c r="Q81" s="126">
        <f ca="1">OFFSET(RES!T$95,$E81,0)</f>
        <v>11.413599105786171</v>
      </c>
      <c r="R81" s="126">
        <f ca="1">OFFSET(RES!U$95,$E81,0)</f>
        <v>11.697204043921991</v>
      </c>
      <c r="S81" s="126">
        <f ca="1">OFFSET(RES!V$95,$E81,0)</f>
        <v>11.907917495599914</v>
      </c>
      <c r="T81" s="203">
        <f ca="1">OFFSET(RES!W$95,$E81,0)</f>
        <v>12.123008369503824</v>
      </c>
      <c r="U81" s="126">
        <f ca="1">OFFSET(RES!X$95,$E81,0)</f>
        <v>12.319890117434113</v>
      </c>
      <c r="V81" s="126">
        <f ca="1">OFFSET(RES!Y$95,$E81,0)</f>
        <v>12.522015793258854</v>
      </c>
      <c r="W81" s="126">
        <f ca="1">OFFSET(RES!Z$95,$E81,0)</f>
        <v>12.739591428209931</v>
      </c>
      <c r="X81" s="126">
        <f ca="1">OFFSET(RES!AA$95,$E81,0)</f>
        <v>12.928724044159182</v>
      </c>
      <c r="Y81" s="205">
        <f ca="1">OFFSET(RES!AB$95,$E81,0)</f>
        <v>13.132719143850561</v>
      </c>
      <c r="Z81" s="126">
        <f ca="1">OFFSET(RES!AC$95,$E81,0)</f>
        <v>13.305669033901316</v>
      </c>
      <c r="AA81" s="126">
        <f ca="1">OFFSET(RES!AD$95,$E81,0)</f>
        <v>13.509819464069345</v>
      </c>
      <c r="AB81" s="126">
        <f ca="1">OFFSET(RES!AE$95,$E81,0)</f>
        <v>13.716095962695091</v>
      </c>
      <c r="AC81" s="126">
        <f ca="1">OFFSET(RES!AF$95,$E81,0)</f>
        <v>13.915653794096418</v>
      </c>
      <c r="AD81" s="126">
        <f ca="1">OFFSET(RES!AG$95,$E81,0)</f>
        <v>14.127568648237355</v>
      </c>
      <c r="AE81" s="126">
        <f ca="1">OFFSET(RES!AH$95,$E81,0)</f>
        <v>14.295198732471755</v>
      </c>
      <c r="AF81" s="126">
        <f ca="1">OFFSET(RES!AI$95,$E81,0)</f>
        <v>14.48257681718429</v>
      </c>
      <c r="AG81" s="126">
        <f ca="1">OFFSET(RES!AJ$95,$E81,0)</f>
        <v>14.70199015481397</v>
      </c>
      <c r="AH81" s="126">
        <f ca="1">OFFSET(RES!AK$95,$E81,0)</f>
        <v>14.904390065131576</v>
      </c>
      <c r="AI81" s="126">
        <f ca="1">OFFSET(RES!AL$95,$E81,0)</f>
        <v>15.105946375740482</v>
      </c>
      <c r="AJ81" s="126">
        <f ca="1">OFFSET(RES!AM$95,$E81,0)</f>
        <v>15.987610861388605</v>
      </c>
      <c r="AK81" s="126">
        <f ca="1">OFFSET(RES!AN$95,$E81,0)</f>
        <v>16.764735463771785</v>
      </c>
      <c r="AL81" s="126">
        <f ca="1">OFFSET(RES!AO$95,$E81,0)</f>
        <v>16.764735463771785</v>
      </c>
      <c r="AM81" s="126">
        <f ca="1">OFFSET(RES!AP$95,$E81,0)</f>
        <v>16.764735463771785</v>
      </c>
    </row>
    <row r="82" spans="1:39">
      <c r="A82" s="35" t="s">
        <v>380</v>
      </c>
      <c r="B82">
        <v>0.2282739655271</v>
      </c>
      <c r="E82" s="129">
        <f>MATCH(F82,RES!$D$96:$D$134,0)</f>
        <v>16</v>
      </c>
      <c r="F82" s="4" t="str">
        <f t="shared" si="1"/>
        <v>RMNL</v>
      </c>
      <c r="G82" s="126">
        <f ca="1">OFFSET(RES!J$95,$E82,0)</f>
        <v>3.3422499241462768E-2</v>
      </c>
      <c r="H82" s="126">
        <f ca="1">OFFSET(RES!K$95,$E82,0)</f>
        <v>4.0400852626521169E-2</v>
      </c>
      <c r="I82" s="126">
        <f ca="1">OFFSET(RES!L$95,$E82,0)</f>
        <v>4.7379206011579571E-2</v>
      </c>
      <c r="J82" s="126">
        <f ca="1">OFFSET(RES!M$95,$E82,0)</f>
        <v>5.4357559396637972E-2</v>
      </c>
      <c r="K82" s="126">
        <f ca="1">OFFSET(RES!N$95,$E82,0)</f>
        <v>6.1335912781696374E-2</v>
      </c>
      <c r="L82" s="126">
        <f ca="1">OFFSET(RES!O$95,$E82,0)</f>
        <v>6.8314266166754775E-2</v>
      </c>
      <c r="M82" s="126">
        <f ca="1">OFFSET(RES!P$95,$E82,0)</f>
        <v>7.0157481601007599E-2</v>
      </c>
      <c r="N82" s="126">
        <f ca="1">OFFSET(RES!Q$95,$E82,0)</f>
        <v>7.2053436166293394E-2</v>
      </c>
      <c r="O82" s="203">
        <f ca="1">OFFSET(RES!R$95,$E82,0)</f>
        <v>7.5719097764850654E-2</v>
      </c>
      <c r="P82" s="126">
        <f ca="1">OFFSET(RES!S$95,$E82,0)</f>
        <v>7.0333850625634478E-2</v>
      </c>
      <c r="Q82" s="126">
        <f ca="1">OFFSET(RES!T$95,$E82,0)</f>
        <v>7.2267555574992509E-2</v>
      </c>
      <c r="R82" s="126">
        <f ca="1">OFFSET(RES!U$95,$E82,0)</f>
        <v>7.4063258704050408E-2</v>
      </c>
      <c r="S82" s="126">
        <f ca="1">OFFSET(RES!V$95,$E82,0)</f>
        <v>7.5397434360510343E-2</v>
      </c>
      <c r="T82" s="203">
        <f ca="1">OFFSET(RES!W$95,$E82,0)</f>
        <v>7.6759326568170264E-2</v>
      </c>
      <c r="U82" s="126">
        <f ca="1">OFFSET(RES!X$95,$E82,0)</f>
        <v>7.8005923941039335E-2</v>
      </c>
      <c r="V82" s="126">
        <f ca="1">OFFSET(RES!Y$95,$E82,0)</f>
        <v>7.92857243243726E-2</v>
      </c>
      <c r="W82" s="126">
        <f ca="1">OFFSET(RES!Z$95,$E82,0)</f>
        <v>8.0663349308819451E-2</v>
      </c>
      <c r="X82" s="126">
        <f ca="1">OFFSET(RES!AA$95,$E82,0)</f>
        <v>8.1860881455119133E-2</v>
      </c>
      <c r="Y82" s="205">
        <f ca="1">OFFSET(RES!AB$95,$E82,0)</f>
        <v>8.315251848103318E-2</v>
      </c>
      <c r="Z82" s="126">
        <f ca="1">OFFSET(RES!AC$95,$E82,0)</f>
        <v>8.4247586362346388E-2</v>
      </c>
      <c r="AA82" s="126">
        <f ca="1">OFFSET(RES!AD$95,$E82,0)</f>
        <v>8.5540206895193691E-2</v>
      </c>
      <c r="AB82" s="126">
        <f ca="1">OFFSET(RES!AE$95,$E82,0)</f>
        <v>8.684628906875573E-2</v>
      </c>
      <c r="AC82" s="126">
        <f ca="1">OFFSET(RES!AF$95,$E82,0)</f>
        <v>8.810983061577829E-2</v>
      </c>
      <c r="AD82" s="126">
        <f ca="1">OFFSET(RES!AG$95,$E82,0)</f>
        <v>8.9451613199593841E-2</v>
      </c>
      <c r="AE82" s="126">
        <f ca="1">OFFSET(RES!AH$95,$E82,0)</f>
        <v>9.0512997633738615E-2</v>
      </c>
      <c r="AF82" s="126">
        <f ca="1">OFFSET(RES!AI$95,$E82,0)</f>
        <v>9.1699420603828199E-2</v>
      </c>
      <c r="AG82" s="126">
        <f ca="1">OFFSET(RES!AJ$95,$E82,0)</f>
        <v>9.3088681381614677E-2</v>
      </c>
      <c r="AH82" s="126">
        <f ca="1">OFFSET(RES!AK$95,$E82,0)</f>
        <v>9.4370218137171114E-2</v>
      </c>
      <c r="AI82" s="126">
        <f ca="1">OFFSET(RES!AL$95,$E82,0)</f>
        <v>9.5646413467269514E-2</v>
      </c>
      <c r="AJ82" s="126">
        <f ca="1">OFFSET(RES!AM$95,$E82,0)</f>
        <v>0.10122885390735575</v>
      </c>
      <c r="AK82" s="126">
        <f ca="1">OFFSET(RES!AN$95,$E82,0)</f>
        <v>0.10614937852635602</v>
      </c>
      <c r="AL82" s="126">
        <f ca="1">OFFSET(RES!AO$95,$E82,0)</f>
        <v>0.10614937852635602</v>
      </c>
      <c r="AM82" s="126">
        <f ca="1">OFFSET(RES!AP$95,$E82,0)</f>
        <v>0.10614937852635602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67.530689763515454</v>
      </c>
      <c r="Q84" s="24">
        <f ca="1">OFFSET(OtherTRA!T$46,$E84,0)</f>
        <v>68.952542835122387</v>
      </c>
      <c r="R84" s="24">
        <f ca="1">OFFSET(OtherTRA!U$46,$E84,0)</f>
        <v>70.374395906729319</v>
      </c>
      <c r="S84" s="24">
        <f ca="1">OFFSET(OtherTRA!V$46,$E84,0)</f>
        <v>71.796248978336251</v>
      </c>
      <c r="T84" s="24">
        <f ca="1">OFFSET(OtherTRA!W$46,$E84,0)</f>
        <v>73.218102049943184</v>
      </c>
      <c r="U84" s="24">
        <f ca="1">OFFSET(OtherTRA!X$46,$E84,0)</f>
        <v>74.639955121550116</v>
      </c>
      <c r="V84" s="24">
        <f ca="1">OFFSET(OtherTRA!Y$46,$E84,0)</f>
        <v>76.061808193157049</v>
      </c>
      <c r="W84" s="24">
        <f ca="1">OFFSET(OtherTRA!Z$46,$E84,0)</f>
        <v>77.483661264763981</v>
      </c>
      <c r="X84" s="24">
        <f ca="1">OFFSET(OtherTRA!AA$46,$E84,0)</f>
        <v>78.905514336370913</v>
      </c>
      <c r="Y84" s="24">
        <f ca="1">OFFSET(OtherTRA!AB$46,$E84,0)</f>
        <v>80.327367407977803</v>
      </c>
      <c r="Z84" s="24">
        <f ca="1">OFFSET(OtherTRA!AC$46,$E84,0)</f>
        <v>82.024861176839522</v>
      </c>
      <c r="AA84" s="24">
        <f ca="1">OFFSET(OtherTRA!AD$46,$E84,0)</f>
        <v>83.722354945701241</v>
      </c>
      <c r="AB84" s="24">
        <f ca="1">OFFSET(OtherTRA!AE$46,$E84,0)</f>
        <v>85.41984871456296</v>
      </c>
      <c r="AC84" s="24">
        <f ca="1">OFFSET(OtherTRA!AF$46,$E84,0)</f>
        <v>87.117342483424679</v>
      </c>
      <c r="AD84" s="24">
        <f ca="1">OFFSET(OtherTRA!AG$46,$E84,0)</f>
        <v>88.814836252286398</v>
      </c>
      <c r="AE84" s="24">
        <f ca="1">OFFSET(OtherTRA!AH$46,$E84,0)</f>
        <v>90.512330021148117</v>
      </c>
      <c r="AF84" s="24">
        <f ca="1">OFFSET(OtherTRA!AI$46,$E84,0)</f>
        <v>92.209823790009835</v>
      </c>
      <c r="AG84" s="24">
        <f ca="1">OFFSET(OtherTRA!AJ$46,$E84,0)</f>
        <v>93.907317558871554</v>
      </c>
      <c r="AH84" s="24">
        <f ca="1">OFFSET(OtherTRA!AK$46,$E84,0)</f>
        <v>95.604811327733273</v>
      </c>
      <c r="AI84" s="24">
        <f ca="1">OFFSET(OtherTRA!AL$46,$E84,0)</f>
        <v>97.302305096594978</v>
      </c>
      <c r="AJ84" s="24">
        <f ca="1">OFFSET(OtherTRA!AM$46,$E84,0)</f>
        <v>109.15849416134648</v>
      </c>
      <c r="AK84" s="24">
        <f ca="1">OFFSET(OtherTRA!AN$46,$E84,0)</f>
        <v>121.01468322609799</v>
      </c>
      <c r="AL84" s="24">
        <f ca="1">OFFSET(OtherTRA!AO$46,$E84,0)</f>
        <v>121.01468322609799</v>
      </c>
      <c r="AM84" s="24">
        <f ca="1">OFFSET(OtherTRA!AP$46,$E84,0)</f>
        <v>121.01468322609799</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22.510602804651835</v>
      </c>
      <c r="Q85" s="24">
        <f ca="1">OFFSET(OtherTRA!T$46,$E85,0)</f>
        <v>22.984561679551554</v>
      </c>
      <c r="R85" s="24">
        <f ca="1">OFFSET(OtherTRA!U$46,$E85,0)</f>
        <v>23.458520554451272</v>
      </c>
      <c r="S85" s="24">
        <f ca="1">OFFSET(OtherTRA!V$46,$E85,0)</f>
        <v>23.932479429350991</v>
      </c>
      <c r="T85" s="24">
        <f ca="1">OFFSET(OtherTRA!W$46,$E85,0)</f>
        <v>24.40643830425071</v>
      </c>
      <c r="U85" s="24">
        <f ca="1">OFFSET(OtherTRA!X$46,$E85,0)</f>
        <v>24.880397179150428</v>
      </c>
      <c r="V85" s="24">
        <f ca="1">OFFSET(OtherTRA!Y$46,$E85,0)</f>
        <v>25.354356054050147</v>
      </c>
      <c r="W85" s="24">
        <f ca="1">OFFSET(OtherTRA!Z$46,$E85,0)</f>
        <v>25.828314928949865</v>
      </c>
      <c r="X85" s="24">
        <f ca="1">OFFSET(OtherTRA!AA$46,$E85,0)</f>
        <v>26.302273803849584</v>
      </c>
      <c r="Y85" s="24">
        <f ca="1">OFFSET(OtherTRA!AB$46,$E85,0)</f>
        <v>26.776232678749302</v>
      </c>
      <c r="Z85" s="24">
        <f ca="1">OFFSET(OtherTRA!AC$46,$E85,0)</f>
        <v>27.342073308069544</v>
      </c>
      <c r="AA85" s="24">
        <f ca="1">OFFSET(OtherTRA!AD$46,$E85,0)</f>
        <v>27.907913937389786</v>
      </c>
      <c r="AB85" s="24">
        <f ca="1">OFFSET(OtherTRA!AE$46,$E85,0)</f>
        <v>28.473754566710028</v>
      </c>
      <c r="AC85" s="24">
        <f ca="1">OFFSET(OtherTRA!AF$46,$E85,0)</f>
        <v>29.03959519603027</v>
      </c>
      <c r="AD85" s="24">
        <f ca="1">OFFSET(OtherTRA!AG$46,$E85,0)</f>
        <v>29.605435825350511</v>
      </c>
      <c r="AE85" s="24">
        <f ca="1">OFFSET(OtherTRA!AH$46,$E85,0)</f>
        <v>30.171276454670753</v>
      </c>
      <c r="AF85" s="24">
        <f ca="1">OFFSET(OtherTRA!AI$46,$E85,0)</f>
        <v>30.737117083990995</v>
      </c>
      <c r="AG85" s="24">
        <f ca="1">OFFSET(OtherTRA!AJ$46,$E85,0)</f>
        <v>31.302957713311237</v>
      </c>
      <c r="AH85" s="24">
        <f ca="1">OFFSET(OtherTRA!AK$46,$E85,0)</f>
        <v>31.868798342631479</v>
      </c>
      <c r="AI85" s="24">
        <f ca="1">OFFSET(OtherTRA!AL$46,$E85,0)</f>
        <v>32.434638971951721</v>
      </c>
      <c r="AJ85" s="24">
        <f ca="1">OFFSET(OtherTRA!AM$46,$E85,0)</f>
        <v>36.386767459726613</v>
      </c>
      <c r="AK85" s="24">
        <f ca="1">OFFSET(OtherTRA!AN$46,$E85,0)</f>
        <v>40.338895947501499</v>
      </c>
      <c r="AL85" s="24">
        <f ca="1">OFFSET(OtherTRA!AO$46,$E85,0)</f>
        <v>40.338895947501499</v>
      </c>
      <c r="AM85" s="24">
        <f ca="1">OFFSET(OtherTRA!AP$46,$E85,0)</f>
        <v>40.338895947501499</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1.1971026298337222</v>
      </c>
      <c r="Q86" s="24">
        <f ca="1">OFFSET(OtherTRA!T$46,$E86,0)</f>
        <v>1.2223075264106471</v>
      </c>
      <c r="R86" s="24">
        <f ca="1">OFFSET(OtherTRA!U$46,$E86,0)</f>
        <v>1.247512422987572</v>
      </c>
      <c r="S86" s="24">
        <f ca="1">OFFSET(OtherTRA!V$46,$E86,0)</f>
        <v>1.272717319564497</v>
      </c>
      <c r="T86" s="24">
        <f ca="1">OFFSET(OtherTRA!W$46,$E86,0)</f>
        <v>1.2979222161414219</v>
      </c>
      <c r="U86" s="24">
        <f ca="1">OFFSET(OtherTRA!X$46,$E86,0)</f>
        <v>1.3231271127183468</v>
      </c>
      <c r="V86" s="24">
        <f ca="1">OFFSET(OtherTRA!Y$46,$E86,0)</f>
        <v>1.3483320092952717</v>
      </c>
      <c r="W86" s="24">
        <f ca="1">OFFSET(OtherTRA!Z$46,$E86,0)</f>
        <v>1.3735369058721967</v>
      </c>
      <c r="X86" s="24">
        <f ca="1">OFFSET(OtherTRA!AA$46,$E86,0)</f>
        <v>1.3987418024491216</v>
      </c>
      <c r="Y86" s="24">
        <f ca="1">OFFSET(OtherTRA!AB$46,$E86,0)</f>
        <v>1.4239466990260465</v>
      </c>
      <c r="Z86" s="24">
        <f ca="1">OFFSET(OtherTRA!AC$46,$E86,0)</f>
        <v>1.4540378214763992</v>
      </c>
      <c r="AA86" s="24">
        <f ca="1">OFFSET(OtherTRA!AD$46,$E86,0)</f>
        <v>1.4841289439267518</v>
      </c>
      <c r="AB86" s="24">
        <f ca="1">OFFSET(OtherTRA!AE$46,$E86,0)</f>
        <v>1.5142200663771044</v>
      </c>
      <c r="AC86" s="24">
        <f ca="1">OFFSET(OtherTRA!AF$46,$E86,0)</f>
        <v>1.544311188827457</v>
      </c>
      <c r="AD86" s="24">
        <f ca="1">OFFSET(OtherTRA!AG$46,$E86,0)</f>
        <v>1.5744023112778096</v>
      </c>
      <c r="AE86" s="24">
        <f ca="1">OFFSET(OtherTRA!AH$46,$E86,0)</f>
        <v>1.6044934337281622</v>
      </c>
      <c r="AF86" s="24">
        <f ca="1">OFFSET(OtherTRA!AI$46,$E86,0)</f>
        <v>1.6345845561785148</v>
      </c>
      <c r="AG86" s="24">
        <f ca="1">OFFSET(OtherTRA!AJ$46,$E86,0)</f>
        <v>1.6646756786288675</v>
      </c>
      <c r="AH86" s="24">
        <f ca="1">OFFSET(OtherTRA!AK$46,$E86,0)</f>
        <v>1.6947668010792201</v>
      </c>
      <c r="AI86" s="24">
        <f ca="1">OFFSET(OtherTRA!AL$46,$E86,0)</f>
        <v>1.7248579235295729</v>
      </c>
      <c r="AJ86" s="24">
        <f ca="1">OFFSET(OtherTRA!AM$46,$E86,0)</f>
        <v>1.9350301453582308</v>
      </c>
      <c r="AK86" s="24">
        <f ca="1">OFFSET(OtherTRA!AN$46,$E86,0)</f>
        <v>2.1452023671868887</v>
      </c>
      <c r="AL86" s="24">
        <f ca="1">OFFSET(OtherTRA!AO$46,$E86,0)</f>
        <v>2.1452023671868887</v>
      </c>
      <c r="AM86" s="24">
        <f ca="1">OFFSET(OtherTRA!AP$46,$E86,0)</f>
        <v>2.1452023671868887</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46.092887519806268</v>
      </c>
      <c r="N87" s="24">
        <f ca="1">OFFSET(FTRA!Q$136,$E87,0)</f>
        <v>46.842953873991142</v>
      </c>
      <c r="O87" s="24">
        <f ca="1">OFFSET(FTRA!R$136,$E87,0)</f>
        <v>44.142991852962098</v>
      </c>
      <c r="P87" s="24">
        <f ca="1">OFFSET(FTRA!S$136,$E87,0)</f>
        <v>44.898846878062741</v>
      </c>
      <c r="Q87" s="24">
        <f ca="1">OFFSET(FTRA!T$136,$E87,0)</f>
        <v>45.707000322877391</v>
      </c>
      <c r="R87" s="24">
        <f ca="1">OFFSET(FTRA!U$136,$E87,0)</f>
        <v>46.515153767692041</v>
      </c>
      <c r="S87" s="24">
        <f ca="1">OFFSET(FTRA!V$136,$E87,0)</f>
        <v>47.323307212506691</v>
      </c>
      <c r="T87" s="24">
        <f ca="1">OFFSET(FTRA!W$136,$E87,0)</f>
        <v>48.131460657321341</v>
      </c>
      <c r="U87" s="24">
        <f ca="1">OFFSET(FTRA!X$136,$E87,0)</f>
        <v>48.939614102135991</v>
      </c>
      <c r="V87" s="24">
        <f ca="1">OFFSET(FTRA!Y$136,$E87,0)</f>
        <v>49.747767546950641</v>
      </c>
      <c r="W87" s="24">
        <f ca="1">OFFSET(FTRA!Z$136,$E87,0)</f>
        <v>50.555920991765291</v>
      </c>
      <c r="X87" s="24">
        <f ca="1">OFFSET(FTRA!AA$136,$E87,0)</f>
        <v>51.364074436579941</v>
      </c>
      <c r="Y87" s="24">
        <f ca="1">OFFSET(FTRA!AB$136,$E87,0)</f>
        <v>52.172227881394598</v>
      </c>
      <c r="Z87" s="24">
        <f ca="1">OFFSET(FTRA!AC$136,$E87,0)</f>
        <v>53.20380555956951</v>
      </c>
      <c r="AA87" s="24">
        <f ca="1">OFFSET(FTRA!AD$136,$E87,0)</f>
        <v>54.235383237744422</v>
      </c>
      <c r="AB87" s="24">
        <f ca="1">OFFSET(FTRA!AE$136,$E87,0)</f>
        <v>55.266960915919334</v>
      </c>
      <c r="AC87" s="24">
        <f ca="1">OFFSET(FTRA!AF$136,$E87,0)</f>
        <v>56.298538594094246</v>
      </c>
      <c r="AD87" s="24">
        <f ca="1">OFFSET(FTRA!AG$136,$E87,0)</f>
        <v>57.330116272269159</v>
      </c>
      <c r="AE87" s="24">
        <f ca="1">OFFSET(FTRA!AH$136,$E87,0)</f>
        <v>58.361693950444071</v>
      </c>
      <c r="AF87" s="24">
        <f ca="1">OFFSET(FTRA!AI$136,$E87,0)</f>
        <v>59.393271628618983</v>
      </c>
      <c r="AG87" s="24">
        <f ca="1">OFFSET(FTRA!AJ$136,$E87,0)</f>
        <v>60.424849306793895</v>
      </c>
      <c r="AH87" s="24">
        <f ca="1">OFFSET(FTRA!AK$136,$E87,0)</f>
        <v>61.456426984968807</v>
      </c>
      <c r="AI87" s="24">
        <f ca="1">OFFSET(FTRA!AL$136,$E87,0)</f>
        <v>62.488004663143712</v>
      </c>
      <c r="AJ87" s="24">
        <f ca="1">OFFSET(FTRA!AM$136,$E87,0)</f>
        <v>70.379101583252606</v>
      </c>
      <c r="AK87" s="24">
        <f ca="1">OFFSET(FTRA!AN$136,$E87,0)</f>
        <v>78.270198503361541</v>
      </c>
      <c r="AL87" s="24">
        <f ca="1">OFFSET(FTRA!AO$136,$E87,0)</f>
        <v>78.270198503361541</v>
      </c>
      <c r="AM87" s="24">
        <f ca="1">OFFSET(FTRA!AP$136,$E87,0)</f>
        <v>78.270198503361541</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3.4714719793248676</v>
      </c>
      <c r="N88" s="24">
        <f ca="1">OFFSET(FTRA!Q$136,$E88,0)</f>
        <v>3.4929439586497351</v>
      </c>
      <c r="O88" s="24">
        <f ca="1">OFFSET(FTRA!R$136,$E88,0)</f>
        <v>3.2916155783920269</v>
      </c>
      <c r="P88" s="24">
        <f ca="1">OFFSET(FTRA!S$136,$E88,0)</f>
        <v>3.3479775074591482</v>
      </c>
      <c r="Q88" s="24">
        <f ca="1">OFFSET(FTRA!T$136,$E88,0)</f>
        <v>3.4082391788371065</v>
      </c>
      <c r="R88" s="24">
        <f ca="1">OFFSET(FTRA!U$136,$E88,0)</f>
        <v>3.4685008502150647</v>
      </c>
      <c r="S88" s="24">
        <f ca="1">OFFSET(FTRA!V$136,$E88,0)</f>
        <v>3.5287625215930229</v>
      </c>
      <c r="T88" s="24">
        <f ca="1">OFFSET(FTRA!W$136,$E88,0)</f>
        <v>3.5890241929709812</v>
      </c>
      <c r="U88" s="24">
        <f ca="1">OFFSET(FTRA!X$136,$E88,0)</f>
        <v>3.6492858643489394</v>
      </c>
      <c r="V88" s="24">
        <f ca="1">OFFSET(FTRA!Y$136,$E88,0)</f>
        <v>3.7095475357268977</v>
      </c>
      <c r="W88" s="24">
        <f ca="1">OFFSET(FTRA!Z$136,$E88,0)</f>
        <v>3.7698092071048559</v>
      </c>
      <c r="X88" s="24">
        <f ca="1">OFFSET(FTRA!AA$136,$E88,0)</f>
        <v>3.8300708784828141</v>
      </c>
      <c r="Y88" s="24">
        <f ca="1">OFFSET(FTRA!AB$136,$E88,0)</f>
        <v>3.8903325498607719</v>
      </c>
      <c r="Z88" s="24">
        <f ca="1">OFFSET(FTRA!AC$136,$E88,0)</f>
        <v>3.9672543218854779</v>
      </c>
      <c r="AA88" s="24">
        <f ca="1">OFFSET(FTRA!AD$136,$E88,0)</f>
        <v>4.0441760939101838</v>
      </c>
      <c r="AB88" s="24">
        <f ca="1">OFFSET(FTRA!AE$136,$E88,0)</f>
        <v>4.1210978659348898</v>
      </c>
      <c r="AC88" s="24">
        <f ca="1">OFFSET(FTRA!AF$136,$E88,0)</f>
        <v>4.1980196379595958</v>
      </c>
      <c r="AD88" s="24">
        <f ca="1">OFFSET(FTRA!AG$136,$E88,0)</f>
        <v>4.2749414099843017</v>
      </c>
      <c r="AE88" s="24">
        <f ca="1">OFFSET(FTRA!AH$136,$E88,0)</f>
        <v>4.3518631820090077</v>
      </c>
      <c r="AF88" s="24">
        <f ca="1">OFFSET(FTRA!AI$136,$E88,0)</f>
        <v>4.4287849540337136</v>
      </c>
      <c r="AG88" s="24">
        <f ca="1">OFFSET(FTRA!AJ$136,$E88,0)</f>
        <v>4.5057067260584196</v>
      </c>
      <c r="AH88" s="24">
        <f ca="1">OFFSET(FTRA!AK$136,$E88,0)</f>
        <v>4.5826284980831256</v>
      </c>
      <c r="AI88" s="24">
        <f ca="1">OFFSET(FTRA!AL$136,$E88,0)</f>
        <v>4.6595502701078333</v>
      </c>
      <c r="AJ88" s="24">
        <f ca="1">OFFSET(FTRA!AM$136,$E88,0)</f>
        <v>5.2479666067111923</v>
      </c>
      <c r="AK88" s="24">
        <f ca="1">OFFSET(FTRA!AN$136,$E88,0)</f>
        <v>5.8363829433145495</v>
      </c>
      <c r="AL88" s="24">
        <f ca="1">OFFSET(FTRA!AO$136,$E88,0)</f>
        <v>5.8363829433145495</v>
      </c>
      <c r="AM88" s="24">
        <f ca="1">OFFSET(FTRA!AP$136,$E88,0)</f>
        <v>5.8363829433145495</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0.7405901859105648</v>
      </c>
      <c r="N89" s="24">
        <f ca="1">OFFSET(FTRA!Q$136,$E89,0)</f>
        <v>0.7451709335746044</v>
      </c>
      <c r="O89" s="24">
        <f ca="1">OFFSET(FTRA!R$136,$E89,0)</f>
        <v>0.7022203283408196</v>
      </c>
      <c r="P89" s="24">
        <f ca="1">OFFSET(FTRA!S$136,$E89,0)</f>
        <v>0.71424436073246678</v>
      </c>
      <c r="Q89" s="24">
        <f ca="1">OFFSET(FTRA!T$136,$E89,0)</f>
        <v>0.72710034881904295</v>
      </c>
      <c r="R89" s="24">
        <f ca="1">OFFSET(FTRA!U$136,$E89,0)</f>
        <v>0.73995633690561913</v>
      </c>
      <c r="S89" s="24">
        <f ca="1">OFFSET(FTRA!V$136,$E89,0)</f>
        <v>0.7528123249921953</v>
      </c>
      <c r="T89" s="24">
        <f ca="1">OFFSET(FTRA!W$136,$E89,0)</f>
        <v>0.76566831307877148</v>
      </c>
      <c r="U89" s="24">
        <f ca="1">OFFSET(FTRA!X$136,$E89,0)</f>
        <v>0.77852430116534765</v>
      </c>
      <c r="V89" s="24">
        <f ca="1">OFFSET(FTRA!Y$136,$E89,0)</f>
        <v>0.79138028925192383</v>
      </c>
      <c r="W89" s="24">
        <f ca="1">OFFSET(FTRA!Z$136,$E89,0)</f>
        <v>0.80423627733850001</v>
      </c>
      <c r="X89" s="24">
        <f ca="1">OFFSET(FTRA!AA$136,$E89,0)</f>
        <v>0.81709226542507618</v>
      </c>
      <c r="Y89" s="24">
        <f ca="1">OFFSET(FTRA!AB$136,$E89,0)</f>
        <v>0.82994825351165213</v>
      </c>
      <c r="Z89" s="24">
        <f ca="1">OFFSET(FTRA!AC$136,$E89,0)</f>
        <v>0.84635844198029886</v>
      </c>
      <c r="AA89" s="24">
        <f ca="1">OFFSET(FTRA!AD$136,$E89,0)</f>
        <v>0.86276863044894558</v>
      </c>
      <c r="AB89" s="24">
        <f ca="1">OFFSET(FTRA!AE$136,$E89,0)</f>
        <v>0.87917881891759231</v>
      </c>
      <c r="AC89" s="24">
        <f ca="1">OFFSET(FTRA!AF$136,$E89,0)</f>
        <v>0.89558900738623903</v>
      </c>
      <c r="AD89" s="24">
        <f ca="1">OFFSET(FTRA!AG$136,$E89,0)</f>
        <v>0.91199919585488576</v>
      </c>
      <c r="AE89" s="24">
        <f ca="1">OFFSET(FTRA!AH$136,$E89,0)</f>
        <v>0.92840938432353248</v>
      </c>
      <c r="AF89" s="24">
        <f ca="1">OFFSET(FTRA!AI$136,$E89,0)</f>
        <v>0.94481957279217921</v>
      </c>
      <c r="AG89" s="24">
        <f ca="1">OFFSET(FTRA!AJ$136,$E89,0)</f>
        <v>0.96122976126082593</v>
      </c>
      <c r="AH89" s="24">
        <f ca="1">OFFSET(FTRA!AK$136,$E89,0)</f>
        <v>0.97763994972947266</v>
      </c>
      <c r="AI89" s="24">
        <f ca="1">OFFSET(FTRA!AL$136,$E89,0)</f>
        <v>0.99405013819811971</v>
      </c>
      <c r="AJ89" s="24">
        <f ca="1">OFFSET(FTRA!AM$136,$E89,0)</f>
        <v>1.1195805664179797</v>
      </c>
      <c r="AK89" s="24">
        <f ca="1">OFFSET(FTRA!AN$136,$E89,0)</f>
        <v>1.2451109946378391</v>
      </c>
      <c r="AL89" s="24">
        <f ca="1">OFFSET(FTRA!AO$136,$E89,0)</f>
        <v>1.2451109946378391</v>
      </c>
      <c r="AM89" s="24">
        <f ca="1">OFFSET(FTRA!AP$136,$E89,0)</f>
        <v>1.2451109946378391</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3.0494586397741084</v>
      </c>
      <c r="N90" s="24">
        <f ca="1">OFFSET(FTRA!Q$136,$E90,0)</f>
        <v>3.0683203541290669</v>
      </c>
      <c r="O90" s="24">
        <f ca="1">OFFSET(FTRA!R$136,$E90,0)</f>
        <v>2.8914666816048276</v>
      </c>
      <c r="P90" s="24">
        <f ca="1">OFFSET(FTRA!S$136,$E90,0)</f>
        <v>2.9409769102835264</v>
      </c>
      <c r="Q90" s="24">
        <f ca="1">OFFSET(FTRA!T$136,$E90,0)</f>
        <v>2.9939128047758912</v>
      </c>
      <c r="R90" s="24">
        <f ca="1">OFFSET(FTRA!U$136,$E90,0)</f>
        <v>3.046848699268256</v>
      </c>
      <c r="S90" s="24">
        <f ca="1">OFFSET(FTRA!V$136,$E90,0)</f>
        <v>3.0997845937606208</v>
      </c>
      <c r="T90" s="24">
        <f ca="1">OFFSET(FTRA!W$136,$E90,0)</f>
        <v>3.1527204882529856</v>
      </c>
      <c r="U90" s="24">
        <f ca="1">OFFSET(FTRA!X$136,$E90,0)</f>
        <v>3.2056563827453504</v>
      </c>
      <c r="V90" s="24">
        <f ca="1">OFFSET(FTRA!Y$136,$E90,0)</f>
        <v>3.2585922772377152</v>
      </c>
      <c r="W90" s="24">
        <f ca="1">OFFSET(FTRA!Z$136,$E90,0)</f>
        <v>3.31152817173008</v>
      </c>
      <c r="X90" s="24">
        <f ca="1">OFFSET(FTRA!AA$136,$E90,0)</f>
        <v>3.3644640662224448</v>
      </c>
      <c r="Y90" s="24">
        <f ca="1">OFFSET(FTRA!AB$136,$E90,0)</f>
        <v>3.4173999607148109</v>
      </c>
      <c r="Z90" s="24">
        <f ca="1">OFFSET(FTRA!AC$136,$E90,0)</f>
        <v>3.4849706522498449</v>
      </c>
      <c r="AA90" s="24">
        <f ca="1">OFFSET(FTRA!AD$136,$E90,0)</f>
        <v>3.552541343784879</v>
      </c>
      <c r="AB90" s="24">
        <f ca="1">OFFSET(FTRA!AE$136,$E90,0)</f>
        <v>3.620112035319913</v>
      </c>
      <c r="AC90" s="24">
        <f ca="1">OFFSET(FTRA!AF$136,$E90,0)</f>
        <v>3.687682726854947</v>
      </c>
      <c r="AD90" s="24">
        <f ca="1">OFFSET(FTRA!AG$136,$E90,0)</f>
        <v>3.7552534183899811</v>
      </c>
      <c r="AE90" s="24">
        <f ca="1">OFFSET(FTRA!AH$136,$E90,0)</f>
        <v>3.8228241099250151</v>
      </c>
      <c r="AF90" s="24">
        <f ca="1">OFFSET(FTRA!AI$136,$E90,0)</f>
        <v>3.8903948014600491</v>
      </c>
      <c r="AG90" s="24">
        <f ca="1">OFFSET(FTRA!AJ$136,$E90,0)</f>
        <v>3.9579654929950832</v>
      </c>
      <c r="AH90" s="24">
        <f ca="1">OFFSET(FTRA!AK$136,$E90,0)</f>
        <v>4.0255361845301172</v>
      </c>
      <c r="AI90" s="24">
        <f ca="1">OFFSET(FTRA!AL$136,$E90,0)</f>
        <v>4.0931068760651508</v>
      </c>
      <c r="AJ90" s="24">
        <f ca="1">OFFSET(FTRA!AM$136,$E90,0)</f>
        <v>4.6099917284061771</v>
      </c>
      <c r="AK90" s="24">
        <f ca="1">OFFSET(FTRA!AN$136,$E90,0)</f>
        <v>5.1268765807472017</v>
      </c>
      <c r="AL90" s="24">
        <f ca="1">OFFSET(FTRA!AO$136,$E90,0)</f>
        <v>5.1268765807472017</v>
      </c>
      <c r="AM90" s="24">
        <f ca="1">OFFSET(FTRA!AP$136,$E90,0)</f>
        <v>5.1268765807472017</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0.54719152540890392</v>
      </c>
      <c r="N91" s="24">
        <f ca="1">OFFSET(FTRA!Q$136,$E91,0)</f>
        <v>0.55057605081780769</v>
      </c>
      <c r="O91" s="24">
        <f ca="1">OFFSET(FTRA!R$136,$E91,0)</f>
        <v>0.51884162111264742</v>
      </c>
      <c r="P91" s="24">
        <f ca="1">OFFSET(FTRA!S$136,$E91,0)</f>
        <v>0.52772568243444573</v>
      </c>
      <c r="Q91" s="24">
        <f ca="1">OFFSET(FTRA!T$136,$E91,0)</f>
        <v>0.53722444148575976</v>
      </c>
      <c r="R91" s="24">
        <f ca="1">OFFSET(FTRA!U$136,$E91,0)</f>
        <v>0.54672320053707379</v>
      </c>
      <c r="S91" s="24">
        <f ca="1">OFFSET(FTRA!V$136,$E91,0)</f>
        <v>0.55622195958838783</v>
      </c>
      <c r="T91" s="24">
        <f ca="1">OFFSET(FTRA!W$136,$E91,0)</f>
        <v>0.56572071863970186</v>
      </c>
      <c r="U91" s="24">
        <f ca="1">OFFSET(FTRA!X$136,$E91,0)</f>
        <v>0.57521947769101589</v>
      </c>
      <c r="V91" s="24">
        <f ca="1">OFFSET(FTRA!Y$136,$E91,0)</f>
        <v>0.58471823674232992</v>
      </c>
      <c r="W91" s="24">
        <f ca="1">OFFSET(FTRA!Z$136,$E91,0)</f>
        <v>0.59421699579364395</v>
      </c>
      <c r="X91" s="24">
        <f ca="1">OFFSET(FTRA!AA$136,$E91,0)</f>
        <v>0.60371575484495799</v>
      </c>
      <c r="Y91" s="24">
        <f ca="1">OFFSET(FTRA!AB$136,$E91,0)</f>
        <v>0.61321451389627168</v>
      </c>
      <c r="Z91" s="24">
        <f ca="1">OFFSET(FTRA!AC$136,$E91,0)</f>
        <v>0.62533932493379041</v>
      </c>
      <c r="AA91" s="24">
        <f ca="1">OFFSET(FTRA!AD$136,$E91,0)</f>
        <v>0.63746413597130913</v>
      </c>
      <c r="AB91" s="24">
        <f ca="1">OFFSET(FTRA!AE$136,$E91,0)</f>
        <v>0.64958894700882786</v>
      </c>
      <c r="AC91" s="24">
        <f ca="1">OFFSET(FTRA!AF$136,$E91,0)</f>
        <v>0.66171375804634658</v>
      </c>
      <c r="AD91" s="24">
        <f ca="1">OFFSET(FTRA!AG$136,$E91,0)</f>
        <v>0.6738385690838653</v>
      </c>
      <c r="AE91" s="24">
        <f ca="1">OFFSET(FTRA!AH$136,$E91,0)</f>
        <v>0.68596338012138403</v>
      </c>
      <c r="AF91" s="24">
        <f ca="1">OFFSET(FTRA!AI$136,$E91,0)</f>
        <v>0.69808819115890275</v>
      </c>
      <c r="AG91" s="24">
        <f ca="1">OFFSET(FTRA!AJ$136,$E91,0)</f>
        <v>0.71021300219642147</v>
      </c>
      <c r="AH91" s="24">
        <f ca="1">OFFSET(FTRA!AK$136,$E91,0)</f>
        <v>0.7223378132339402</v>
      </c>
      <c r="AI91" s="24">
        <f ca="1">OFFSET(FTRA!AL$136,$E91,0)</f>
        <v>0.73446262427145848</v>
      </c>
      <c r="AJ91" s="24">
        <f ca="1">OFFSET(FTRA!AM$136,$E91,0)</f>
        <v>0.82721187724515799</v>
      </c>
      <c r="AK91" s="24">
        <f ca="1">OFFSET(FTRA!AN$136,$E91,0)</f>
        <v>0.91996113021885695</v>
      </c>
      <c r="AL91" s="24">
        <f ca="1">OFFSET(FTRA!AO$136,$E91,0)</f>
        <v>0.91996113021885695</v>
      </c>
      <c r="AM91" s="24">
        <f ca="1">OFFSET(FTRA!AP$136,$E91,0)</f>
        <v>0.91996113021885695</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0.29135951323545128</v>
      </c>
      <c r="N92" s="24">
        <f ca="1">OFFSET(FTRA!Q$136,$E92,0)</f>
        <v>0.29316164947090256</v>
      </c>
      <c r="O92" s="24">
        <f ca="1">OFFSET(FTRA!R$136,$E92,0)</f>
        <v>0.27626422404971984</v>
      </c>
      <c r="P92" s="24">
        <f ca="1">OFFSET(FTRA!S$136,$E92,0)</f>
        <v>0.28099466241010707</v>
      </c>
      <c r="Q92" s="24">
        <f ca="1">OFFSET(FTRA!T$136,$E92,0)</f>
        <v>0.2860524048732484</v>
      </c>
      <c r="R92" s="24">
        <f ca="1">OFFSET(FTRA!U$136,$E92,0)</f>
        <v>0.29111014733638974</v>
      </c>
      <c r="S92" s="24">
        <f ca="1">OFFSET(FTRA!V$136,$E92,0)</f>
        <v>0.29616788979953107</v>
      </c>
      <c r="T92" s="24">
        <f ca="1">OFFSET(FTRA!W$136,$E92,0)</f>
        <v>0.3012256322626724</v>
      </c>
      <c r="U92" s="24">
        <f ca="1">OFFSET(FTRA!X$136,$E92,0)</f>
        <v>0.30628337472581374</v>
      </c>
      <c r="V92" s="24">
        <f ca="1">OFFSET(FTRA!Y$136,$E92,0)</f>
        <v>0.31134111718895507</v>
      </c>
      <c r="W92" s="24">
        <f ca="1">OFFSET(FTRA!Z$136,$E92,0)</f>
        <v>0.31639885965209641</v>
      </c>
      <c r="X92" s="24">
        <f ca="1">OFFSET(FTRA!AA$136,$E92,0)</f>
        <v>0.32145660211523774</v>
      </c>
      <c r="Y92" s="24">
        <f ca="1">OFFSET(FTRA!AB$136,$E92,0)</f>
        <v>0.32651434457837891</v>
      </c>
      <c r="Z92" s="24">
        <f ca="1">OFFSET(FTRA!AC$136,$E92,0)</f>
        <v>0.3329703638658183</v>
      </c>
      <c r="AA92" s="24">
        <f ca="1">OFFSET(FTRA!AD$136,$E92,0)</f>
        <v>0.33942638315325768</v>
      </c>
      <c r="AB92" s="24">
        <f ca="1">OFFSET(FTRA!AE$136,$E92,0)</f>
        <v>0.34588240244069707</v>
      </c>
      <c r="AC92" s="24">
        <f ca="1">OFFSET(FTRA!AF$136,$E92,0)</f>
        <v>0.35233842172813645</v>
      </c>
      <c r="AD92" s="24">
        <f ca="1">OFFSET(FTRA!AG$136,$E92,0)</f>
        <v>0.35879444101557584</v>
      </c>
      <c r="AE92" s="24">
        <f ca="1">OFFSET(FTRA!AH$136,$E92,0)</f>
        <v>0.36525046030301522</v>
      </c>
      <c r="AF92" s="24">
        <f ca="1">OFFSET(FTRA!AI$136,$E92,0)</f>
        <v>0.37170647959045461</v>
      </c>
      <c r="AG92" s="24">
        <f ca="1">OFFSET(FTRA!AJ$136,$E92,0)</f>
        <v>0.37816249887789399</v>
      </c>
      <c r="AH92" s="24">
        <f ca="1">OFFSET(FTRA!AK$136,$E92,0)</f>
        <v>0.38461851816533338</v>
      </c>
      <c r="AI92" s="24">
        <f ca="1">OFFSET(FTRA!AL$136,$E92,0)</f>
        <v>0.39107453745277287</v>
      </c>
      <c r="AJ92" s="24">
        <f ca="1">OFFSET(FTRA!AM$136,$E92,0)</f>
        <v>0.44046012905011134</v>
      </c>
      <c r="AK92" s="24">
        <f ca="1">OFFSET(FTRA!AN$136,$E92,0)</f>
        <v>0.4898457206474498</v>
      </c>
      <c r="AL92" s="24">
        <f ca="1">OFFSET(FTRA!AO$136,$E92,0)</f>
        <v>0.4898457206474498</v>
      </c>
      <c r="AM92" s="24">
        <f ca="1">OFFSET(FTRA!AP$136,$E92,0)</f>
        <v>0.4898457206474498</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6.0652596920330133</v>
      </c>
      <c r="L93" s="24">
        <f ca="1">OFFSET(FTRA!O$136,$E93,0)</f>
        <v>6.1205193840660259</v>
      </c>
      <c r="M93" s="24">
        <f ca="1">OFFSET(FTRA!P$136,$E93,0)</f>
        <v>6.1586120407825806</v>
      </c>
      <c r="N93" s="24">
        <f ca="1">OFFSET(FTRA!Q$136,$E93,0)</f>
        <v>6.1967046974991353</v>
      </c>
      <c r="O93" s="24">
        <f ca="1">OFFSET(FTRA!R$136,$E93,0)</f>
        <v>5.8395353485339427</v>
      </c>
      <c r="P93" s="24">
        <f ca="1">OFFSET(FTRA!S$136,$E93,0)</f>
        <v>5.9395249947306592</v>
      </c>
      <c r="Q93" s="24">
        <f ca="1">OFFSET(FTRA!T$136,$E93,0)</f>
        <v>6.0464330317697925</v>
      </c>
      <c r="R93" s="24">
        <f ca="1">OFFSET(FTRA!U$136,$E93,0)</f>
        <v>6.1533410688089258</v>
      </c>
      <c r="S93" s="24">
        <f ca="1">OFFSET(FTRA!V$136,$E93,0)</f>
        <v>6.2602491058480592</v>
      </c>
      <c r="T93" s="24">
        <f ca="1">OFFSET(FTRA!W$136,$E93,0)</f>
        <v>6.3671571428871925</v>
      </c>
      <c r="U93" s="24">
        <f ca="1">OFFSET(FTRA!X$136,$E93,0)</f>
        <v>6.4740651799263258</v>
      </c>
      <c r="V93" s="24">
        <f ca="1">OFFSET(FTRA!Y$136,$E93,0)</f>
        <v>6.5809732169654591</v>
      </c>
      <c r="W93" s="24">
        <f ca="1">OFFSET(FTRA!Z$136,$E93,0)</f>
        <v>6.6878812540045924</v>
      </c>
      <c r="X93" s="24">
        <f ca="1">OFFSET(FTRA!AA$136,$E93,0)</f>
        <v>6.7947892910437258</v>
      </c>
      <c r="Y93" s="24">
        <f ca="1">OFFSET(FTRA!AB$136,$E93,0)</f>
        <v>6.9016973280828591</v>
      </c>
      <c r="Z93" s="24">
        <f ca="1">OFFSET(FTRA!AC$136,$E93,0)</f>
        <v>7.0381614430781987</v>
      </c>
      <c r="AA93" s="24">
        <f ca="1">OFFSET(FTRA!AD$136,$E93,0)</f>
        <v>7.1746255580735383</v>
      </c>
      <c r="AB93" s="24">
        <f ca="1">OFFSET(FTRA!AE$136,$E93,0)</f>
        <v>7.3110896730688779</v>
      </c>
      <c r="AC93" s="24">
        <f ca="1">OFFSET(FTRA!AF$136,$E93,0)</f>
        <v>7.4475537880642175</v>
      </c>
      <c r="AD93" s="24">
        <f ca="1">OFFSET(FTRA!AG$136,$E93,0)</f>
        <v>7.5840179030595571</v>
      </c>
      <c r="AE93" s="24">
        <f ca="1">OFFSET(FTRA!AH$136,$E93,0)</f>
        <v>7.7204820180548968</v>
      </c>
      <c r="AF93" s="24">
        <f ca="1">OFFSET(FTRA!AI$136,$E93,0)</f>
        <v>7.8569461330502364</v>
      </c>
      <c r="AG93" s="24">
        <f ca="1">OFFSET(FTRA!AJ$136,$E93,0)</f>
        <v>7.993410248045576</v>
      </c>
      <c r="AH93" s="24">
        <f ca="1">OFFSET(FTRA!AK$136,$E93,0)</f>
        <v>8.1298743630409156</v>
      </c>
      <c r="AI93" s="24">
        <f ca="1">OFFSET(FTRA!AL$136,$E93,0)</f>
        <v>8.2663384780362552</v>
      </c>
      <c r="AJ93" s="24">
        <f ca="1">OFFSET(FTRA!AM$136,$E93,0)</f>
        <v>9.3102264763208868</v>
      </c>
      <c r="AK93" s="24">
        <f ca="1">OFFSET(FTRA!AN$136,$E93,0)</f>
        <v>10.354114474605515</v>
      </c>
      <c r="AL93" s="24">
        <f ca="1">OFFSET(FTRA!AO$136,$E93,0)</f>
        <v>10.354114474605515</v>
      </c>
      <c r="AM93" s="24">
        <f ca="1">OFFSET(FTRA!AP$136,$E93,0)</f>
        <v>10.354114474605515</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1.7910782965792071</v>
      </c>
      <c r="N94" s="24">
        <f ca="1">OFFSET(FTRA!Q$136,$E94,0)</f>
        <v>1.802156593158414</v>
      </c>
      <c r="O94" s="24">
        <f ca="1">OFFSET(FTRA!R$136,$E94,0)</f>
        <v>1.6982828201558868</v>
      </c>
      <c r="P94" s="24">
        <f ca="1">OFFSET(FTRA!S$136,$E94,0)</f>
        <v>1.7273623081963148</v>
      </c>
      <c r="Q94" s="24">
        <f ca="1">OFFSET(FTRA!T$136,$E94,0)</f>
        <v>1.7584538371971163</v>
      </c>
      <c r="R94" s="24">
        <f ca="1">OFFSET(FTRA!U$136,$E94,0)</f>
        <v>1.7895453661979179</v>
      </c>
      <c r="S94" s="24">
        <f ca="1">OFFSET(FTRA!V$136,$E94,0)</f>
        <v>1.8206368951987195</v>
      </c>
      <c r="T94" s="24">
        <f ca="1">OFFSET(FTRA!W$136,$E94,0)</f>
        <v>1.8517284241995211</v>
      </c>
      <c r="U94" s="24">
        <f ca="1">OFFSET(FTRA!X$136,$E94,0)</f>
        <v>1.8828199532003227</v>
      </c>
      <c r="V94" s="24">
        <f ca="1">OFFSET(FTRA!Y$136,$E94,0)</f>
        <v>1.9139114822011243</v>
      </c>
      <c r="W94" s="24">
        <f ca="1">OFFSET(FTRA!Z$136,$E94,0)</f>
        <v>1.9450030112019259</v>
      </c>
      <c r="X94" s="24">
        <f ca="1">OFFSET(FTRA!AA$136,$E94,0)</f>
        <v>1.9760945402027275</v>
      </c>
      <c r="Y94" s="24">
        <f ca="1">OFFSET(FTRA!AB$136,$E94,0)</f>
        <v>2.007186069203529</v>
      </c>
      <c r="Z94" s="24">
        <f ca="1">OFFSET(FTRA!AC$136,$E94,0)</f>
        <v>2.0468732443351167</v>
      </c>
      <c r="AA94" s="24">
        <f ca="1">OFFSET(FTRA!AD$136,$E94,0)</f>
        <v>2.0865604194667045</v>
      </c>
      <c r="AB94" s="24">
        <f ca="1">OFFSET(FTRA!AE$136,$E94,0)</f>
        <v>2.1262475945982922</v>
      </c>
      <c r="AC94" s="24">
        <f ca="1">OFFSET(FTRA!AF$136,$E94,0)</f>
        <v>2.1659347697298799</v>
      </c>
      <c r="AD94" s="24">
        <f ca="1">OFFSET(FTRA!AG$136,$E94,0)</f>
        <v>2.2056219448614676</v>
      </c>
      <c r="AE94" s="24">
        <f ca="1">OFFSET(FTRA!AH$136,$E94,0)</f>
        <v>2.2453091199930553</v>
      </c>
      <c r="AF94" s="24">
        <f ca="1">OFFSET(FTRA!AI$136,$E94,0)</f>
        <v>2.284996295124643</v>
      </c>
      <c r="AG94" s="24">
        <f ca="1">OFFSET(FTRA!AJ$136,$E94,0)</f>
        <v>2.3246834702562307</v>
      </c>
      <c r="AH94" s="24">
        <f ca="1">OFFSET(FTRA!AK$136,$E94,0)</f>
        <v>2.3643706453878184</v>
      </c>
      <c r="AI94" s="24">
        <f ca="1">OFFSET(FTRA!AL$136,$E94,0)</f>
        <v>2.4040578205194048</v>
      </c>
      <c r="AJ94" s="24">
        <f ca="1">OFFSET(FTRA!AM$136,$E94,0)</f>
        <v>2.7076465391147604</v>
      </c>
      <c r="AK94" s="24">
        <f ca="1">OFFSET(FTRA!AN$136,$E94,0)</f>
        <v>3.0112352577101165</v>
      </c>
      <c r="AL94" s="24">
        <f ca="1">OFFSET(FTRA!AO$136,$E94,0)</f>
        <v>3.0112352577101165</v>
      </c>
      <c r="AM94" s="24">
        <f ca="1">OFFSET(FTRA!AP$136,$E94,0)</f>
        <v>3.0112352577101165</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0.1026812946226722</v>
      </c>
      <c r="N95" s="24">
        <f ca="1">OFFSET(FTRA!Q$136,$E95,0)</f>
        <v>0.10331640579404838</v>
      </c>
      <c r="O95" s="24">
        <f ca="1">OFFSET(FTRA!R$136,$E95,0)</f>
        <v>9.7361393380793235E-2</v>
      </c>
      <c r="P95" s="24">
        <f ca="1">OFFSET(FTRA!S$136,$E95,0)</f>
        <v>9.9028500555648991E-2</v>
      </c>
      <c r="Q95" s="24">
        <f ca="1">OFFSET(FTRA!T$136,$E95,0)</f>
        <v>0.10081095666362488</v>
      </c>
      <c r="R95" s="24">
        <f ca="1">OFFSET(FTRA!U$136,$E95,0)</f>
        <v>0.10259341277160078</v>
      </c>
      <c r="S95" s="24">
        <f ca="1">OFFSET(FTRA!V$136,$E95,0)</f>
        <v>0.10437586887957667</v>
      </c>
      <c r="T95" s="24">
        <f ca="1">OFFSET(FTRA!W$136,$E95,0)</f>
        <v>0.10615832498755257</v>
      </c>
      <c r="U95" s="24">
        <f ca="1">OFFSET(FTRA!X$136,$E95,0)</f>
        <v>0.10794078109552846</v>
      </c>
      <c r="V95" s="24">
        <f ca="1">OFFSET(FTRA!Y$136,$E95,0)</f>
        <v>0.10972323720350435</v>
      </c>
      <c r="W95" s="24">
        <f ca="1">OFFSET(FTRA!Z$136,$E95,0)</f>
        <v>0.11150569331148025</v>
      </c>
      <c r="X95" s="24">
        <f ca="1">OFFSET(FTRA!AA$136,$E95,0)</f>
        <v>0.11328814941945614</v>
      </c>
      <c r="Y95" s="24">
        <f ca="1">OFFSET(FTRA!AB$136,$E95,0)</f>
        <v>0.11507060552743206</v>
      </c>
      <c r="Z95" s="24">
        <f ca="1">OFFSET(FTRA!AC$136,$E95,0)</f>
        <v>0.11734584415335436</v>
      </c>
      <c r="AA95" s="24">
        <f ca="1">OFFSET(FTRA!AD$136,$E95,0)</f>
        <v>0.11962108277927666</v>
      </c>
      <c r="AB95" s="24">
        <f ca="1">OFFSET(FTRA!AE$136,$E95,0)</f>
        <v>0.12189632140519896</v>
      </c>
      <c r="AC95" s="24">
        <f ca="1">OFFSET(FTRA!AF$136,$E95,0)</f>
        <v>0.12417156003112126</v>
      </c>
      <c r="AD95" s="24">
        <f ca="1">OFFSET(FTRA!AG$136,$E95,0)</f>
        <v>0.12644679865704356</v>
      </c>
      <c r="AE95" s="24">
        <f ca="1">OFFSET(FTRA!AH$136,$E95,0)</f>
        <v>0.12872203728296586</v>
      </c>
      <c r="AF95" s="24">
        <f ca="1">OFFSET(FTRA!AI$136,$E95,0)</f>
        <v>0.13099727590888816</v>
      </c>
      <c r="AG95" s="24">
        <f ca="1">OFFSET(FTRA!AJ$136,$E95,0)</f>
        <v>0.13327251453481045</v>
      </c>
      <c r="AH95" s="24">
        <f ca="1">OFFSET(FTRA!AK$136,$E95,0)</f>
        <v>0.13554775316073275</v>
      </c>
      <c r="AI95" s="24">
        <f ca="1">OFFSET(FTRA!AL$136,$E95,0)</f>
        <v>0.13782299178665505</v>
      </c>
      <c r="AJ95" s="24">
        <f ca="1">OFFSET(FTRA!AM$136,$E95,0)</f>
        <v>0.15522752553470309</v>
      </c>
      <c r="AK95" s="24">
        <f ca="1">OFFSET(FTRA!AN$136,$E95,0)</f>
        <v>0.17263205928275122</v>
      </c>
      <c r="AL95" s="24">
        <f ca="1">OFFSET(FTRA!AO$136,$E95,0)</f>
        <v>0.17263205928275122</v>
      </c>
      <c r="AM95" s="24">
        <f ca="1">OFFSET(FTRA!AP$136,$E95,0)</f>
        <v>0.17263205928275122</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2.2812098911093932E-2</v>
      </c>
      <c r="N96" s="24">
        <f ca="1">OFFSET(FTRA!Q$136,$E96,0)</f>
        <v>2.2953197822187865E-2</v>
      </c>
      <c r="O96" s="24">
        <f ca="1">OFFSET(FTRA!R$136,$E96,0)</f>
        <v>2.1630207761659609E-2</v>
      </c>
      <c r="P96" s="24">
        <f ca="1">OFFSET(FTRA!S$136,$E96,0)</f>
        <v>2.2000579151190251E-2</v>
      </c>
      <c r="Q96" s="24">
        <f ca="1">OFFSET(FTRA!T$136,$E96,0)</f>
        <v>2.2396576934323495E-2</v>
      </c>
      <c r="R96" s="24">
        <f ca="1">OFFSET(FTRA!U$136,$E96,0)</f>
        <v>2.2792574717456739E-2</v>
      </c>
      <c r="S96" s="24">
        <f ca="1">OFFSET(FTRA!V$136,$E96,0)</f>
        <v>2.3188572500589984E-2</v>
      </c>
      <c r="T96" s="24">
        <f ca="1">OFFSET(FTRA!W$136,$E96,0)</f>
        <v>2.3584570283723228E-2</v>
      </c>
      <c r="U96" s="24">
        <f ca="1">OFFSET(FTRA!X$136,$E96,0)</f>
        <v>2.3980568066856472E-2</v>
      </c>
      <c r="V96" s="24">
        <f ca="1">OFFSET(FTRA!Y$136,$E96,0)</f>
        <v>2.4376565849989717E-2</v>
      </c>
      <c r="W96" s="24">
        <f ca="1">OFFSET(FTRA!Z$136,$E96,0)</f>
        <v>2.4772563633122961E-2</v>
      </c>
      <c r="X96" s="24">
        <f ca="1">OFFSET(FTRA!AA$136,$E96,0)</f>
        <v>2.5168561416256206E-2</v>
      </c>
      <c r="Y96" s="24">
        <f ca="1">OFFSET(FTRA!AB$136,$E96,0)</f>
        <v>2.556455919938944E-2</v>
      </c>
      <c r="Z96" s="24">
        <f ca="1">OFFSET(FTRA!AC$136,$E96,0)</f>
        <v>2.6070035574337878E-2</v>
      </c>
      <c r="AA96" s="24">
        <f ca="1">OFFSET(FTRA!AD$136,$E96,0)</f>
        <v>2.6575511949286316E-2</v>
      </c>
      <c r="AB96" s="24">
        <f ca="1">OFFSET(FTRA!AE$136,$E96,0)</f>
        <v>2.7080988324234754E-2</v>
      </c>
      <c r="AC96" s="24">
        <f ca="1">OFFSET(FTRA!AF$136,$E96,0)</f>
        <v>2.7586464699183192E-2</v>
      </c>
      <c r="AD96" s="24">
        <f ca="1">OFFSET(FTRA!AG$136,$E96,0)</f>
        <v>2.809194107413163E-2</v>
      </c>
      <c r="AE96" s="24">
        <f ca="1">OFFSET(FTRA!AH$136,$E96,0)</f>
        <v>2.8597417449080068E-2</v>
      </c>
      <c r="AF96" s="24">
        <f ca="1">OFFSET(FTRA!AI$136,$E96,0)</f>
        <v>2.9102893824028506E-2</v>
      </c>
      <c r="AG96" s="24">
        <f ca="1">OFFSET(FTRA!AJ$136,$E96,0)</f>
        <v>2.9608370198976944E-2</v>
      </c>
      <c r="AH96" s="24">
        <f ca="1">OFFSET(FTRA!AK$136,$E96,0)</f>
        <v>3.0113846573925383E-2</v>
      </c>
      <c r="AI96" s="24">
        <f ca="1">OFFSET(FTRA!AL$136,$E96,0)</f>
        <v>3.0619322948873835E-2</v>
      </c>
      <c r="AJ96" s="24">
        <f ca="1">OFFSET(FTRA!AM$136,$E96,0)</f>
        <v>3.448598577992739E-2</v>
      </c>
      <c r="AK96" s="24">
        <f ca="1">OFFSET(FTRA!AN$136,$E96,0)</f>
        <v>3.8352648610980936E-2</v>
      </c>
      <c r="AL96" s="24">
        <f ca="1">OFFSET(FTRA!AO$136,$E96,0)</f>
        <v>3.8352648610980936E-2</v>
      </c>
      <c r="AM96" s="24">
        <f ca="1">OFFSET(FTRA!AP$136,$E96,0)</f>
        <v>3.8352648610980936E-2</v>
      </c>
    </row>
    <row r="97" spans="1:39">
      <c r="A97" s="35" t="s">
        <v>382</v>
      </c>
      <c r="B97">
        <v>28</v>
      </c>
      <c r="E97" s="128">
        <f>MATCH(F97,FTRA!$D$137:$D$149,0)</f>
        <v>11</v>
      </c>
      <c r="F97" s="4" t="str">
        <f t="shared" si="1"/>
        <v>TFRCO</v>
      </c>
      <c r="G97" s="24">
        <f ca="1">OFFSET(FTRA!J$136,$E97,0)</f>
        <v>22</v>
      </c>
      <c r="H97" s="24">
        <f ca="1">OFFSET(FTRA!K$136,$E97,0)</f>
        <v>22.394471154794275</v>
      </c>
      <c r="I97" s="24">
        <f ca="1">OFFSET(FTRA!L$136,$E97,0)</f>
        <v>22.788942309588549</v>
      </c>
      <c r="J97" s="24">
        <f ca="1">OFFSET(FTRA!M$136,$E97,0)</f>
        <v>23.18341346438282</v>
      </c>
      <c r="K97" s="24">
        <f ca="1">OFFSET(FTRA!N$136,$E97,0)</f>
        <v>23.396576241140856</v>
      </c>
      <c r="L97" s="24">
        <f ca="1">OFFSET(FTRA!O$136,$E97,0)</f>
        <v>23.609739017898892</v>
      </c>
      <c r="M97" s="24">
        <f ca="1">OFFSET(FTRA!P$136,$E97,0)</f>
        <v>23.75668041733595</v>
      </c>
      <c r="N97" s="24">
        <f ca="1">OFFSET(FTRA!Q$136,$E97,0)</f>
        <v>23.903621816773004</v>
      </c>
      <c r="O97" s="24">
        <f ca="1">OFFSET(FTRA!R$136,$E97,0)</f>
        <v>22.525850653068428</v>
      </c>
      <c r="P97" s="24">
        <f ca="1">OFFSET(FTRA!S$136,$E97,0)</f>
        <v>22.911558025769899</v>
      </c>
      <c r="Q97" s="24">
        <f ca="1">OFFSET(FTRA!T$136,$E97,0)</f>
        <v>23.323952905194822</v>
      </c>
      <c r="R97" s="24">
        <f ca="1">OFFSET(FTRA!U$136,$E97,0)</f>
        <v>23.736347784619745</v>
      </c>
      <c r="S97" s="24">
        <f ca="1">OFFSET(FTRA!V$136,$E97,0)</f>
        <v>24.148742664044669</v>
      </c>
      <c r="T97" s="24">
        <f ca="1">OFFSET(FTRA!W$136,$E97,0)</f>
        <v>24.561137543469592</v>
      </c>
      <c r="U97" s="24">
        <f ca="1">OFFSET(FTRA!X$136,$E97,0)</f>
        <v>24.973532422894515</v>
      </c>
      <c r="V97" s="24">
        <f ca="1">OFFSET(FTRA!Y$136,$E97,0)</f>
        <v>25.385927302319438</v>
      </c>
      <c r="W97" s="24">
        <f ca="1">OFFSET(FTRA!Z$136,$E97,0)</f>
        <v>25.798322181744361</v>
      </c>
      <c r="X97" s="24">
        <f ca="1">OFFSET(FTRA!AA$136,$E97,0)</f>
        <v>26.210717061169284</v>
      </c>
      <c r="Y97" s="24">
        <f ca="1">OFFSET(FTRA!AB$136,$E97,0)</f>
        <v>26.623111940594196</v>
      </c>
      <c r="Z97" s="24">
        <f ca="1">OFFSET(FTRA!AC$136,$E97,0)</f>
        <v>27.149518596332641</v>
      </c>
      <c r="AA97" s="24">
        <f ca="1">OFFSET(FTRA!AD$136,$E97,0)</f>
        <v>27.675925252071085</v>
      </c>
      <c r="AB97" s="24">
        <f ca="1">OFFSET(FTRA!AE$136,$E97,0)</f>
        <v>28.20233190780953</v>
      </c>
      <c r="AC97" s="24">
        <f ca="1">OFFSET(FTRA!AF$136,$E97,0)</f>
        <v>28.728738563547974</v>
      </c>
      <c r="AD97" s="24">
        <f ca="1">OFFSET(FTRA!AG$136,$E97,0)</f>
        <v>29.255145219286419</v>
      </c>
      <c r="AE97" s="24">
        <f ca="1">OFFSET(FTRA!AH$136,$E97,0)</f>
        <v>29.781551875024864</v>
      </c>
      <c r="AF97" s="24">
        <f ca="1">OFFSET(FTRA!AI$136,$E97,0)</f>
        <v>30.307958530763308</v>
      </c>
      <c r="AG97" s="24">
        <f ca="1">OFFSET(FTRA!AJ$136,$E97,0)</f>
        <v>30.834365186501753</v>
      </c>
      <c r="AH97" s="24">
        <f ca="1">OFFSET(FTRA!AK$136,$E97,0)</f>
        <v>31.360771842240197</v>
      </c>
      <c r="AI97" s="24">
        <f ca="1">OFFSET(FTRA!AL$136,$E97,0)</f>
        <v>31.887178497978631</v>
      </c>
      <c r="AJ97" s="24">
        <f ca="1">OFFSET(FTRA!AM$136,$E97,0)</f>
        <v>35.913948393941936</v>
      </c>
      <c r="AK97" s="24">
        <f ca="1">OFFSET(FTRA!AN$136,$E97,0)</f>
        <v>39.940718289905263</v>
      </c>
      <c r="AL97" s="24">
        <f ca="1">OFFSET(FTRA!AO$136,$E97,0)</f>
        <v>39.940718289905263</v>
      </c>
      <c r="AM97" s="24">
        <f ca="1">OFFSET(FTRA!AP$136,$E97,0)</f>
        <v>39.940718289905263</v>
      </c>
    </row>
    <row r="98" spans="1:39">
      <c r="A98" s="35" t="s">
        <v>384</v>
      </c>
      <c r="B98">
        <v>26</v>
      </c>
      <c r="E98" s="130">
        <f>MATCH(F98,FTRA!$D$137:$D$149,0)</f>
        <v>12</v>
      </c>
      <c r="F98" s="4" t="str">
        <f>A98</f>
        <v>TFROT</v>
      </c>
      <c r="G98" s="24">
        <f ca="1">OFFSET(FTRA!J$136,$E98,0)</f>
        <v>25.1</v>
      </c>
      <c r="H98" s="24">
        <f ca="1">OFFSET(FTRA!K$136,$E98,0)</f>
        <v>25.5500557266062</v>
      </c>
      <c r="I98" s="24">
        <f ca="1">OFFSET(FTRA!L$136,$E98,0)</f>
        <v>26.000111453212398</v>
      </c>
      <c r="J98" s="24">
        <f ca="1">OFFSET(FTRA!M$136,$E98,0)</f>
        <v>26.4501671798186</v>
      </c>
      <c r="K98" s="24">
        <f ca="1">OFFSET(FTRA!N$136,$E98,0)</f>
        <v>26.693366529665269</v>
      </c>
      <c r="L98" s="24">
        <f ca="1">OFFSET(FTRA!O$136,$E98,0)</f>
        <v>26.936565879511939</v>
      </c>
      <c r="M98" s="24">
        <f ca="1">OFFSET(FTRA!P$136,$E98,0)</f>
        <v>27.104212657960581</v>
      </c>
      <c r="N98" s="24">
        <f ca="1">OFFSET(FTRA!Q$136,$E98,0)</f>
        <v>27.271859436409223</v>
      </c>
      <c r="O98" s="24">
        <f ca="1">OFFSET(FTRA!R$136,$E98,0)</f>
        <v>25.699947790546275</v>
      </c>
      <c r="P98" s="24">
        <f ca="1">OFFSET(FTRA!S$136,$E98,0)</f>
        <v>26.140004838492043</v>
      </c>
      <c r="Q98" s="24">
        <f ca="1">OFFSET(FTRA!T$136,$E98,0)</f>
        <v>26.610509905472295</v>
      </c>
      <c r="R98" s="24">
        <f ca="1">OFFSET(FTRA!U$136,$E98,0)</f>
        <v>27.081014972452547</v>
      </c>
      <c r="S98" s="24">
        <f ca="1">OFFSET(FTRA!V$136,$E98,0)</f>
        <v>27.551520039432798</v>
      </c>
      <c r="T98" s="24">
        <f ca="1">OFFSET(FTRA!W$136,$E98,0)</f>
        <v>28.02202510641305</v>
      </c>
      <c r="U98" s="24">
        <f ca="1">OFFSET(FTRA!X$136,$E98,0)</f>
        <v>28.492530173393302</v>
      </c>
      <c r="V98" s="24">
        <f ca="1">OFFSET(FTRA!Y$136,$E98,0)</f>
        <v>28.963035240373554</v>
      </c>
      <c r="W98" s="24">
        <f ca="1">OFFSET(FTRA!Z$136,$E98,0)</f>
        <v>29.433540307353805</v>
      </c>
      <c r="X98" s="24">
        <f ca="1">OFFSET(FTRA!AA$136,$E98,0)</f>
        <v>29.904045374334057</v>
      </c>
      <c r="Y98" s="24">
        <f ca="1">OFFSET(FTRA!AB$136,$E98,0)</f>
        <v>30.374550441314312</v>
      </c>
      <c r="Z98" s="24">
        <f ca="1">OFFSET(FTRA!AC$136,$E98,0)</f>
        <v>30.975132580361354</v>
      </c>
      <c r="AA98" s="24">
        <f ca="1">OFFSET(FTRA!AD$136,$E98,0)</f>
        <v>31.575714719408396</v>
      </c>
      <c r="AB98" s="24">
        <f ca="1">OFFSET(FTRA!AE$136,$E98,0)</f>
        <v>32.176296858455437</v>
      </c>
      <c r="AC98" s="24">
        <f ca="1">OFFSET(FTRA!AF$136,$E98,0)</f>
        <v>32.776878997502479</v>
      </c>
      <c r="AD98" s="24">
        <f ca="1">OFFSET(FTRA!AG$136,$E98,0)</f>
        <v>33.37746113654952</v>
      </c>
      <c r="AE98" s="24">
        <f ca="1">OFFSET(FTRA!AH$136,$E98,0)</f>
        <v>33.978043275596562</v>
      </c>
      <c r="AF98" s="24">
        <f ca="1">OFFSET(FTRA!AI$136,$E98,0)</f>
        <v>34.578625414643604</v>
      </c>
      <c r="AG98" s="24">
        <f ca="1">OFFSET(FTRA!AJ$136,$E98,0)</f>
        <v>35.179207553690645</v>
      </c>
      <c r="AH98" s="24">
        <f ca="1">OFFSET(FTRA!AK$136,$E98,0)</f>
        <v>35.779789692737687</v>
      </c>
      <c r="AI98" s="24">
        <f ca="1">OFFSET(FTRA!AL$136,$E98,0)</f>
        <v>36.380371831784736</v>
      </c>
      <c r="AJ98" s="24">
        <f ca="1">OFFSET(FTRA!AM$136,$E98,0)</f>
        <v>40.974550213088335</v>
      </c>
      <c r="AK98" s="24">
        <f ca="1">OFFSET(FTRA!AN$136,$E98,0)</f>
        <v>45.568728594391942</v>
      </c>
      <c r="AL98" s="24">
        <f ca="1">OFFSET(FTRA!AO$136,$E98,0)</f>
        <v>45.568728594391942</v>
      </c>
      <c r="AM98" s="24">
        <f ca="1">OFFSET(FTRA!AP$136,$E98,0)</f>
        <v>45.568728594391942</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81.254406769858491</v>
      </c>
      <c r="Q99" s="24">
        <f ca="1">OFFSET(FTRA!T$136,$E99,0)</f>
        <v>81.765992791649097</v>
      </c>
      <c r="R99" s="24">
        <f ca="1">OFFSET(FTRA!U$136,$E99,0)</f>
        <v>82.277578813439703</v>
      </c>
      <c r="S99" s="24">
        <f ca="1">OFFSET(FTRA!V$136,$E99,0)</f>
        <v>82.789164835230309</v>
      </c>
      <c r="T99" s="24">
        <f ca="1">OFFSET(FTRA!W$136,$E99,0)</f>
        <v>83.300750857020915</v>
      </c>
      <c r="U99" s="24">
        <f ca="1">OFFSET(FTRA!X$136,$E99,0)</f>
        <v>83.812336878811522</v>
      </c>
      <c r="V99" s="24">
        <f ca="1">OFFSET(FTRA!Y$136,$E99,0)</f>
        <v>84.323922900602128</v>
      </c>
      <c r="W99" s="24">
        <f ca="1">OFFSET(FTRA!Z$136,$E99,0)</f>
        <v>84.835508922392734</v>
      </c>
      <c r="X99" s="24">
        <f ca="1">OFFSET(FTRA!AA$136,$E99,0)</f>
        <v>85.34709494418334</v>
      </c>
      <c r="Y99" s="24">
        <f ca="1">OFFSET(FTRA!AB$136,$E99,0)</f>
        <v>85.858680965974003</v>
      </c>
      <c r="Z99" s="24">
        <f ca="1">OFFSET(FTRA!AC$136,$E99,0)</f>
        <v>87.590042293497532</v>
      </c>
      <c r="AA99" s="24">
        <f ca="1">OFFSET(FTRA!AD$136,$E99,0)</f>
        <v>89.321403621021062</v>
      </c>
      <c r="AB99" s="24">
        <f ca="1">OFFSET(FTRA!AE$136,$E99,0)</f>
        <v>91.052764948544592</v>
      </c>
      <c r="AC99" s="24">
        <f ca="1">OFFSET(FTRA!AF$136,$E99,0)</f>
        <v>92.784126276068122</v>
      </c>
      <c r="AD99" s="24">
        <f ca="1">OFFSET(FTRA!AG$136,$E99,0)</f>
        <v>94.515487603591652</v>
      </c>
      <c r="AE99" s="24">
        <f ca="1">OFFSET(FTRA!AH$136,$E99,0)</f>
        <v>96.246848931115181</v>
      </c>
      <c r="AF99" s="24">
        <f ca="1">OFFSET(FTRA!AI$136,$E99,0)</f>
        <v>97.978210258638711</v>
      </c>
      <c r="AG99" s="24">
        <f ca="1">OFFSET(FTRA!AJ$136,$E99,0)</f>
        <v>99.709571586162241</v>
      </c>
      <c r="AH99" s="24">
        <f ca="1">OFFSET(FTRA!AK$136,$E99,0)</f>
        <v>101.44093291368577</v>
      </c>
      <c r="AI99" s="24">
        <f ca="1">OFFSET(FTRA!AL$136,$E99,0)</f>
        <v>103.1722942412093</v>
      </c>
      <c r="AJ99" s="24">
        <f ca="1">OFFSET(FTRA!AM$136,$E99,0)</f>
        <v>114.19584046234155</v>
      </c>
      <c r="AK99" s="24">
        <f ca="1">OFFSET(FTRA!AN$136,$E99,0)</f>
        <v>125.21938668347373</v>
      </c>
      <c r="AL99" s="24">
        <f ca="1">OFFSET(FTRA!AO$136,$E99,0)</f>
        <v>125.21938668347373</v>
      </c>
      <c r="AM99" s="24">
        <f ca="1">OFFSET(FTRA!AP$136,$E99,0)</f>
        <v>125.21938668347373</v>
      </c>
    </row>
    <row r="100" spans="1:39">
      <c r="A100" s="35" t="s">
        <v>128</v>
      </c>
      <c r="B100">
        <v>73.203613436309993</v>
      </c>
      <c r="E100" s="128">
        <f>MATCH(F100,PTRA!$D$219:$D$226,0)</f>
        <v>1</v>
      </c>
      <c r="F100" s="4" t="str">
        <f t="shared" si="1"/>
        <v>TPPRCAR</v>
      </c>
      <c r="G100" s="24">
        <f ca="1">OFFSET(PTRA!J$218,$E100,0)</f>
        <v>76.916431902036379</v>
      </c>
      <c r="H100" s="24">
        <f ca="1">OFFSET(PTRA!K$218,$E100,0)</f>
        <v>77.964053461390947</v>
      </c>
      <c r="I100" s="24">
        <f ca="1">OFFSET(PTRA!L$218,$E100,0)</f>
        <v>79.011675020745514</v>
      </c>
      <c r="J100" s="24">
        <f ca="1">OFFSET(PTRA!M$218,$E100,0)</f>
        <v>80.059296580100096</v>
      </c>
      <c r="K100" s="24">
        <f ca="1">OFFSET(PTRA!N$218,$E100,0)</f>
        <v>80.789672264732843</v>
      </c>
      <c r="L100" s="24">
        <f ca="1">OFFSET(PTRA!O$218,$E100,0)</f>
        <v>81.520047949365591</v>
      </c>
      <c r="M100" s="24">
        <f ca="1">OFFSET(PTRA!P$218,$E100,0)</f>
        <v>83.548632104177614</v>
      </c>
      <c r="N100" s="24">
        <f ca="1">OFFSET(PTRA!Q$218,$E100,0)</f>
        <v>85.577216258989623</v>
      </c>
      <c r="O100" s="24">
        <f ca="1">OFFSET(PTRA!R$218,$E100,0)</f>
        <v>83.292081581682481</v>
      </c>
      <c r="P100" s="24">
        <f ca="1">OFFSET(PTRA!S$218,$E100,0)</f>
        <v>79.192081941495786</v>
      </c>
      <c r="Q100" s="24">
        <f ca="1">OFFSET(PTRA!T$218,$E100,0)</f>
        <v>81.389846541335146</v>
      </c>
      <c r="R100" s="24">
        <f ca="1">OFFSET(PTRA!U$218,$E100,0)</f>
        <v>83.587611141174506</v>
      </c>
      <c r="S100" s="24">
        <f ca="1">OFFSET(PTRA!V$218,$E100,0)</f>
        <v>85.785375741013866</v>
      </c>
      <c r="T100" s="24">
        <f ca="1">OFFSET(PTRA!W$218,$E100,0)</f>
        <v>87.983140340853225</v>
      </c>
      <c r="U100" s="24">
        <f ca="1">OFFSET(PTRA!X$218,$E100,0)</f>
        <v>90.180904940692585</v>
      </c>
      <c r="V100" s="24">
        <f ca="1">OFFSET(PTRA!Y$218,$E100,0)</f>
        <v>92.378669540531945</v>
      </c>
      <c r="W100" s="24">
        <f ca="1">OFFSET(PTRA!Z$218,$E100,0)</f>
        <v>94.576434140371305</v>
      </c>
      <c r="X100" s="24">
        <f ca="1">OFFSET(PTRA!AA$218,$E100,0)</f>
        <v>96.774198740210664</v>
      </c>
      <c r="Y100" s="24">
        <f ca="1">OFFSET(PTRA!AB$218,$E100,0)</f>
        <v>98.971963340050038</v>
      </c>
      <c r="Z100" s="24">
        <f ca="1">OFFSET(PTRA!AC$218,$E100,0)</f>
        <v>101.84366438660111</v>
      </c>
      <c r="AA100" s="24">
        <f ca="1">OFFSET(PTRA!AD$218,$E100,0)</f>
        <v>104.71536543315217</v>
      </c>
      <c r="AB100" s="24">
        <f ca="1">OFFSET(PTRA!AE$218,$E100,0)</f>
        <v>107.58706647970324</v>
      </c>
      <c r="AC100" s="24">
        <f ca="1">OFFSET(PTRA!AF$218,$E100,0)</f>
        <v>110.45876752625431</v>
      </c>
      <c r="AD100" s="24">
        <f ca="1">OFFSET(PTRA!AG$218,$E100,0)</f>
        <v>113.33046857280537</v>
      </c>
      <c r="AE100" s="24">
        <f ca="1">OFFSET(PTRA!AH$218,$E100,0)</f>
        <v>116.20216961935644</v>
      </c>
      <c r="AF100" s="24">
        <f ca="1">OFFSET(PTRA!AI$218,$E100,0)</f>
        <v>119.07387066590751</v>
      </c>
      <c r="AG100" s="24">
        <f ca="1">OFFSET(PTRA!AJ$218,$E100,0)</f>
        <v>121.94557171245857</v>
      </c>
      <c r="AH100" s="24">
        <f ca="1">OFFSET(PTRA!AK$218,$E100,0)</f>
        <v>124.81727275900964</v>
      </c>
      <c r="AI100" s="24">
        <f ca="1">OFFSET(PTRA!AL$218,$E100,0)</f>
        <v>127.68897380556075</v>
      </c>
      <c r="AJ100" s="24">
        <f ca="1">OFFSET(PTRA!AM$218,$E100,0)</f>
        <v>147.53504597206654</v>
      </c>
      <c r="AK100" s="24">
        <f ca="1">OFFSET(PTRA!AN$218,$E100,0)</f>
        <v>167.38111813857233</v>
      </c>
      <c r="AL100" s="24">
        <f ca="1">OFFSET(PTRA!AO$218,$E100,0)</f>
        <v>167.38111813857233</v>
      </c>
      <c r="AM100" s="24">
        <f ca="1">OFFSET(PTRA!AP$218,$E100,0)</f>
        <v>167.38111813857233</v>
      </c>
    </row>
    <row r="101" spans="1:39">
      <c r="A101" s="35" t="s">
        <v>183</v>
      </c>
      <c r="B101">
        <v>2.2210937076119999</v>
      </c>
      <c r="E101" s="129">
        <f>MATCH(F101,PTRA!$D$219:$D$226,0)</f>
        <v>3</v>
      </c>
      <c r="F101" s="4" t="str">
        <f t="shared" si="1"/>
        <v>TPPRMOT</v>
      </c>
      <c r="G101" s="24">
        <f ca="1">OFFSET(PTRA!J$218,$E101,0)</f>
        <v>3.3624693609771357</v>
      </c>
      <c r="H101" s="24">
        <f ca="1">OFFSET(PTRA!K$218,$E101,0)</f>
        <v>3.179907801534632</v>
      </c>
      <c r="I101" s="24">
        <f ca="1">OFFSET(PTRA!L$218,$E101,0)</f>
        <v>2.9973462420921284</v>
      </c>
      <c r="J101" s="24">
        <f ca="1">OFFSET(PTRA!M$218,$E101,0)</f>
        <v>2.8147846826496248</v>
      </c>
      <c r="K101" s="24">
        <f ca="1">OFFSET(PTRA!N$218,$E101,0)</f>
        <v>2.8283048454515551</v>
      </c>
      <c r="L101" s="24">
        <f ca="1">OFFSET(PTRA!O$218,$E101,0)</f>
        <v>2.8418250082534851</v>
      </c>
      <c r="M101" s="24">
        <f ca="1">OFFSET(PTRA!P$218,$E101,0)</f>
        <v>2.9125423511342481</v>
      </c>
      <c r="N101" s="24">
        <f ca="1">OFFSET(PTRA!Q$218,$E101,0)</f>
        <v>2.9832596940150111</v>
      </c>
      <c r="O101" s="24">
        <f ca="1">OFFSET(PTRA!R$218,$E101,0)</f>
        <v>2.9035988861946791</v>
      </c>
      <c r="P101" s="24">
        <f ca="1">OFFSET(PTRA!S$218,$E101,0)</f>
        <v>2.7606710812631863</v>
      </c>
      <c r="Q101" s="24">
        <f ca="1">OFFSET(PTRA!T$218,$E101,0)</f>
        <v>2.8372861294530138</v>
      </c>
      <c r="R101" s="24">
        <f ca="1">OFFSET(PTRA!U$218,$E101,0)</f>
        <v>2.9139011776428414</v>
      </c>
      <c r="S101" s="24">
        <f ca="1">OFFSET(PTRA!V$218,$E101,0)</f>
        <v>2.990516225832669</v>
      </c>
      <c r="T101" s="24">
        <f ca="1">OFFSET(PTRA!W$218,$E101,0)</f>
        <v>3.0671312740224965</v>
      </c>
      <c r="U101" s="24">
        <f ca="1">OFFSET(PTRA!X$218,$E101,0)</f>
        <v>3.1437463222123241</v>
      </c>
      <c r="V101" s="24">
        <f ca="1">OFFSET(PTRA!Y$218,$E101,0)</f>
        <v>3.2203613704021516</v>
      </c>
      <c r="W101" s="24">
        <f ca="1">OFFSET(PTRA!Z$218,$E101,0)</f>
        <v>3.2969764185919792</v>
      </c>
      <c r="X101" s="24">
        <f ca="1">OFFSET(PTRA!AA$218,$E101,0)</f>
        <v>3.3735914667818068</v>
      </c>
      <c r="Y101" s="24">
        <f ca="1">OFFSET(PTRA!AB$218,$E101,0)</f>
        <v>3.4502065149716361</v>
      </c>
      <c r="Z101" s="24">
        <f ca="1">OFFSET(PTRA!AC$218,$E101,0)</f>
        <v>3.5503152864407781</v>
      </c>
      <c r="AA101" s="24">
        <f ca="1">OFFSET(PTRA!AD$218,$E101,0)</f>
        <v>3.6504240579099201</v>
      </c>
      <c r="AB101" s="24">
        <f ca="1">OFFSET(PTRA!AE$218,$E101,0)</f>
        <v>3.7505328293790621</v>
      </c>
      <c r="AC101" s="24">
        <f ca="1">OFFSET(PTRA!AF$218,$E101,0)</f>
        <v>3.8506416008482041</v>
      </c>
      <c r="AD101" s="24">
        <f ca="1">OFFSET(PTRA!AG$218,$E101,0)</f>
        <v>3.950750372317346</v>
      </c>
      <c r="AE101" s="24">
        <f ca="1">OFFSET(PTRA!AH$218,$E101,0)</f>
        <v>4.0508591437864876</v>
      </c>
      <c r="AF101" s="24">
        <f ca="1">OFFSET(PTRA!AI$218,$E101,0)</f>
        <v>4.1509679152556291</v>
      </c>
      <c r="AG101" s="24">
        <f ca="1">OFFSET(PTRA!AJ$218,$E101,0)</f>
        <v>4.2510766867247707</v>
      </c>
      <c r="AH101" s="24">
        <f ca="1">OFFSET(PTRA!AK$218,$E101,0)</f>
        <v>4.3511854581939122</v>
      </c>
      <c r="AI101" s="24">
        <f ca="1">OFFSET(PTRA!AL$218,$E101,0)</f>
        <v>4.4512942296630555</v>
      </c>
      <c r="AJ101" s="24">
        <f ca="1">OFFSET(PTRA!AM$218,$E101,0)</f>
        <v>5.1431371028837711</v>
      </c>
      <c r="AK101" s="24">
        <f ca="1">OFFSET(PTRA!AN$218,$E101,0)</f>
        <v>5.8349799761044867</v>
      </c>
      <c r="AL101" s="24">
        <f ca="1">OFFSET(PTRA!AO$218,$E101,0)</f>
        <v>5.8349799761044867</v>
      </c>
      <c r="AM101" s="24">
        <f ca="1">OFFSET(PTRA!AP$218,$E101,0)</f>
        <v>5.8349799761044867</v>
      </c>
    </row>
    <row r="102" spans="1:39">
      <c r="A102" s="35" t="s">
        <v>127</v>
      </c>
      <c r="B102">
        <v>9.7306216335790001</v>
      </c>
      <c r="E102" s="129">
        <f>MATCH(F102,PTRA!$D$219:$D$226,0)</f>
        <v>2</v>
      </c>
      <c r="F102" s="4" t="str">
        <f t="shared" si="1"/>
        <v>TPPRSUV</v>
      </c>
      <c r="G102" s="24">
        <f ca="1">OFFSET(PTRA!J$218,$E102,0)</f>
        <v>9.8639485205430191</v>
      </c>
      <c r="H102" s="24">
        <f ca="1">OFFSET(PTRA!K$218,$E102,0)</f>
        <v>9.9982980330587043</v>
      </c>
      <c r="I102" s="24">
        <f ca="1">OFFSET(PTRA!L$218,$E102,0)</f>
        <v>10.13264754557439</v>
      </c>
      <c r="J102" s="24">
        <f ca="1">OFFSET(PTRA!M$218,$E102,0)</f>
        <v>10.266997058090077</v>
      </c>
      <c r="K102" s="24">
        <f ca="1">OFFSET(PTRA!N$218,$E102,0)</f>
        <v>10.316312187793585</v>
      </c>
      <c r="L102" s="24">
        <f ca="1">OFFSET(PTRA!O$218,$E102,0)</f>
        <v>10.365627317497093</v>
      </c>
      <c r="M102" s="24">
        <f ca="1">OFFSET(PTRA!P$218,$E102,0)</f>
        <v>10.623570582496422</v>
      </c>
      <c r="N102" s="24">
        <f ca="1">OFFSET(PTRA!Q$218,$E102,0)</f>
        <v>10.88151384749575</v>
      </c>
      <c r="O102" s="24">
        <f ca="1">OFFSET(PTRA!R$218,$E102,0)</f>
        <v>10.590949071945479</v>
      </c>
      <c r="P102" s="24">
        <f ca="1">OFFSET(PTRA!S$218,$E102,0)</f>
        <v>10.069616352680582</v>
      </c>
      <c r="Q102" s="24">
        <f ca="1">OFFSET(PTRA!T$218,$E102,0)</f>
        <v>10.349071644312316</v>
      </c>
      <c r="R102" s="24">
        <f ca="1">OFFSET(PTRA!U$218,$E102,0)</f>
        <v>10.62852693594405</v>
      </c>
      <c r="S102" s="24">
        <f ca="1">OFFSET(PTRA!V$218,$E102,0)</f>
        <v>10.907982227575785</v>
      </c>
      <c r="T102" s="24">
        <f ca="1">OFFSET(PTRA!W$218,$E102,0)</f>
        <v>11.187437519207519</v>
      </c>
      <c r="U102" s="24">
        <f ca="1">OFFSET(PTRA!X$218,$E102,0)</f>
        <v>11.466892810839253</v>
      </c>
      <c r="V102" s="24">
        <f ca="1">OFFSET(PTRA!Y$218,$E102,0)</f>
        <v>11.746348102470987</v>
      </c>
      <c r="W102" s="24">
        <f ca="1">OFFSET(PTRA!Z$218,$E102,0)</f>
        <v>12.025803394102722</v>
      </c>
      <c r="X102" s="24">
        <f ca="1">OFFSET(PTRA!AA$218,$E102,0)</f>
        <v>12.305258685734456</v>
      </c>
      <c r="Y102" s="24">
        <f ca="1">OFFSET(PTRA!AB$218,$E102,0)</f>
        <v>12.584713977366194</v>
      </c>
      <c r="Z102" s="24">
        <f ca="1">OFFSET(PTRA!AC$218,$E102,0)</f>
        <v>12.949863208317382</v>
      </c>
      <c r="AA102" s="24">
        <f ca="1">OFFSET(PTRA!AD$218,$E102,0)</f>
        <v>13.315012439268569</v>
      </c>
      <c r="AB102" s="24">
        <f ca="1">OFFSET(PTRA!AE$218,$E102,0)</f>
        <v>13.680161670219757</v>
      </c>
      <c r="AC102" s="24">
        <f ca="1">OFFSET(PTRA!AF$218,$E102,0)</f>
        <v>14.045310901170945</v>
      </c>
      <c r="AD102" s="24">
        <f ca="1">OFFSET(PTRA!AG$218,$E102,0)</f>
        <v>14.410460132122132</v>
      </c>
      <c r="AE102" s="24">
        <f ca="1">OFFSET(PTRA!AH$218,$E102,0)</f>
        <v>14.77560936307332</v>
      </c>
      <c r="AF102" s="24">
        <f ca="1">OFFSET(PTRA!AI$218,$E102,0)</f>
        <v>15.140758594024508</v>
      </c>
      <c r="AG102" s="24">
        <f ca="1">OFFSET(PTRA!AJ$218,$E102,0)</f>
        <v>15.505907824975695</v>
      </c>
      <c r="AH102" s="24">
        <f ca="1">OFFSET(PTRA!AK$218,$E102,0)</f>
        <v>15.871057055926883</v>
      </c>
      <c r="AI102" s="24">
        <f ca="1">OFFSET(PTRA!AL$218,$E102,0)</f>
        <v>16.236206286878069</v>
      </c>
      <c r="AJ102" s="24">
        <f ca="1">OFFSET(PTRA!AM$218,$E102,0)</f>
        <v>18.759720354508744</v>
      </c>
      <c r="AK102" s="24">
        <f ca="1">OFFSET(PTRA!AN$218,$E102,0)</f>
        <v>21.283234422139419</v>
      </c>
      <c r="AL102" s="24">
        <f ca="1">OFFSET(PTRA!AO$218,$E102,0)</f>
        <v>21.283234422139419</v>
      </c>
      <c r="AM102" s="24">
        <f ca="1">OFFSET(PTRA!AP$218,$E102,0)</f>
        <v>21.283234422139419</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0.10353384316145484</v>
      </c>
      <c r="P103" s="24">
        <f ca="1">OFFSET(PTRA!S$218,$E103,0)</f>
        <v>0.29501420371917253</v>
      </c>
      <c r="Q103" s="24">
        <f ca="1">OFFSET(PTRA!T$218,$E103,0)</f>
        <v>0.32589332470816557</v>
      </c>
      <c r="R103" s="24">
        <f ca="1">OFFSET(PTRA!U$218,$E103,0)</f>
        <v>0.3567724456971586</v>
      </c>
      <c r="S103" s="24">
        <f ca="1">OFFSET(PTRA!V$218,$E103,0)</f>
        <v>0.38765156668615164</v>
      </c>
      <c r="T103" s="24">
        <f ca="1">OFFSET(PTRA!W$218,$E103,0)</f>
        <v>0.41853068767514467</v>
      </c>
      <c r="U103" s="24">
        <f ca="1">OFFSET(PTRA!X$218,$E103,0)</f>
        <v>0.44940980866413771</v>
      </c>
      <c r="V103" s="24">
        <f ca="1">OFFSET(PTRA!Y$218,$E103,0)</f>
        <v>0.48028892965313075</v>
      </c>
      <c r="W103" s="24">
        <f ca="1">OFFSET(PTRA!Z$218,$E103,0)</f>
        <v>0.51116805064212378</v>
      </c>
      <c r="X103" s="24">
        <f ca="1">OFFSET(PTRA!AA$218,$E103,0)</f>
        <v>0.54204717163111682</v>
      </c>
      <c r="Y103" s="24">
        <f ca="1">OFFSET(PTRA!AB$218,$E103,0)</f>
        <v>0.57292629262010975</v>
      </c>
      <c r="Z103" s="24">
        <f ca="1">OFFSET(PTRA!AC$218,$E103,0)</f>
        <v>0.62630575373754482</v>
      </c>
      <c r="AA103" s="24">
        <f ca="1">OFFSET(PTRA!AD$218,$E103,0)</f>
        <v>0.6796852148549799</v>
      </c>
      <c r="AB103" s="24">
        <f ca="1">OFFSET(PTRA!AE$218,$E103,0)</f>
        <v>0.73306467597241498</v>
      </c>
      <c r="AC103" s="24">
        <f ca="1">OFFSET(PTRA!AF$218,$E103,0)</f>
        <v>0.78644413708985006</v>
      </c>
      <c r="AD103" s="24">
        <f ca="1">OFFSET(PTRA!AG$218,$E103,0)</f>
        <v>0.83982359820728514</v>
      </c>
      <c r="AE103" s="24">
        <f ca="1">OFFSET(PTRA!AH$218,$E103,0)</f>
        <v>0.89320305932472022</v>
      </c>
      <c r="AF103" s="24">
        <f ca="1">OFFSET(PTRA!AI$218,$E103,0)</f>
        <v>0.9465825204421553</v>
      </c>
      <c r="AG103" s="24">
        <f ca="1">OFFSET(PTRA!AJ$218,$E103,0)</f>
        <v>0.99996198155959037</v>
      </c>
      <c r="AH103" s="24">
        <f ca="1">OFFSET(PTRA!AK$218,$E103,0)</f>
        <v>1.0533414426770256</v>
      </c>
      <c r="AI103" s="24">
        <f ca="1">OFFSET(PTRA!AL$218,$E103,0)</f>
        <v>1.106720903794461</v>
      </c>
      <c r="AJ103" s="24">
        <f ca="1">OFFSET(PTRA!AM$218,$E103,0)</f>
        <v>1.3497276227427806</v>
      </c>
      <c r="AK103" s="24">
        <f ca="1">OFFSET(PTRA!AN$218,$E103,0)</f>
        <v>1.5927343416911004</v>
      </c>
      <c r="AL103" s="24">
        <f ca="1">OFFSET(PTRA!AO$218,$E103,0)</f>
        <v>1.5927343416911004</v>
      </c>
      <c r="AM103" s="24">
        <f ca="1">OFFSET(PTRA!AP$218,$E103,0)</f>
        <v>1.5927343416911004</v>
      </c>
    </row>
    <row r="104" spans="1:39">
      <c r="A104" s="35" t="s">
        <v>129</v>
      </c>
      <c r="B104">
        <v>0.62801975359410001</v>
      </c>
      <c r="E104" s="129">
        <f>MATCH(F104,PTRA!$D$219:$D$226,0)</f>
        <v>4</v>
      </c>
      <c r="F104" s="4" t="str">
        <f t="shared" si="1"/>
        <v>TPPUBUS</v>
      </c>
      <c r="G104" s="24">
        <f ca="1">OFFSET(PTRA!J$218,$E104,0)</f>
        <v>1.4990333520535337</v>
      </c>
      <c r="H104" s="24">
        <f ca="1">OFFSET(PTRA!K$218,$E104,0)</f>
        <v>0.77993800504441069</v>
      </c>
      <c r="I104" s="24">
        <f ca="1">OFFSET(PTRA!L$218,$E104,0)</f>
        <v>0.94188452037123238</v>
      </c>
      <c r="J104" s="24">
        <f ca="1">OFFSET(PTRA!M$218,$E104,0)</f>
        <v>1.1038310356980541</v>
      </c>
      <c r="K104" s="24">
        <f ca="1">OFFSET(PTRA!N$218,$E104,0)</f>
        <v>0.92688140998228596</v>
      </c>
      <c r="L104" s="24">
        <f ca="1">OFFSET(PTRA!O$218,$E104,0)</f>
        <v>0.74993178426651796</v>
      </c>
      <c r="M104" s="24">
        <f ca="1">OFFSET(PTRA!P$218,$E104,0)</f>
        <v>0.75866553211988874</v>
      </c>
      <c r="N104" s="24">
        <f ca="1">OFFSET(PTRA!Q$218,$E104,0)</f>
        <v>0.76739927997325941</v>
      </c>
      <c r="O104" s="24">
        <f ca="1">OFFSET(PTRA!R$218,$E104,0)</f>
        <v>0.78813027350014819</v>
      </c>
      <c r="P104" s="24">
        <f ca="1">OFFSET(PTRA!S$218,$E104,0)</f>
        <v>0.79318242572269293</v>
      </c>
      <c r="Q104" s="24">
        <f ca="1">OFFSET(PTRA!T$218,$E104,0)</f>
        <v>0.79626489192538596</v>
      </c>
      <c r="R104" s="24">
        <f ca="1">OFFSET(PTRA!U$218,$E104,0)</f>
        <v>0.799347358128079</v>
      </c>
      <c r="S104" s="24">
        <f ca="1">OFFSET(PTRA!V$218,$E104,0)</f>
        <v>0.80242982433077203</v>
      </c>
      <c r="T104" s="24">
        <f ca="1">OFFSET(PTRA!W$218,$E104,0)</f>
        <v>0.80551229053346507</v>
      </c>
      <c r="U104" s="24">
        <f ca="1">OFFSET(PTRA!X$218,$E104,0)</f>
        <v>0.8085947567361581</v>
      </c>
      <c r="V104" s="24">
        <f ca="1">OFFSET(PTRA!Y$218,$E104,0)</f>
        <v>0.81167722293885114</v>
      </c>
      <c r="W104" s="24">
        <f ca="1">OFFSET(PTRA!Z$218,$E104,0)</f>
        <v>0.81475968914154417</v>
      </c>
      <c r="X104" s="24">
        <f ca="1">OFFSET(PTRA!AA$218,$E104,0)</f>
        <v>0.81784215534423721</v>
      </c>
      <c r="Y104" s="24">
        <f ca="1">OFFSET(PTRA!AB$218,$E104,0)</f>
        <v>0.82092462154693013</v>
      </c>
      <c r="Z104" s="24">
        <f ca="1">OFFSET(PTRA!AC$218,$E104,0)</f>
        <v>0.81839291873293174</v>
      </c>
      <c r="AA104" s="24">
        <f ca="1">OFFSET(PTRA!AD$218,$E104,0)</f>
        <v>0.81586121591893335</v>
      </c>
      <c r="AB104" s="24">
        <f ca="1">OFFSET(PTRA!AE$218,$E104,0)</f>
        <v>0.81332951310493495</v>
      </c>
      <c r="AC104" s="24">
        <f ca="1">OFFSET(PTRA!AF$218,$E104,0)</f>
        <v>0.81079781029093656</v>
      </c>
      <c r="AD104" s="24">
        <f ca="1">OFFSET(PTRA!AG$218,$E104,0)</f>
        <v>0.80826610747693817</v>
      </c>
      <c r="AE104" s="24">
        <f ca="1">OFFSET(PTRA!AH$218,$E104,0)</f>
        <v>0.80573440466293977</v>
      </c>
      <c r="AF104" s="24">
        <f ca="1">OFFSET(PTRA!AI$218,$E104,0)</f>
        <v>0.80320270184894138</v>
      </c>
      <c r="AG104" s="24">
        <f ca="1">OFFSET(PTRA!AJ$218,$E104,0)</f>
        <v>0.80067099903494299</v>
      </c>
      <c r="AH104" s="24">
        <f ca="1">OFFSET(PTRA!AK$218,$E104,0)</f>
        <v>0.79813929622094459</v>
      </c>
      <c r="AI104" s="24">
        <f ca="1">OFFSET(PTRA!AL$218,$E104,0)</f>
        <v>0.7956075934069462</v>
      </c>
      <c r="AJ104" s="24">
        <f ca="1">OFFSET(PTRA!AM$218,$E104,0)</f>
        <v>0.76125614601276059</v>
      </c>
      <c r="AK104" s="24">
        <f ca="1">OFFSET(PTRA!AN$218,$E104,0)</f>
        <v>0.72690469861857498</v>
      </c>
      <c r="AL104" s="24">
        <f ca="1">OFFSET(PTRA!AO$218,$E104,0)</f>
        <v>0.72690469861857498</v>
      </c>
      <c r="AM104" s="24">
        <f ca="1">OFFSET(PTRA!AP$218,$E104,0)</f>
        <v>0.72690469861857498</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0.67889467519440883</v>
      </c>
      <c r="P105" s="24">
        <f ca="1">OFFSET(PTRA!S$218,$E105,0)</f>
        <v>0.6313519906124907</v>
      </c>
      <c r="Q105" s="24">
        <f ca="1">OFFSET(PTRA!T$218,$E105,0)</f>
        <v>0.6478410884201794</v>
      </c>
      <c r="R105" s="24">
        <f ca="1">OFFSET(PTRA!U$218,$E105,0)</f>
        <v>0.6643301862278681</v>
      </c>
      <c r="S105" s="24">
        <f ca="1">OFFSET(PTRA!V$218,$E105,0)</f>
        <v>0.6808192840355568</v>
      </c>
      <c r="T105" s="24">
        <f ca="1">OFFSET(PTRA!W$218,$E105,0)</f>
        <v>0.69730838184324551</v>
      </c>
      <c r="U105" s="24">
        <f ca="1">OFFSET(PTRA!X$218,$E105,0)</f>
        <v>0.71379747965093421</v>
      </c>
      <c r="V105" s="24">
        <f ca="1">OFFSET(PTRA!Y$218,$E105,0)</f>
        <v>0.73028657745862291</v>
      </c>
      <c r="W105" s="24">
        <f ca="1">OFFSET(PTRA!Z$218,$E105,0)</f>
        <v>0.74677567526631161</v>
      </c>
      <c r="X105" s="24">
        <f ca="1">OFFSET(PTRA!AA$218,$E105,0)</f>
        <v>0.76326477307400031</v>
      </c>
      <c r="Y105" s="24">
        <f ca="1">OFFSET(PTRA!AB$218,$E105,0)</f>
        <v>0.77975387088168935</v>
      </c>
      <c r="Z105" s="24">
        <f ca="1">OFFSET(PTRA!AC$218,$E105,0)</f>
        <v>0.80026300540614281</v>
      </c>
      <c r="AA105" s="24">
        <f ca="1">OFFSET(PTRA!AD$218,$E105,0)</f>
        <v>0.82077213993059628</v>
      </c>
      <c r="AB105" s="24">
        <f ca="1">OFFSET(PTRA!AE$218,$E105,0)</f>
        <v>0.84128127445504974</v>
      </c>
      <c r="AC105" s="24">
        <f ca="1">OFFSET(PTRA!AF$218,$E105,0)</f>
        <v>0.86179040897950321</v>
      </c>
      <c r="AD105" s="24">
        <f ca="1">OFFSET(PTRA!AG$218,$E105,0)</f>
        <v>0.88229954350395667</v>
      </c>
      <c r="AE105" s="24">
        <f ca="1">OFFSET(PTRA!AH$218,$E105,0)</f>
        <v>0.90280867802841014</v>
      </c>
      <c r="AF105" s="24">
        <f ca="1">OFFSET(PTRA!AI$218,$E105,0)</f>
        <v>0.9233178125528636</v>
      </c>
      <c r="AG105" s="24">
        <f ca="1">OFFSET(PTRA!AJ$218,$E105,0)</f>
        <v>0.94382694707731707</v>
      </c>
      <c r="AH105" s="24">
        <f ca="1">OFFSET(PTRA!AK$218,$E105,0)</f>
        <v>0.96433608160177053</v>
      </c>
      <c r="AI105" s="24">
        <f ca="1">OFFSET(PTRA!AL$218,$E105,0)</f>
        <v>0.98484521612622367</v>
      </c>
      <c r="AJ105" s="24">
        <f ca="1">OFFSET(PTRA!AM$218,$E105,0)</f>
        <v>1.1004784462206716</v>
      </c>
      <c r="AK105" s="24">
        <f ca="1">OFFSET(PTRA!AN$218,$E105,0)</f>
        <v>1.2161116763151194</v>
      </c>
      <c r="AL105" s="24">
        <f ca="1">OFFSET(PTRA!AO$218,$E105,0)</f>
        <v>1.2161116763151194</v>
      </c>
      <c r="AM105" s="24">
        <f ca="1">OFFSET(PTRA!AP$218,$E105,0)</f>
        <v>1.2161116763151194</v>
      </c>
    </row>
    <row r="106" spans="1:39">
      <c r="A106" s="35" t="s">
        <v>130</v>
      </c>
      <c r="B106">
        <v>8.3842691666009994</v>
      </c>
      <c r="E106" s="129">
        <f>MATCH(F106,PTRA!$D$219:$D$226,0)</f>
        <v>5</v>
      </c>
      <c r="F106" s="4" t="str">
        <f t="shared" si="1"/>
        <v>TPPUMBT</v>
      </c>
      <c r="G106" s="24">
        <f ca="1">OFFSET(PTRA!J$218,$E106,0)</f>
        <v>6.4978638621089795</v>
      </c>
      <c r="H106" s="24">
        <f ca="1">OFFSET(PTRA!K$218,$E106,0)</f>
        <v>6.2668670366510444</v>
      </c>
      <c r="I106" s="24">
        <f ca="1">OFFSET(PTRA!L$218,$E106,0)</f>
        <v>6.5498968102490789</v>
      </c>
      <c r="J106" s="24">
        <f ca="1">OFFSET(PTRA!M$218,$E106,0)</f>
        <v>6.8329265838471125</v>
      </c>
      <c r="K106" s="24">
        <f ca="1">OFFSET(PTRA!N$218,$E106,0)</f>
        <v>6.9589137448716958</v>
      </c>
      <c r="L106" s="24">
        <f ca="1">OFFSET(PTRA!O$218,$E106,0)</f>
        <v>7.0849009058962782</v>
      </c>
      <c r="M106" s="24">
        <f ca="1">OFFSET(PTRA!P$218,$E106,0)</f>
        <v>7.1674120614125592</v>
      </c>
      <c r="N106" s="24">
        <f ca="1">OFFSET(PTRA!Q$218,$E106,0)</f>
        <v>7.2499232169288392</v>
      </c>
      <c r="O106" s="24">
        <f ca="1">OFFSET(PTRA!R$218,$E106,0)</f>
        <v>7.4457770771068548</v>
      </c>
      <c r="P106" s="24">
        <f ca="1">OFFSET(PTRA!S$218,$E106,0)</f>
        <v>7.4935067488039167</v>
      </c>
      <c r="Q106" s="24">
        <f ca="1">OFFSET(PTRA!T$218,$E106,0)</f>
        <v>7.5226280209649765</v>
      </c>
      <c r="R106" s="24">
        <f ca="1">OFFSET(PTRA!U$218,$E106,0)</f>
        <v>7.5517492931260364</v>
      </c>
      <c r="S106" s="24">
        <f ca="1">OFFSET(PTRA!V$218,$E106,0)</f>
        <v>7.5808705652870962</v>
      </c>
      <c r="T106" s="24">
        <f ca="1">OFFSET(PTRA!W$218,$E106,0)</f>
        <v>7.6099918374481561</v>
      </c>
      <c r="U106" s="24">
        <f ca="1">OFFSET(PTRA!X$218,$E106,0)</f>
        <v>7.639113109609216</v>
      </c>
      <c r="V106" s="24">
        <f ca="1">OFFSET(PTRA!Y$218,$E106,0)</f>
        <v>7.6682343817702758</v>
      </c>
      <c r="W106" s="24">
        <f ca="1">OFFSET(PTRA!Z$218,$E106,0)</f>
        <v>7.6973556539313357</v>
      </c>
      <c r="X106" s="24">
        <f ca="1">OFFSET(PTRA!AA$218,$E106,0)</f>
        <v>7.7264769260923956</v>
      </c>
      <c r="Y106" s="24">
        <f ca="1">OFFSET(PTRA!AB$218,$E106,0)</f>
        <v>7.7555981982534536</v>
      </c>
      <c r="Z106" s="24">
        <f ca="1">OFFSET(PTRA!AC$218,$E106,0)</f>
        <v>7.7316802047283479</v>
      </c>
      <c r="AA106" s="24">
        <f ca="1">OFFSET(PTRA!AD$218,$E106,0)</f>
        <v>7.7077622112032422</v>
      </c>
      <c r="AB106" s="24">
        <f ca="1">OFFSET(PTRA!AE$218,$E106,0)</f>
        <v>7.6838442176781365</v>
      </c>
      <c r="AC106" s="24">
        <f ca="1">OFFSET(PTRA!AF$218,$E106,0)</f>
        <v>7.6599262241530308</v>
      </c>
      <c r="AD106" s="24">
        <f ca="1">OFFSET(PTRA!AG$218,$E106,0)</f>
        <v>7.6360082306279251</v>
      </c>
      <c r="AE106" s="24">
        <f ca="1">OFFSET(PTRA!AH$218,$E106,0)</f>
        <v>7.6120902371028194</v>
      </c>
      <c r="AF106" s="24">
        <f ca="1">OFFSET(PTRA!AI$218,$E106,0)</f>
        <v>7.5881722435777137</v>
      </c>
      <c r="AG106" s="24">
        <f ca="1">OFFSET(PTRA!AJ$218,$E106,0)</f>
        <v>7.564254250052608</v>
      </c>
      <c r="AH106" s="24">
        <f ca="1">OFFSET(PTRA!AK$218,$E106,0)</f>
        <v>7.5403362565275023</v>
      </c>
      <c r="AI106" s="24">
        <f ca="1">OFFSET(PTRA!AL$218,$E106,0)</f>
        <v>7.5164182630023983</v>
      </c>
      <c r="AJ106" s="24">
        <f ca="1">OFFSET(PTRA!AM$218,$E106,0)</f>
        <v>7.1918866111002835</v>
      </c>
      <c r="AK106" s="24">
        <f ca="1">OFFSET(PTRA!AN$218,$E106,0)</f>
        <v>6.8673549591981677</v>
      </c>
      <c r="AL106" s="24">
        <f ca="1">OFFSET(PTRA!AO$218,$E106,0)</f>
        <v>6.8673549591981677</v>
      </c>
      <c r="AM106" s="24">
        <f ca="1">OFFSET(PTRA!AP$218,$E106,0)</f>
        <v>6.8673549591981677</v>
      </c>
    </row>
    <row r="107" spans="1:39">
      <c r="A107" s="35" t="s">
        <v>132</v>
      </c>
      <c r="B107">
        <v>13.9</v>
      </c>
      <c r="E107" s="130">
        <f>MATCH(F107,PTRA!$D$219:$D$226,0)</f>
        <v>7</v>
      </c>
      <c r="F107" s="4" t="str">
        <f t="shared" si="1"/>
        <v>TPPUMER</v>
      </c>
      <c r="G107" s="24">
        <f ca="1">OFFSET(PTRA!J$218,$E107,0)</f>
        <v>15.8</v>
      </c>
      <c r="H107" s="24">
        <f ca="1">OFFSET(PTRA!K$218,$E107,0)</f>
        <v>13.727172676158915</v>
      </c>
      <c r="I107" s="24">
        <f ca="1">OFFSET(PTRA!L$218,$E107,0)</f>
        <v>12.904236152961406</v>
      </c>
      <c r="J107" s="24">
        <f ca="1">OFFSET(PTRA!M$218,$E107,0)</f>
        <v>12.081299629763897</v>
      </c>
      <c r="K107" s="24">
        <f ca="1">OFFSET(PTRA!N$218,$E107,0)</f>
        <v>10.411029300894594</v>
      </c>
      <c r="L107" s="24">
        <f ca="1">OFFSET(PTRA!O$218,$E107,0)</f>
        <v>8.7407589720252883</v>
      </c>
      <c r="M107" s="24">
        <f ca="1">OFFSET(PTRA!P$218,$E107,0)</f>
        <v>8.8425543439649132</v>
      </c>
      <c r="N107" s="24">
        <f ca="1">OFFSET(PTRA!Q$218,$E107,0)</f>
        <v>8.9443497159045364</v>
      </c>
      <c r="O107" s="24">
        <f ca="1">OFFSET(PTRA!R$218,$E107,0)</f>
        <v>9.1859778499172613</v>
      </c>
      <c r="P107" s="24">
        <f ca="1">OFFSET(PTRA!S$218,$E107,0)</f>
        <v>9.2448627322408399</v>
      </c>
      <c r="Q107" s="24">
        <f ca="1">OFFSET(PTRA!T$218,$E107,0)</f>
        <v>9.2807901254816869</v>
      </c>
      <c r="R107" s="24">
        <f ca="1">OFFSET(PTRA!U$218,$E107,0)</f>
        <v>9.316717518722534</v>
      </c>
      <c r="S107" s="24">
        <f ca="1">OFFSET(PTRA!V$218,$E107,0)</f>
        <v>9.352644911963381</v>
      </c>
      <c r="T107" s="24">
        <f ca="1">OFFSET(PTRA!W$218,$E107,0)</f>
        <v>9.388572305204228</v>
      </c>
      <c r="U107" s="24">
        <f ca="1">OFFSET(PTRA!X$218,$E107,0)</f>
        <v>9.4244996984450751</v>
      </c>
      <c r="V107" s="24">
        <f ca="1">OFFSET(PTRA!Y$218,$E107,0)</f>
        <v>9.4604270916859221</v>
      </c>
      <c r="W107" s="24">
        <f ca="1">OFFSET(PTRA!Z$218,$E107,0)</f>
        <v>9.4963544849267691</v>
      </c>
      <c r="X107" s="24">
        <f ca="1">OFFSET(PTRA!AA$218,$E107,0)</f>
        <v>9.5322818781676162</v>
      </c>
      <c r="Y107" s="24">
        <f ca="1">OFFSET(PTRA!AB$218,$E107,0)</f>
        <v>9.5682092714084686</v>
      </c>
      <c r="Z107" s="24">
        <f ca="1">OFFSET(PTRA!AC$218,$E107,0)</f>
        <v>9.538701248745312</v>
      </c>
      <c r="AA107" s="24">
        <f ca="1">OFFSET(PTRA!AD$218,$E107,0)</f>
        <v>9.5091932260821554</v>
      </c>
      <c r="AB107" s="24">
        <f ca="1">OFFSET(PTRA!AE$218,$E107,0)</f>
        <v>9.4796852034189989</v>
      </c>
      <c r="AC107" s="24">
        <f ca="1">OFFSET(PTRA!AF$218,$E107,0)</f>
        <v>9.4501771807558423</v>
      </c>
      <c r="AD107" s="24">
        <f ca="1">OFFSET(PTRA!AG$218,$E107,0)</f>
        <v>9.4206691580926858</v>
      </c>
      <c r="AE107" s="24">
        <f ca="1">OFFSET(PTRA!AH$218,$E107,0)</f>
        <v>9.3911611354295292</v>
      </c>
      <c r="AF107" s="24">
        <f ca="1">OFFSET(PTRA!AI$218,$E107,0)</f>
        <v>9.3616531127663727</v>
      </c>
      <c r="AG107" s="24">
        <f ca="1">OFFSET(PTRA!AJ$218,$E107,0)</f>
        <v>9.3321450901032161</v>
      </c>
      <c r="AH107" s="24">
        <f ca="1">OFFSET(PTRA!AK$218,$E107,0)</f>
        <v>9.3026370674400596</v>
      </c>
      <c r="AI107" s="24">
        <f ca="1">OFFSET(PTRA!AL$218,$E107,0)</f>
        <v>9.2731290447768977</v>
      </c>
      <c r="AJ107" s="24">
        <f ca="1">OFFSET(PTRA!AM$218,$E107,0)</f>
        <v>8.872748999135208</v>
      </c>
      <c r="AK107" s="24">
        <f ca="1">OFFSET(PTRA!AN$218,$E107,0)</f>
        <v>8.4723689534935183</v>
      </c>
      <c r="AL107" s="24">
        <f ca="1">OFFSET(PTRA!AO$218,$E107,0)</f>
        <v>8.4723689534935183</v>
      </c>
      <c r="AM107" s="24">
        <f ca="1">OFFSET(PTRA!AP$218,$E107,0)</f>
        <v>8.4723689534935183</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3.8447561312204956</v>
      </c>
      <c r="Q108" s="24">
        <f ca="1">OFFSET(OtherTRA!T$46,$E108,0)</f>
        <v>3.9464850836336312</v>
      </c>
      <c r="R108" s="24">
        <f ca="1">OFFSET(OtherTRA!U$46,$E108,0)</f>
        <v>4.0482140360467671</v>
      </c>
      <c r="S108" s="24">
        <f ca="1">OFFSET(OtherTRA!V$46,$E108,0)</f>
        <v>4.1499429884599026</v>
      </c>
      <c r="T108" s="24">
        <f ca="1">OFFSET(OtherTRA!W$46,$E108,0)</f>
        <v>4.2516719408730381</v>
      </c>
      <c r="U108" s="24">
        <f ca="1">OFFSET(OtherTRA!X$46,$E108,0)</f>
        <v>4.3534008932861736</v>
      </c>
      <c r="V108" s="24">
        <f ca="1">OFFSET(OtherTRA!Y$46,$E108,0)</f>
        <v>4.4551298456993091</v>
      </c>
      <c r="W108" s="24">
        <f ca="1">OFFSET(OtherTRA!Z$46,$E108,0)</f>
        <v>4.5568587981124447</v>
      </c>
      <c r="X108" s="24">
        <f ca="1">OFFSET(OtherTRA!AA$46,$E108,0)</f>
        <v>4.6585877505255802</v>
      </c>
      <c r="Y108" s="24">
        <f ca="1">OFFSET(OtherTRA!AB$46,$E108,0)</f>
        <v>4.7603167029387166</v>
      </c>
      <c r="Z108" s="24">
        <f ca="1">OFFSET(OtherTRA!AC$46,$E108,0)</f>
        <v>4.9386974975746041</v>
      </c>
      <c r="AA108" s="24">
        <f ca="1">OFFSET(OtherTRA!AD$46,$E108,0)</f>
        <v>5.1170782922104916</v>
      </c>
      <c r="AB108" s="24">
        <f ca="1">OFFSET(OtherTRA!AE$46,$E108,0)</f>
        <v>5.2954590868463791</v>
      </c>
      <c r="AC108" s="24">
        <f ca="1">OFFSET(OtherTRA!AF$46,$E108,0)</f>
        <v>5.4738398814822666</v>
      </c>
      <c r="AD108" s="24">
        <f ca="1">OFFSET(OtherTRA!AG$46,$E108,0)</f>
        <v>5.6522206761181542</v>
      </c>
      <c r="AE108" s="24">
        <f ca="1">OFFSET(OtherTRA!AH$46,$E108,0)</f>
        <v>5.8306014707540417</v>
      </c>
      <c r="AF108" s="24">
        <f ca="1">OFFSET(OtherTRA!AI$46,$E108,0)</f>
        <v>6.0089822653899292</v>
      </c>
      <c r="AG108" s="24">
        <f ca="1">OFFSET(OtherTRA!AJ$46,$E108,0)</f>
        <v>6.1873630600258167</v>
      </c>
      <c r="AH108" s="24">
        <f ca="1">OFFSET(OtherTRA!AK$46,$E108,0)</f>
        <v>6.3657438546617042</v>
      </c>
      <c r="AI108" s="24">
        <f ca="1">OFFSET(OtherTRA!AL$46,$E108,0)</f>
        <v>6.5441246492975891</v>
      </c>
      <c r="AJ108" s="24">
        <f ca="1">OFFSET(OtherTRA!AM$46,$E108,0)</f>
        <v>8.3068555058538962</v>
      </c>
      <c r="AK108" s="24">
        <f ca="1">OFFSET(OtherTRA!AN$46,$E108,0)</f>
        <v>10.069586362410202</v>
      </c>
      <c r="AL108" s="24">
        <f ca="1">OFFSET(OtherTRA!AO$46,$E108,0)</f>
        <v>10.069586362410202</v>
      </c>
      <c r="AM108" s="24">
        <f ca="1">OFFSET(OtherTRA!AP$46,$E108,0)</f>
        <v>10.069586362410202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116.99857151649501</v>
      </c>
      <c r="Q109" s="24">
        <f ca="1">OFFSET(COM!T$247,$E109,0)</f>
        <v>116.28538825567756</v>
      </c>
      <c r="R109" s="24">
        <f ca="1">OFFSET(COM!U$247,$E109,0)</f>
        <v>115.58339691073427</v>
      </c>
      <c r="S109" s="24">
        <f ca="1">OFFSET(COM!V$247,$E109,0)</f>
        <v>114.87933438094601</v>
      </c>
      <c r="T109" s="194">
        <f ca="1">OFFSET(COM!W$247,$E109,0)</f>
        <v>114.17393218704171</v>
      </c>
      <c r="U109" s="24">
        <f ca="1">OFFSET(COM!X$247,$E109,0)</f>
        <v>113.47221848321065</v>
      </c>
      <c r="V109" s="24">
        <f ca="1">OFFSET(COM!Y$247,$E109,0)</f>
        <v>112.75967590391815</v>
      </c>
      <c r="W109" s="24">
        <f ca="1">OFFSET(COM!Z$247,$E109,0)</f>
        <v>112.0355656619881</v>
      </c>
      <c r="X109" s="24">
        <f ca="1">OFFSET(COM!AA$247,$E109,0)</f>
        <v>111.34376197289129</v>
      </c>
      <c r="Y109" s="206">
        <f ca="1">OFFSET(COM!AB$247,$E109,0)</f>
        <v>110.64958181268929</v>
      </c>
      <c r="Z109" s="24">
        <f ca="1">OFFSET(COM!AC$247,$E109,0)</f>
        <v>109.9996159819289</v>
      </c>
      <c r="AA109" s="24">
        <f ca="1">OFFSET(COM!AD$247,$E109,0)</f>
        <v>109.34920116085326</v>
      </c>
      <c r="AB109" s="24">
        <f ca="1">OFFSET(COM!AE$247,$E109,0)</f>
        <v>108.6961208293057</v>
      </c>
      <c r="AC109" s="24">
        <f ca="1">OFFSET(COM!AF$247,$E109,0)</f>
        <v>108.05962739480211</v>
      </c>
      <c r="AD109" s="24">
        <f ca="1">OFFSET(COM!AG$247,$E109,0)</f>
        <v>107.437202044118</v>
      </c>
      <c r="AE109" s="24">
        <f ca="1">OFFSET(COM!AH$247,$E109,0)</f>
        <v>106.83071567544144</v>
      </c>
      <c r="AF109" s="24">
        <f ca="1">OFFSET(COM!AI$247,$E109,0)</f>
        <v>106.25566890494795</v>
      </c>
      <c r="AG109" s="24">
        <f ca="1">OFFSET(COM!AJ$247,$E109,0)</f>
        <v>105.66706110863383</v>
      </c>
      <c r="AH109" s="24">
        <f ca="1">OFFSET(COM!AK$247,$E109,0)</f>
        <v>105.08797029589414</v>
      </c>
      <c r="AI109" s="24">
        <f ca="1">OFFSET(COM!AL$247,$E109,0)</f>
        <v>104.51779271408955</v>
      </c>
      <c r="AJ109" s="24">
        <f ca="1">OFFSET(COM!AM$247,$E109,0)</f>
        <v>101.77244238885382</v>
      </c>
      <c r="AK109" s="24">
        <f ca="1">OFFSET(COM!AN$247,$E109,0)</f>
        <v>99.476404966567912</v>
      </c>
      <c r="AL109" s="24">
        <f ca="1">OFFSET(COM!AO$247,$E109,0)</f>
        <v>99.476404966567912</v>
      </c>
      <c r="AM109" s="24">
        <f ca="1">OFFSET(COM!AP$247,$E109,0)</f>
        <v>99.476404966567912</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9.0792490376895856</v>
      </c>
      <c r="Q110" s="24">
        <f ca="1">OFFSET(COM!T$247,$E110,0)</f>
        <v>9.1711012731809731</v>
      </c>
      <c r="R110" s="24">
        <f ca="1">OFFSET(COM!U$247,$E110,0)</f>
        <v>9.2670806493711027</v>
      </c>
      <c r="S110" s="24">
        <f ca="1">OFFSET(COM!V$247,$E110,0)</f>
        <v>9.3622962536240291</v>
      </c>
      <c r="T110" s="194">
        <f ca="1">OFFSET(COM!W$247,$E110,0)</f>
        <v>9.4570178421643547</v>
      </c>
      <c r="U110" s="24">
        <f ca="1">OFFSET(COM!X$247,$E110,0)</f>
        <v>9.5530996015341607</v>
      </c>
      <c r="V110" s="24">
        <f ca="1">OFFSET(COM!Y$247,$E110,0)</f>
        <v>9.6451880953057465</v>
      </c>
      <c r="W110" s="24">
        <f ca="1">OFFSET(COM!Z$247,$E110,0)</f>
        <v>9.733010887673073</v>
      </c>
      <c r="X110" s="24">
        <f ca="1">OFFSET(COM!AA$247,$E110,0)</f>
        <v>9.8327470727546888</v>
      </c>
      <c r="Y110" s="206">
        <f ca="1">OFFSET(COM!AB$247,$E110,0)</f>
        <v>9.9316069082704388</v>
      </c>
      <c r="Z110" s="24">
        <f ca="1">OFFSET(COM!AC$247,$E110,0)</f>
        <v>10.046771258630438</v>
      </c>
      <c r="AA110" s="24">
        <f ca="1">OFFSET(COM!AD$247,$E110,0)</f>
        <v>10.16177003892861</v>
      </c>
      <c r="AB110" s="24">
        <f ca="1">OFFSET(COM!AE$247,$E110,0)</f>
        <v>10.275785883250908</v>
      </c>
      <c r="AC110" s="24">
        <f ca="1">OFFSET(COM!AF$247,$E110,0)</f>
        <v>10.395918326252634</v>
      </c>
      <c r="AD110" s="24">
        <f ca="1">OFFSET(COM!AG$247,$E110,0)</f>
        <v>10.52123852816332</v>
      </c>
      <c r="AE110" s="24">
        <f ca="1">OFFSET(COM!AH$247,$E110,0)</f>
        <v>10.652436403037203</v>
      </c>
      <c r="AF110" s="24">
        <f ca="1">OFFSET(COM!AI$247,$E110,0)</f>
        <v>10.795227971669368</v>
      </c>
      <c r="AG110" s="24">
        <f ca="1">OFFSET(COM!AJ$247,$E110,0)</f>
        <v>10.933018764544254</v>
      </c>
      <c r="AH110" s="24">
        <f ca="1">OFFSET(COM!AK$247,$E110,0)</f>
        <v>11.074319048616257</v>
      </c>
      <c r="AI110" s="24">
        <f ca="1">OFFSET(COM!AL$247,$E110,0)</f>
        <v>11.21890618353339</v>
      </c>
      <c r="AJ110" s="24">
        <f ca="1">OFFSET(COM!AM$247,$E110,0)</f>
        <v>11.980759989937804</v>
      </c>
      <c r="AK110" s="24">
        <f ca="1">OFFSET(COM!AN$247,$E110,0)</f>
        <v>12.90830281590636</v>
      </c>
      <c r="AL110" s="24">
        <f ca="1">OFFSET(COM!AO$247,$E110,0)</f>
        <v>12.90830281590636</v>
      </c>
      <c r="AM110" s="24">
        <f ca="1">OFFSET(COM!AP$247,$E110,0)</f>
        <v>12.90830281590636</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11.1577253384123</v>
      </c>
      <c r="Q111" s="24">
        <f ca="1">OFFSET(COM!T$247,$E111,0)</f>
        <v>11.089711662373251</v>
      </c>
      <c r="R111" s="24">
        <f ca="1">OFFSET(COM!U$247,$E111,0)</f>
        <v>11.022765318368396</v>
      </c>
      <c r="S111" s="24">
        <f ca="1">OFFSET(COM!V$247,$E111,0)</f>
        <v>10.955621453049172</v>
      </c>
      <c r="T111" s="194">
        <f ca="1">OFFSET(COM!W$247,$E111,0)</f>
        <v>10.888349828868805</v>
      </c>
      <c r="U111" s="24">
        <f ca="1">OFFSET(COM!X$247,$E111,0)</f>
        <v>10.821429962480153</v>
      </c>
      <c r="V111" s="24">
        <f ca="1">OFFSET(COM!Y$247,$E111,0)</f>
        <v>10.753477385892079</v>
      </c>
      <c r="W111" s="24">
        <f ca="1">OFFSET(COM!Z$247,$E111,0)</f>
        <v>10.684421643676906</v>
      </c>
      <c r="X111" s="24">
        <f ca="1">OFFSET(COM!AA$247,$E111,0)</f>
        <v>10.61844685910482</v>
      </c>
      <c r="Y111" s="206">
        <f ca="1">OFFSET(COM!AB$247,$E111,0)</f>
        <v>10.552245439185629</v>
      </c>
      <c r="Z111" s="24">
        <f ca="1">OFFSET(COM!AC$247,$E111,0)</f>
        <v>10.490260577960594</v>
      </c>
      <c r="AA111" s="24">
        <f ca="1">OFFSET(COM!AD$247,$E111,0)</f>
        <v>10.428232898173311</v>
      </c>
      <c r="AB111" s="24">
        <f ca="1">OFFSET(COM!AE$247,$E111,0)</f>
        <v>10.365951018412927</v>
      </c>
      <c r="AC111" s="24">
        <f ca="1">OFFSET(COM!AF$247,$E111,0)</f>
        <v>10.305250970285481</v>
      </c>
      <c r="AD111" s="24">
        <f ca="1">OFFSET(COM!AG$247,$E111,0)</f>
        <v>10.245892543797179</v>
      </c>
      <c r="AE111" s="24">
        <f ca="1">OFFSET(COM!AH$247,$E111,0)</f>
        <v>10.188054159657334</v>
      </c>
      <c r="AF111" s="24">
        <f ca="1">OFFSET(COM!AI$247,$E111,0)</f>
        <v>10.133214054870221</v>
      </c>
      <c r="AG111" s="24">
        <f ca="1">OFFSET(COM!AJ$247,$E111,0)</f>
        <v>10.077080684708559</v>
      </c>
      <c r="AH111" s="24">
        <f ca="1">OFFSET(COM!AK$247,$E111,0)</f>
        <v>10.021854914420956</v>
      </c>
      <c r="AI111" s="24">
        <f ca="1">OFFSET(COM!AL$247,$E111,0)</f>
        <v>9.967479166329035</v>
      </c>
      <c r="AJ111" s="24">
        <f ca="1">OFFSET(COM!AM$247,$E111,0)</f>
        <v>9.7056651587761085</v>
      </c>
      <c r="AK111" s="24">
        <f ca="1">OFFSET(COM!AN$247,$E111,0)</f>
        <v>9.4867004774768091</v>
      </c>
      <c r="AL111" s="24">
        <f ca="1">OFFSET(COM!AO$247,$E111,0)</f>
        <v>9.4867004774768091</v>
      </c>
      <c r="AM111" s="24">
        <f ca="1">OFFSET(COM!AP$247,$E111,0)</f>
        <v>9.4867004774768091</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8.027447800392622</v>
      </c>
      <c r="Q112" s="24">
        <f ca="1">OFFSET(COM!T$247,$E112,0)</f>
        <v>7.9785152251985849</v>
      </c>
      <c r="R112" s="24">
        <f ca="1">OFFSET(COM!U$247,$E112,0)</f>
        <v>7.9303505441702775</v>
      </c>
      <c r="S112" s="24">
        <f ca="1">OFFSET(COM!V$247,$E112,0)</f>
        <v>7.8820437560374774</v>
      </c>
      <c r="T112" s="194">
        <f ca="1">OFFSET(COM!W$247,$E112,0)</f>
        <v>7.8336450515366218</v>
      </c>
      <c r="U112" s="24">
        <f ca="1">OFFSET(COM!X$247,$E112,0)</f>
        <v>7.7854994198822212</v>
      </c>
      <c r="V112" s="24">
        <f ca="1">OFFSET(COM!Y$247,$E112,0)</f>
        <v>7.7366108028103344</v>
      </c>
      <c r="W112" s="24">
        <f ca="1">OFFSET(COM!Z$247,$E112,0)</f>
        <v>7.6869285110226642</v>
      </c>
      <c r="X112" s="24">
        <f ca="1">OFFSET(COM!AA$247,$E112,0)</f>
        <v>7.6394628203705288</v>
      </c>
      <c r="Y112" s="206">
        <f ca="1">OFFSET(COM!AB$247,$E112,0)</f>
        <v>7.5918340764648491</v>
      </c>
      <c r="Z112" s="24">
        <f ca="1">OFFSET(COM!AC$247,$E112,0)</f>
        <v>7.547238944141097</v>
      </c>
      <c r="AA112" s="24">
        <f ca="1">OFFSET(COM!AD$247,$E112,0)</f>
        <v>7.502613005917139</v>
      </c>
      <c r="AB112" s="24">
        <f ca="1">OFFSET(COM!AE$247,$E112,0)</f>
        <v>7.4578041830143569</v>
      </c>
      <c r="AC112" s="24">
        <f ca="1">OFFSET(COM!AF$247,$E112,0)</f>
        <v>7.4141334120421671</v>
      </c>
      <c r="AD112" s="24">
        <f ca="1">OFFSET(COM!AG$247,$E112,0)</f>
        <v>7.3714278734403269</v>
      </c>
      <c r="AE112" s="24">
        <f ca="1">OFFSET(COM!AH$247,$E112,0)</f>
        <v>7.3298159323448395</v>
      </c>
      <c r="AF112" s="24">
        <f ca="1">OFFSET(COM!AI$247,$E112,0)</f>
        <v>7.2903611093236016</v>
      </c>
      <c r="AG112" s="24">
        <f ca="1">OFFSET(COM!AJ$247,$E112,0)</f>
        <v>7.2499758439432505</v>
      </c>
      <c r="AH112" s="24">
        <f ca="1">OFFSET(COM!AK$247,$E112,0)</f>
        <v>7.2102435531066948</v>
      </c>
      <c r="AI112" s="24">
        <f ca="1">OFFSET(COM!AL$247,$E112,0)</f>
        <v>7.1711228124381208</v>
      </c>
      <c r="AJ112" s="24">
        <f ca="1">OFFSET(COM!AM$247,$E112,0)</f>
        <v>6.9827602013056103</v>
      </c>
      <c r="AK112" s="24">
        <f ca="1">OFFSET(COM!AN$247,$E112,0)</f>
        <v>6.8252256236073716</v>
      </c>
      <c r="AL112" s="24">
        <f ca="1">OFFSET(COM!AO$247,$E112,0)</f>
        <v>6.8252256236073716</v>
      </c>
      <c r="AM112" s="24">
        <f ca="1">OFFSET(COM!AP$247,$E112,0)</f>
        <v>6.8252256236073716</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101.81577244849524</v>
      </c>
      <c r="Q113" s="24">
        <f ca="1">OFFSET(COM!T$247,$E113,0)</f>
        <v>101.19513833599046</v>
      </c>
      <c r="R113" s="24">
        <f ca="1">OFFSET(COM!U$247,$E113,0)</f>
        <v>100.58424377453437</v>
      </c>
      <c r="S113" s="24">
        <f ca="1">OFFSET(COM!V$247,$E113,0)</f>
        <v>99.971546804021997</v>
      </c>
      <c r="T113" s="194">
        <f ca="1">OFFSET(COM!W$247,$E113,0)</f>
        <v>99.357684016397243</v>
      </c>
      <c r="U113" s="24">
        <f ca="1">OFFSET(COM!X$247,$E113,0)</f>
        <v>98.747031066816717</v>
      </c>
      <c r="V113" s="24">
        <f ca="1">OFFSET(COM!Y$247,$E113,0)</f>
        <v>98.126954495173436</v>
      </c>
      <c r="W113" s="24">
        <f ca="1">OFFSET(COM!Z$247,$E113,0)</f>
        <v>97.496811386036569</v>
      </c>
      <c r="X113" s="24">
        <f ca="1">OFFSET(COM!AA$247,$E113,0)</f>
        <v>96.894782437519225</v>
      </c>
      <c r="Y113" s="206">
        <f ca="1">OFFSET(COM!AB$247,$E113,0)</f>
        <v>96.290685410407903</v>
      </c>
      <c r="Z113" s="24">
        <f ca="1">OFFSET(COM!AC$247,$E113,0)</f>
        <v>95.725065059097304</v>
      </c>
      <c r="AA113" s="24">
        <f ca="1">OFFSET(COM!AD$247,$E113,0)</f>
        <v>95.159053982539589</v>
      </c>
      <c r="AB113" s="24">
        <f ca="1">OFFSET(COM!AE$247,$E113,0)</f>
        <v>94.590723296399034</v>
      </c>
      <c r="AC113" s="24">
        <f ca="1">OFFSET(COM!AF$247,$E113,0)</f>
        <v>94.036827040637988</v>
      </c>
      <c r="AD113" s="24">
        <f ca="1">OFFSET(COM!AG$247,$E113,0)</f>
        <v>93.495173266151568</v>
      </c>
      <c r="AE113" s="24">
        <f ca="1">OFFSET(COM!AH$247,$E113,0)</f>
        <v>92.967390086357952</v>
      </c>
      <c r="AF113" s="24">
        <f ca="1">OFFSET(COM!AI$247,$E113,0)</f>
        <v>92.466966616456418</v>
      </c>
      <c r="AG113" s="24">
        <f ca="1">OFFSET(COM!AJ$247,$E113,0)</f>
        <v>91.954741922820062</v>
      </c>
      <c r="AH113" s="24">
        <f ca="1">OFFSET(COM!AK$247,$E113,0)</f>
        <v>91.450799202386008</v>
      </c>
      <c r="AI113" s="24">
        <f ca="1">OFFSET(COM!AL$247,$E113,0)</f>
        <v>90.954613050950286</v>
      </c>
      <c r="AJ113" s="24">
        <f ca="1">OFFSET(COM!AM$247,$E113,0)</f>
        <v>88.565524360528144</v>
      </c>
      <c r="AK113" s="24">
        <f ca="1">OFFSET(COM!AN$247,$E113,0)</f>
        <v>86.567441643016195</v>
      </c>
      <c r="AL113" s="24">
        <f ca="1">OFFSET(COM!AO$247,$E113,0)</f>
        <v>86.567441643016195</v>
      </c>
      <c r="AM113" s="24">
        <f ca="1">OFFSET(COM!AP$247,$E113,0)</f>
        <v>86.567441643016195</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16.53501636855248</v>
      </c>
      <c r="Q114" s="24">
        <f ca="1">OFFSET(COM!T$247,$E114,0)</f>
        <v>16.434224566237766</v>
      </c>
      <c r="R114" s="24">
        <f ca="1">OFFSET(COM!U$247,$E114,0)</f>
        <v>16.335014479919895</v>
      </c>
      <c r="S114" s="24">
        <f ca="1">OFFSET(COM!V$247,$E114,0)</f>
        <v>16.235511679982785</v>
      </c>
      <c r="T114" s="194">
        <f ca="1">OFFSET(COM!W$247,$E114,0)</f>
        <v>16.135819549801727</v>
      </c>
      <c r="U114" s="24">
        <f ca="1">OFFSET(COM!X$247,$E114,0)</f>
        <v>16.036648701572624</v>
      </c>
      <c r="V114" s="24">
        <f ca="1">OFFSET(COM!Y$247,$E114,0)</f>
        <v>15.935947444632651</v>
      </c>
      <c r="W114" s="24">
        <f ca="1">OFFSET(COM!Z$247,$E114,0)</f>
        <v>15.833611368663878</v>
      </c>
      <c r="X114" s="24">
        <f ca="1">OFFSET(COM!AA$247,$E114,0)</f>
        <v>15.735841069635672</v>
      </c>
      <c r="Y114" s="206">
        <f ca="1">OFFSET(COM!AB$247,$E114,0)</f>
        <v>15.63773491190326</v>
      </c>
      <c r="Z114" s="24">
        <f ca="1">OFFSET(COM!AC$247,$E114,0)</f>
        <v>15.545877417308912</v>
      </c>
      <c r="AA114" s="24">
        <f ca="1">OFFSET(COM!AD$247,$E114,0)</f>
        <v>15.453956468416655</v>
      </c>
      <c r="AB114" s="24">
        <f ca="1">OFFSET(COM!AE$247,$E114,0)</f>
        <v>15.361658811854273</v>
      </c>
      <c r="AC114" s="24">
        <f ca="1">OFFSET(COM!AF$247,$E114,0)</f>
        <v>15.271705325913556</v>
      </c>
      <c r="AD114" s="24">
        <f ca="1">OFFSET(COM!AG$247,$E114,0)</f>
        <v>15.183740035155173</v>
      </c>
      <c r="AE114" s="24">
        <f ca="1">OFFSET(COM!AH$247,$E114,0)</f>
        <v>15.09802734735576</v>
      </c>
      <c r="AF114" s="24">
        <f ca="1">OFFSET(COM!AI$247,$E114,0)</f>
        <v>15.016757912699008</v>
      </c>
      <c r="AG114" s="24">
        <f ca="1">OFFSET(COM!AJ$247,$E114,0)</f>
        <v>14.933571943669127</v>
      </c>
      <c r="AH114" s="24">
        <f ca="1">OFFSET(COM!AK$247,$E114,0)</f>
        <v>14.851730978062301</v>
      </c>
      <c r="AI114" s="24">
        <f ca="1">OFFSET(COM!AL$247,$E114,0)</f>
        <v>14.771149689539548</v>
      </c>
      <c r="AJ114" s="24">
        <f ca="1">OFFSET(COM!AM$247,$E114,0)</f>
        <v>14.383158520273145</v>
      </c>
      <c r="AK114" s="24">
        <f ca="1">OFFSET(COM!AN$247,$E114,0)</f>
        <v>14.05866723915563</v>
      </c>
      <c r="AL114" s="24">
        <f ca="1">OFFSET(COM!AO$247,$E114,0)</f>
        <v>14.05866723915563</v>
      </c>
      <c r="AM114" s="24">
        <f ca="1">OFFSET(COM!AP$247,$E114,0)</f>
        <v>14.05866723915563</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24.76812687034894</v>
      </c>
      <c r="Q115" s="24">
        <f ca="1">OFFSET(COM!T$247,$E115,0)</f>
        <v>24.617148843380079</v>
      </c>
      <c r="R115" s="24">
        <f ca="1">OFFSET(COM!U$247,$E115,0)</f>
        <v>24.468540099973403</v>
      </c>
      <c r="S115" s="24">
        <f ca="1">OFFSET(COM!V$247,$E115,0)</f>
        <v>24.319492895068038</v>
      </c>
      <c r="T115" s="194">
        <f ca="1">OFFSET(COM!W$247,$E115,0)</f>
        <v>24.170162088659165</v>
      </c>
      <c r="U115" s="24">
        <f ca="1">OFFSET(COM!X$247,$E115,0)</f>
        <v>24.021612120758917</v>
      </c>
      <c r="V115" s="24">
        <f ca="1">OFFSET(COM!Y$247,$E115,0)</f>
        <v>23.870769723491232</v>
      </c>
      <c r="W115" s="24">
        <f ca="1">OFFSET(COM!Z$247,$E115,0)</f>
        <v>23.717478498583297</v>
      </c>
      <c r="X115" s="24">
        <f ca="1">OFFSET(COM!AA$247,$E115,0)</f>
        <v>23.571026440931384</v>
      </c>
      <c r="Y115" s="206">
        <f ca="1">OFFSET(COM!AB$247,$E115,0)</f>
        <v>23.424071293907748</v>
      </c>
      <c r="Z115" s="24">
        <f ca="1">OFFSET(COM!AC$247,$E115,0)</f>
        <v>23.28647614253963</v>
      </c>
      <c r="AA115" s="24">
        <f ca="1">OFFSET(COM!AD$247,$E115,0)</f>
        <v>23.1487859417282</v>
      </c>
      <c r="AB115" s="24">
        <f ca="1">OFFSET(COM!AE$247,$E115,0)</f>
        <v>23.010531463073999</v>
      </c>
      <c r="AC115" s="24">
        <f ca="1">OFFSET(COM!AF$247,$E115,0)</f>
        <v>22.875788363790036</v>
      </c>
      <c r="AD115" s="24">
        <f ca="1">OFFSET(COM!AG$247,$E115,0)</f>
        <v>22.74402342125061</v>
      </c>
      <c r="AE115" s="24">
        <f ca="1">OFFSET(COM!AH$247,$E115,0)</f>
        <v>22.615632697074975</v>
      </c>
      <c r="AF115" s="24">
        <f ca="1">OFFSET(COM!AI$247,$E115,0)</f>
        <v>22.493897609343929</v>
      </c>
      <c r="AG115" s="24">
        <f ca="1">OFFSET(COM!AJ$247,$E115,0)</f>
        <v>22.36929170700666</v>
      </c>
      <c r="AH115" s="24">
        <f ca="1">OFFSET(COM!AK$247,$E115,0)</f>
        <v>22.246700511802466</v>
      </c>
      <c r="AI115" s="24">
        <f ca="1">OFFSET(COM!AL$247,$E115,0)</f>
        <v>22.125996211726687</v>
      </c>
      <c r="AJ115" s="24">
        <f ca="1">OFFSET(COM!AM$247,$E115,0)</f>
        <v>21.544816593226763</v>
      </c>
      <c r="AK115" s="24">
        <f ca="1">OFFSET(COM!AN$247,$E115,0)</f>
        <v>21.058754708563249</v>
      </c>
      <c r="AL115" s="24">
        <f ca="1">OFFSET(COM!AO$247,$E115,0)</f>
        <v>21.058754708563249</v>
      </c>
      <c r="AM115" s="24">
        <f ca="1">OFFSET(COM!AP$247,$E115,0)</f>
        <v>21.058754708563249</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3.1373302769317415</v>
      </c>
      <c r="Q116" s="24">
        <f ca="1">OFFSET(COM!T$247,$E116,0)</f>
        <v>3.1690697741318674</v>
      </c>
      <c r="R116" s="24">
        <f ca="1">OFFSET(COM!U$247,$E116,0)</f>
        <v>3.2022354028785087</v>
      </c>
      <c r="S116" s="24">
        <f ca="1">OFFSET(COM!V$247,$E116,0)</f>
        <v>3.2351371105879245</v>
      </c>
      <c r="T116" s="194">
        <f ca="1">OFFSET(COM!W$247,$E116,0)</f>
        <v>3.2678681113979051</v>
      </c>
      <c r="U116" s="24">
        <f ca="1">OFFSET(COM!X$247,$E116,0)</f>
        <v>3.3010691186046062</v>
      </c>
      <c r="V116" s="24">
        <f ca="1">OFFSET(COM!Y$247,$E116,0)</f>
        <v>3.3328902547434334</v>
      </c>
      <c r="W116" s="24">
        <f ca="1">OFFSET(COM!Z$247,$E116,0)</f>
        <v>3.3632373797484787</v>
      </c>
      <c r="X116" s="24">
        <f ca="1">OFFSET(COM!AA$247,$E116,0)</f>
        <v>3.3977011720580954</v>
      </c>
      <c r="Y116" s="206">
        <f ca="1">OFFSET(COM!AB$247,$E116,0)</f>
        <v>3.4318621421833266</v>
      </c>
      <c r="Z116" s="24">
        <f ca="1">OFFSET(COM!AC$247,$E116,0)</f>
        <v>3.471657129820271</v>
      </c>
      <c r="AA116" s="24">
        <f ca="1">OFFSET(COM!AD$247,$E116,0)</f>
        <v>3.5113949047994559</v>
      </c>
      <c r="AB116" s="24">
        <f ca="1">OFFSET(COM!AE$247,$E116,0)</f>
        <v>3.5507930267099108</v>
      </c>
      <c r="AC116" s="24">
        <f ca="1">OFFSET(COM!AF$247,$E116,0)</f>
        <v>3.5923047364456533</v>
      </c>
      <c r="AD116" s="24">
        <f ca="1">OFFSET(COM!AG$247,$E116,0)</f>
        <v>3.6356090738565423</v>
      </c>
      <c r="AE116" s="24">
        <f ca="1">OFFSET(COM!AH$247,$E116,0)</f>
        <v>3.6809444384227379</v>
      </c>
      <c r="AF116" s="24">
        <f ca="1">OFFSET(COM!AI$247,$E116,0)</f>
        <v>3.7302859984681347</v>
      </c>
      <c r="AG116" s="24">
        <f ca="1">OFFSET(COM!AJ$247,$E116,0)</f>
        <v>3.777899542779374</v>
      </c>
      <c r="AH116" s="24">
        <f ca="1">OFFSET(COM!AK$247,$E116,0)</f>
        <v>3.8267257901394696</v>
      </c>
      <c r="AI116" s="24">
        <f ca="1">OFFSET(COM!AL$247,$E116,0)</f>
        <v>3.8766878072784743</v>
      </c>
      <c r="AJ116" s="24">
        <f ca="1">OFFSET(COM!AM$247,$E116,0)</f>
        <v>4.1399460352999951</v>
      </c>
      <c r="AK116" s="24">
        <f ca="1">OFFSET(COM!AN$247,$E116,0)</f>
        <v>4.4604580268735292</v>
      </c>
      <c r="AL116" s="24">
        <f ca="1">OFFSET(COM!AO$247,$E116,0)</f>
        <v>4.4604580268735292</v>
      </c>
      <c r="AM116" s="24">
        <f ca="1">OFFSET(COM!AP$247,$E116,0)</f>
        <v>4.4604580268735292</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9.3860821433399408</v>
      </c>
      <c r="Q117" s="24">
        <f ca="1">OFFSET(COM!T$247,$E117,0)</f>
        <v>9.3288677980490338</v>
      </c>
      <c r="R117" s="24">
        <f ca="1">OFFSET(COM!U$247,$E117,0)</f>
        <v>9.2725513119402905</v>
      </c>
      <c r="S117" s="24">
        <f ca="1">OFFSET(COM!V$247,$E117,0)</f>
        <v>9.2160686672978436</v>
      </c>
      <c r="T117" s="194">
        <f ca="1">OFFSET(COM!W$247,$E117,0)</f>
        <v>9.159478549570256</v>
      </c>
      <c r="U117" s="24">
        <f ca="1">OFFSET(COM!X$247,$E117,0)</f>
        <v>9.1031843369153851</v>
      </c>
      <c r="V117" s="24">
        <f ca="1">OFFSET(COM!Y$247,$E117,0)</f>
        <v>9.0460213895974846</v>
      </c>
      <c r="W117" s="24">
        <f ca="1">OFFSET(COM!Z$247,$E117,0)</f>
        <v>8.9879304392252326</v>
      </c>
      <c r="X117" s="24">
        <f ca="1">OFFSET(COM!AA$247,$E117,0)</f>
        <v>8.9324312466388278</v>
      </c>
      <c r="Y117" s="206">
        <f ca="1">OFFSET(COM!AB$247,$E117,0)</f>
        <v>8.8767414042631536</v>
      </c>
      <c r="Z117" s="24">
        <f ca="1">OFFSET(COM!AC$247,$E117,0)</f>
        <v>8.8245986079981478</v>
      </c>
      <c r="AA117" s="24">
        <f ca="1">OFFSET(COM!AD$247,$E117,0)</f>
        <v>8.7724197919772955</v>
      </c>
      <c r="AB117" s="24">
        <f ca="1">OFFSET(COM!AE$247,$E117,0)</f>
        <v>8.7200271383008285</v>
      </c>
      <c r="AC117" s="24">
        <f ca="1">OFFSET(COM!AF$247,$E117,0)</f>
        <v>8.6689651502567706</v>
      </c>
      <c r="AD117" s="24">
        <f ca="1">OFFSET(COM!AG$247,$E117,0)</f>
        <v>8.6190317588153658</v>
      </c>
      <c r="AE117" s="24">
        <f ca="1">OFFSET(COM!AH$247,$E117,0)</f>
        <v>8.570377054732834</v>
      </c>
      <c r="AF117" s="24">
        <f ca="1">OFFSET(COM!AI$247,$E117,0)</f>
        <v>8.5242445579497126</v>
      </c>
      <c r="AG117" s="24">
        <f ca="1">OFFSET(COM!AJ$247,$E117,0)</f>
        <v>8.4770241427360489</v>
      </c>
      <c r="AH117" s="24">
        <f ca="1">OFFSET(COM!AK$247,$E117,0)</f>
        <v>8.4305672170969004</v>
      </c>
      <c r="AI117" s="24">
        <f ca="1">OFFSET(COM!AL$247,$E117,0)</f>
        <v>8.3848253456386299</v>
      </c>
      <c r="AJ117" s="24">
        <f ca="1">OFFSET(COM!AM$247,$E117,0)</f>
        <v>8.1645826253138392</v>
      </c>
      <c r="AK117" s="24">
        <f ca="1">OFFSET(COM!AN$247,$E117,0)</f>
        <v>7.9803855400808796</v>
      </c>
      <c r="AL117" s="24">
        <f ca="1">OFFSET(COM!AO$247,$E117,0)</f>
        <v>7.9803855400808796</v>
      </c>
      <c r="AM117" s="24">
        <f ca="1">OFFSET(COM!AP$247,$E117,0)</f>
        <v>7.9803855400808796</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6.1062592218285809</v>
      </c>
      <c r="Q118" s="24">
        <f ca="1">OFFSET(COM!T$247,$E118,0)</f>
        <v>8.0648597915186695</v>
      </c>
      <c r="R118" s="24">
        <f ca="1">OFFSET(COM!U$247,$E118,0)</f>
        <v>10.068228024705395</v>
      </c>
      <c r="S118" s="24">
        <f ca="1">OFFSET(COM!V$247,$E118,0)</f>
        <v>12.063311518512318</v>
      </c>
      <c r="T118" s="194">
        <f ca="1">OFFSET(COM!W$247,$E118,0)</f>
        <v>14.053036355855111</v>
      </c>
      <c r="U118" s="24">
        <f ca="1">OFFSET(COM!X$247,$E118,0)</f>
        <v>16.057515153490716</v>
      </c>
      <c r="V118" s="24">
        <f ca="1">OFFSET(COM!Y$247,$E118,0)</f>
        <v>18.0186784492806</v>
      </c>
      <c r="W118" s="24">
        <f ca="1">OFFSET(COM!Z$247,$E118,0)</f>
        <v>19.933571094520314</v>
      </c>
      <c r="X118" s="24">
        <f ca="1">OFFSET(COM!AA$247,$E118,0)</f>
        <v>21.977689951092987</v>
      </c>
      <c r="Y118" s="206">
        <f ca="1">OFFSET(COM!AB$247,$E118,0)</f>
        <v>24.012302923244981</v>
      </c>
      <c r="Z118" s="24">
        <f ca="1">OFFSET(COM!AC$247,$E118,0)</f>
        <v>26.201658510264036</v>
      </c>
      <c r="AA118" s="24">
        <f ca="1">OFFSET(COM!AD$247,$E118,0)</f>
        <v>28.389236095634907</v>
      </c>
      <c r="AB118" s="24">
        <f ca="1">OFFSET(COM!AE$247,$E118,0)</f>
        <v>30.566258259536813</v>
      </c>
      <c r="AC118" s="24">
        <f ca="1">OFFSET(COM!AF$247,$E118,0)</f>
        <v>32.808964535733011</v>
      </c>
      <c r="AD118" s="24">
        <f ca="1">OFFSET(COM!AG$247,$E118,0)</f>
        <v>35.107380423854202</v>
      </c>
      <c r="AE118" s="24">
        <f ca="1">OFFSET(COM!AH$247,$E118,0)</f>
        <v>37.468914680725341</v>
      </c>
      <c r="AF118" s="24">
        <f ca="1">OFFSET(COM!AI$247,$E118,0)</f>
        <v>39.954949746401446</v>
      </c>
      <c r="AG118" s="24">
        <f ca="1">OFFSET(COM!AJ$247,$E118,0)</f>
        <v>42.387283149827866</v>
      </c>
      <c r="AH118" s="24">
        <f ca="1">OFFSET(COM!AK$247,$E118,0)</f>
        <v>44.85730380820894</v>
      </c>
      <c r="AI118" s="24">
        <f ca="1">OFFSET(COM!AL$247,$E118,0)</f>
        <v>47.362620861093156</v>
      </c>
      <c r="AJ118" s="24">
        <f ca="1">OFFSET(COM!AM$247,$E118,0)</f>
        <v>60.048244675386883</v>
      </c>
      <c r="AK118" s="24">
        <f ca="1">OFFSET(COM!AN$247,$E118,0)</f>
        <v>74.477562003448185</v>
      </c>
      <c r="AL118" s="24">
        <f ca="1">OFFSET(COM!AO$247,$E118,0)</f>
        <v>74.477562003448185</v>
      </c>
      <c r="AM118" s="24">
        <f ca="1">OFFSET(COM!AP$247,$E118,0)</f>
        <v>74.477562003448185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0.58233158199461399</v>
      </c>
      <c r="Q120" s="24">
        <f ca="1">OFFSET(COM!T$247,$E120,0)</f>
        <v>0.76911614629315217</v>
      </c>
      <c r="R120" s="24">
        <f ca="1">OFFSET(COM!U$247,$E120,0)</f>
        <v>0.96017003872846596</v>
      </c>
      <c r="S120" s="24">
        <f ca="1">OFFSET(COM!V$247,$E120,0)</f>
        <v>1.1504338459063104</v>
      </c>
      <c r="T120" s="194">
        <f ca="1">OFFSET(COM!W$247,$E120,0)</f>
        <v>1.3401866176395791</v>
      </c>
      <c r="U120" s="24">
        <f ca="1">OFFSET(COM!X$247,$E120,0)</f>
        <v>1.5313464205397012</v>
      </c>
      <c r="V120" s="24">
        <f ca="1">OFFSET(COM!Y$247,$E120,0)</f>
        <v>1.7183753826421475</v>
      </c>
      <c r="W120" s="24">
        <f ca="1">OFFSET(COM!Z$247,$E120,0)</f>
        <v>1.9009916822361839</v>
      </c>
      <c r="X120" s="24">
        <f ca="1">OFFSET(COM!AA$247,$E120,0)</f>
        <v>2.0959318124025743</v>
      </c>
      <c r="Y120" s="206">
        <f ca="1">OFFSET(COM!AB$247,$E120,0)</f>
        <v>2.2899654011805546</v>
      </c>
      <c r="Z120" s="24">
        <f ca="1">OFFSET(COM!AC$247,$E120,0)</f>
        <v>2.4987562264995886</v>
      </c>
      <c r="AA120" s="24">
        <f ca="1">OFFSET(COM!AD$247,$E120,0)</f>
        <v>2.7073774903121488</v>
      </c>
      <c r="AB120" s="24">
        <f ca="1">OFFSET(COM!AE$247,$E120,0)</f>
        <v>2.9149921222312134</v>
      </c>
      <c r="AC120" s="24">
        <f ca="1">OFFSET(COM!AF$247,$E120,0)</f>
        <v>3.128870807416722</v>
      </c>
      <c r="AD120" s="24">
        <f ca="1">OFFSET(COM!AG$247,$E120,0)</f>
        <v>3.3480623142932275</v>
      </c>
      <c r="AE120" s="24">
        <f ca="1">OFFSET(COM!AH$247,$E120,0)</f>
        <v>3.5732731888696314</v>
      </c>
      <c r="AF120" s="24">
        <f ca="1">OFFSET(COM!AI$247,$E120,0)</f>
        <v>3.8103572496828453</v>
      </c>
      <c r="AG120" s="24">
        <f ca="1">OFFSET(COM!AJ$247,$E120,0)</f>
        <v>4.0423199796128539</v>
      </c>
      <c r="AH120" s="24">
        <f ca="1">OFFSET(COM!AK$247,$E120,0)</f>
        <v>4.2778768050441354</v>
      </c>
      <c r="AI120" s="24">
        <f ca="1">OFFSET(COM!AL$247,$E120,0)</f>
        <v>4.5167997183703177</v>
      </c>
      <c r="AJ120" s="24">
        <f ca="1">OFFSET(COM!AM$247,$E120,0)</f>
        <v>5.7265812091328456</v>
      </c>
      <c r="AK120" s="24">
        <f ca="1">OFFSET(COM!AN$247,$E120,0)</f>
        <v>7.1026523652204485</v>
      </c>
      <c r="AL120" s="24">
        <f ca="1">OFFSET(COM!AO$247,$E120,0)</f>
        <v>7.1026523652204485</v>
      </c>
      <c r="AM120" s="24">
        <f ca="1">OFFSET(COM!AP$247,$E120,0)</f>
        <v>7.1026523652204485</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0.41895962081882571</v>
      </c>
      <c r="Q121" s="24">
        <f ca="1">OFFSET(COM!T$247,$E121,0)</f>
        <v>0.55334214900883694</v>
      </c>
      <c r="R121" s="24">
        <f ca="1">OFFSET(COM!U$247,$E121,0)</f>
        <v>0.69079625386176624</v>
      </c>
      <c r="S121" s="24">
        <f ca="1">OFFSET(COM!V$247,$E121,0)</f>
        <v>0.82768193029673087</v>
      </c>
      <c r="T121" s="194">
        <f ca="1">OFFSET(COM!W$247,$E121,0)</f>
        <v>0.9641999412594725</v>
      </c>
      <c r="U121" s="24">
        <f ca="1">OFFSET(COM!X$247,$E121,0)</f>
        <v>1.1017302436080361</v>
      </c>
      <c r="V121" s="24">
        <f ca="1">OFFSET(COM!Y$247,$E121,0)</f>
        <v>1.2362886042866508</v>
      </c>
      <c r="W121" s="24">
        <f ca="1">OFFSET(COM!Z$247,$E121,0)</f>
        <v>1.3676722661021317</v>
      </c>
      <c r="X121" s="24">
        <f ca="1">OFFSET(COM!AA$247,$E121,0)</f>
        <v>1.5079223324597537</v>
      </c>
      <c r="Y121" s="206">
        <f ca="1">OFFSET(COM!AB$247,$E121,0)</f>
        <v>1.6475201858031954</v>
      </c>
      <c r="Z121" s="24">
        <f ca="1">OFFSET(COM!AC$247,$E121,0)</f>
        <v>1.7977351624776381</v>
      </c>
      <c r="AA121" s="24">
        <f ca="1">OFFSET(COM!AD$247,$E121,0)</f>
        <v>1.9478281477872734</v>
      </c>
      <c r="AB121" s="24">
        <f ca="1">OFFSET(COM!AE$247,$E121,0)</f>
        <v>2.0971969097687522</v>
      </c>
      <c r="AC121" s="24">
        <f ca="1">OFFSET(COM!AF$247,$E121,0)</f>
        <v>2.2510723573953904</v>
      </c>
      <c r="AD121" s="24">
        <f ca="1">OFFSET(COM!AG$247,$E121,0)</f>
        <v>2.4087701252086036</v>
      </c>
      <c r="AE121" s="24">
        <f ca="1">OFFSET(COM!AH$247,$E121,0)</f>
        <v>2.5707985391469688</v>
      </c>
      <c r="AF121" s="24">
        <f ca="1">OFFSET(COM!AI$247,$E121,0)</f>
        <v>2.7413691406593732</v>
      </c>
      <c r="AG121" s="24">
        <f ca="1">OFFSET(COM!AJ$247,$E121,0)</f>
        <v>2.9082551904296823</v>
      </c>
      <c r="AH121" s="24">
        <f ca="1">OFFSET(COM!AK$247,$E121,0)</f>
        <v>3.0777270193934241</v>
      </c>
      <c r="AI121" s="24">
        <f ca="1">OFFSET(COM!AL$247,$E121,0)</f>
        <v>3.2496205870223767</v>
      </c>
      <c r="AJ121" s="24">
        <f ca="1">OFFSET(COM!AM$247,$E121,0)</f>
        <v>4.1200002990541904</v>
      </c>
      <c r="AK121" s="24">
        <f ca="1">OFFSET(COM!AN$247,$E121,0)</f>
        <v>5.1100174432377203</v>
      </c>
      <c r="AL121" s="24">
        <f ca="1">OFFSET(COM!AO$247,$E121,0)</f>
        <v>5.1100174432377203</v>
      </c>
      <c r="AM121" s="24">
        <f ca="1">OFFSET(COM!AP$247,$E121,0)</f>
        <v>5.1100174432377203</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5.3138554717616548</v>
      </c>
      <c r="Q122" s="24">
        <f ca="1">OFFSET(COM!T$247,$E122,0)</f>
        <v>7.0182902125990223</v>
      </c>
      <c r="R122" s="24">
        <f ca="1">OFFSET(COM!U$247,$E122,0)</f>
        <v>8.7616831576310599</v>
      </c>
      <c r="S122" s="24">
        <f ca="1">OFFSET(COM!V$247,$E122,0)</f>
        <v>10.497866466438007</v>
      </c>
      <c r="T122" s="194">
        <f ca="1">OFFSET(COM!W$247,$E122,0)</f>
        <v>12.229386506795521</v>
      </c>
      <c r="U122" s="24">
        <f ca="1">OFFSET(COM!X$247,$E122,0)</f>
        <v>13.973745899329874</v>
      </c>
      <c r="V122" s="24">
        <f ca="1">OFFSET(COM!Y$247,$E122,0)</f>
        <v>15.680410803613187</v>
      </c>
      <c r="W122" s="24">
        <f ca="1">OFFSET(COM!Z$247,$E122,0)</f>
        <v>17.346809557922224</v>
      </c>
      <c r="X122" s="24">
        <f ca="1">OFFSET(COM!AA$247,$E122,0)</f>
        <v>19.12566495470918</v>
      </c>
      <c r="Y122" s="206">
        <f ca="1">OFFSET(COM!AB$247,$E122,0)</f>
        <v>20.89624803712039</v>
      </c>
      <c r="Z122" s="24">
        <f ca="1">OFFSET(COM!AC$247,$E122,0)</f>
        <v>22.801492924878247</v>
      </c>
      <c r="AA122" s="24">
        <f ca="1">OFFSET(COM!AD$247,$E122,0)</f>
        <v>24.705190540657664</v>
      </c>
      <c r="AB122" s="24">
        <f ca="1">OFFSET(COM!AE$247,$E122,0)</f>
        <v>26.599702502488899</v>
      </c>
      <c r="AC122" s="24">
        <f ca="1">OFFSET(COM!AF$247,$E122,0)</f>
        <v>28.551374808623095</v>
      </c>
      <c r="AD122" s="24">
        <f ca="1">OFFSET(COM!AG$247,$E122,0)</f>
        <v>30.551527340604736</v>
      </c>
      <c r="AE122" s="24">
        <f ca="1">OFFSET(COM!AH$247,$E122,0)</f>
        <v>32.606607427569898</v>
      </c>
      <c r="AF122" s="24">
        <f ca="1">OFFSET(COM!AI$247,$E122,0)</f>
        <v>34.77003196570773</v>
      </c>
      <c r="AG122" s="24">
        <f ca="1">OFFSET(COM!AJ$247,$E122,0)</f>
        <v>36.886723657855633</v>
      </c>
      <c r="AH122" s="24">
        <f ca="1">OFFSET(COM!AK$247,$E122,0)</f>
        <v>39.036211963884689</v>
      </c>
      <c r="AI122" s="24">
        <f ca="1">OFFSET(COM!AL$247,$E122,0)</f>
        <v>41.216416283147097</v>
      </c>
      <c r="AJ122" s="24">
        <f ca="1">OFFSET(COM!AM$247,$E122,0)</f>
        <v>52.25583814020154</v>
      </c>
      <c r="AK122" s="24">
        <f ca="1">OFFSET(COM!AN$247,$E122,0)</f>
        <v>64.812675976925846</v>
      </c>
      <c r="AL122" s="24">
        <f ca="1">OFFSET(COM!AO$247,$E122,0)</f>
        <v>64.812675976925846</v>
      </c>
      <c r="AM122" s="24">
        <f ca="1">OFFSET(COM!AP$247,$E122,0)</f>
        <v>64.812675976925846</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0.86297717036079624</v>
      </c>
      <c r="Q123" s="24">
        <f ca="1">OFFSET(COM!T$247,$E123,0)</f>
        <v>1.1397796309337098</v>
      </c>
      <c r="R123" s="24">
        <f ca="1">OFFSET(COM!U$247,$E123,0)</f>
        <v>1.4229089554939705</v>
      </c>
      <c r="S123" s="24">
        <f ca="1">OFFSET(COM!V$247,$E123,0)</f>
        <v>1.7048674255773035</v>
      </c>
      <c r="T123" s="194">
        <f ca="1">OFFSET(COM!W$247,$E123,0)</f>
        <v>1.9860685746848383</v>
      </c>
      <c r="U123" s="24">
        <f ca="1">OFFSET(COM!X$247,$E123,0)</f>
        <v>2.2693548516001791</v>
      </c>
      <c r="V123" s="24">
        <f ca="1">OFFSET(COM!Y$247,$E123,0)</f>
        <v>2.5465194936720543</v>
      </c>
      <c r="W123" s="24">
        <f ca="1">OFFSET(COM!Z$247,$E123,0)</f>
        <v>2.8171448596287272</v>
      </c>
      <c r="X123" s="24">
        <f ca="1">OFFSET(COM!AA$247,$E123,0)</f>
        <v>3.1060333333476629</v>
      </c>
      <c r="Y123" s="206">
        <f ca="1">OFFSET(COM!AB$247,$E123,0)</f>
        <v>3.3935783722497779</v>
      </c>
      <c r="Z123" s="24">
        <f ca="1">OFFSET(COM!AC$247,$E123,0)</f>
        <v>3.7029926667895885</v>
      </c>
      <c r="AA123" s="24">
        <f ca="1">OFFSET(COM!AD$247,$E123,0)</f>
        <v>4.0121556823097073</v>
      </c>
      <c r="AB123" s="24">
        <f ca="1">OFFSET(COM!AE$247,$E123,0)</f>
        <v>4.3198269354561143</v>
      </c>
      <c r="AC123" s="24">
        <f ca="1">OFFSET(COM!AF$247,$E123,0)</f>
        <v>4.6367811042643323</v>
      </c>
      <c r="AD123" s="24">
        <f ca="1">OFFSET(COM!AG$247,$E123,0)</f>
        <v>4.9616085259945795</v>
      </c>
      <c r="AE123" s="24">
        <f ca="1">OFFSET(COM!AH$247,$E123,0)</f>
        <v>5.2953562554423401</v>
      </c>
      <c r="AF123" s="24">
        <f ca="1">OFFSET(COM!AI$247,$E123,0)</f>
        <v>5.64669926733505</v>
      </c>
      <c r="AG123" s="24">
        <f ca="1">OFFSET(COM!AJ$247,$E123,0)</f>
        <v>5.9904528031101636</v>
      </c>
      <c r="AH123" s="24">
        <f ca="1">OFFSET(COM!AK$247,$E123,0)</f>
        <v>6.3395325524405717</v>
      </c>
      <c r="AI123" s="24">
        <f ca="1">OFFSET(COM!AL$247,$E123,0)</f>
        <v>6.6936006230239276</v>
      </c>
      <c r="AJ123" s="24">
        <f ca="1">OFFSET(COM!AM$247,$E123,0)</f>
        <v>8.486417361688753</v>
      </c>
      <c r="AK123" s="24">
        <f ca="1">OFFSET(COM!AN$247,$E123,0)</f>
        <v>10.525664466281771</v>
      </c>
      <c r="AL123" s="24">
        <f ca="1">OFFSET(COM!AO$247,$E123,0)</f>
        <v>10.525664466281771</v>
      </c>
      <c r="AM123" s="24">
        <f ca="1">OFFSET(COM!AP$247,$E123,0)</f>
        <v>10.525664466281771</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1.2926705099828153</v>
      </c>
      <c r="Q124" s="24">
        <f ca="1">OFFSET(COM!T$247,$E124,0)</f>
        <v>1.707298370559579</v>
      </c>
      <c r="R124" s="24">
        <f ca="1">OFFSET(COM!U$247,$E124,0)</f>
        <v>2.131403365385093</v>
      </c>
      <c r="S124" s="24">
        <f ca="1">OFFSET(COM!V$247,$E124,0)</f>
        <v>2.5537545142158478</v>
      </c>
      <c r="T124" s="194">
        <f ca="1">OFFSET(COM!W$247,$E124,0)</f>
        <v>2.9749712570325988</v>
      </c>
      <c r="U124" s="24">
        <f ca="1">OFFSET(COM!X$247,$E124,0)</f>
        <v>3.3993113538838124</v>
      </c>
      <c r="V124" s="24">
        <f ca="1">OFFSET(COM!Y$247,$E124,0)</f>
        <v>3.8144817332653012</v>
      </c>
      <c r="W124" s="24">
        <f ca="1">OFFSET(COM!Z$247,$E124,0)</f>
        <v>4.2198568020857667</v>
      </c>
      <c r="X124" s="24">
        <f ca="1">OFFSET(COM!AA$247,$E124,0)</f>
        <v>4.6525885399303322</v>
      </c>
      <c r="Y124" s="206">
        <f ca="1">OFFSET(COM!AB$247,$E124,0)</f>
        <v>5.0833079202880116</v>
      </c>
      <c r="Z124" s="24">
        <f ca="1">OFFSET(COM!AC$247,$E124,0)</f>
        <v>5.5467856896379573</v>
      </c>
      <c r="AA124" s="24">
        <f ca="1">OFFSET(COM!AD$247,$E124,0)</f>
        <v>6.0098870631924077</v>
      </c>
      <c r="AB124" s="24">
        <f ca="1">OFFSET(COM!AE$247,$E124,0)</f>
        <v>6.4707538964894447</v>
      </c>
      <c r="AC124" s="24">
        <f ca="1">OFFSET(COM!AF$247,$E124,0)</f>
        <v>6.9455257920926652</v>
      </c>
      <c r="AD124" s="24">
        <f ca="1">OFFSET(COM!AG$247,$E124,0)</f>
        <v>7.4320911884042378</v>
      </c>
      <c r="AE124" s="24">
        <f ca="1">OFFSET(COM!AH$247,$E124,0)</f>
        <v>7.9320184894363983</v>
      </c>
      <c r="AF124" s="24">
        <f ca="1">OFFSET(COM!AI$247,$E124,0)</f>
        <v>8.4583021107891696</v>
      </c>
      <c r="AG124" s="24">
        <f ca="1">OFFSET(COM!AJ$247,$E124,0)</f>
        <v>8.9732173063012741</v>
      </c>
      <c r="AH124" s="24">
        <f ca="1">OFFSET(COM!AK$247,$E124,0)</f>
        <v>9.4961107420603632</v>
      </c>
      <c r="AI124" s="24">
        <f ca="1">OFFSET(COM!AL$247,$E124,0)</f>
        <v>10.026476282527979</v>
      </c>
      <c r="AJ124" s="24">
        <f ca="1">OFFSET(COM!AM$247,$E124,0)</f>
        <v>12.7119718060152</v>
      </c>
      <c r="AK124" s="24">
        <f ca="1">OFFSET(COM!AN$247,$E124,0)</f>
        <v>15.766600230974737</v>
      </c>
      <c r="AL124" s="24">
        <f ca="1">OFFSET(COM!AO$247,$E124,0)</f>
        <v>15.766600230974737</v>
      </c>
      <c r="AM124" s="24">
        <f ca="1">OFFSET(COM!AP$247,$E124,0)</f>
        <v>15.766600230974737</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0.48986795224700413</v>
      </c>
      <c r="Q126" s="24">
        <f ca="1">OFFSET(COM!T$247,$E126,0)</f>
        <v>0.64699453588663247</v>
      </c>
      <c r="R126" s="24">
        <f ca="1">OFFSET(COM!U$247,$E126,0)</f>
        <v>0.80771255625491845</v>
      </c>
      <c r="S126" s="24">
        <f ca="1">OFFSET(COM!V$247,$E126,0)</f>
        <v>0.96776594248838488</v>
      </c>
      <c r="T126" s="194">
        <f ca="1">OFFSET(COM!W$247,$E126,0)</f>
        <v>1.1273894363813011</v>
      </c>
      <c r="U126" s="24">
        <f ca="1">OFFSET(COM!X$247,$E126,0)</f>
        <v>1.2881965505650717</v>
      </c>
      <c r="V126" s="24">
        <f ca="1">OFFSET(COM!Y$247,$E126,0)</f>
        <v>1.4455287260967356</v>
      </c>
      <c r="W126" s="24">
        <f ca="1">OFFSET(COM!Z$247,$E126,0)</f>
        <v>1.5991488894109815</v>
      </c>
      <c r="X126" s="24">
        <f ca="1">OFFSET(COM!AA$247,$E126,0)</f>
        <v>1.763136083868619</v>
      </c>
      <c r="Y126" s="206">
        <f ca="1">OFFSET(COM!AB$247,$E126,0)</f>
        <v>1.9263606791691799</v>
      </c>
      <c r="Z126" s="24">
        <f ca="1">OFFSET(COM!AC$247,$E126,0)</f>
        <v>2.1019993311149765</v>
      </c>
      <c r="AA126" s="24">
        <f ca="1">OFFSET(COM!AD$247,$E126,0)</f>
        <v>2.2774953448276349</v>
      </c>
      <c r="AB126" s="24">
        <f ca="1">OFFSET(COM!AE$247,$E126,0)</f>
        <v>2.4521445614240456</v>
      </c>
      <c r="AC126" s="24">
        <f ca="1">OFFSET(COM!AF$247,$E126,0)</f>
        <v>2.6320632139248055</v>
      </c>
      <c r="AD126" s="24">
        <f ca="1">OFFSET(COM!AG$247,$E126,0)</f>
        <v>2.8164511089720676</v>
      </c>
      <c r="AE126" s="24">
        <f ca="1">OFFSET(COM!AH$247,$E126,0)</f>
        <v>3.0059026059604621</v>
      </c>
      <c r="AF126" s="24">
        <f ca="1">OFFSET(COM!AI$247,$E126,0)</f>
        <v>3.2053420438545368</v>
      </c>
      <c r="AG126" s="24">
        <f ca="1">OFFSET(COM!AJ$247,$E126,0)</f>
        <v>3.4004733247636478</v>
      </c>
      <c r="AH126" s="24">
        <f ca="1">OFFSET(COM!AK$247,$E126,0)</f>
        <v>3.598628024387847</v>
      </c>
      <c r="AI126" s="24">
        <f ca="1">OFFSET(COM!AL$247,$E126,0)</f>
        <v>3.7996143385683268</v>
      </c>
      <c r="AJ126" s="24">
        <f ca="1">OFFSET(COM!AM$247,$E126,0)</f>
        <v>4.81730460279248</v>
      </c>
      <c r="AK126" s="24">
        <f ca="1">OFFSET(COM!AN$247,$E126,0)</f>
        <v>5.9748807676810198</v>
      </c>
      <c r="AL126" s="24">
        <f ca="1">OFFSET(COM!AO$247,$E126,0)</f>
        <v>5.9748807676810198</v>
      </c>
      <c r="AM126" s="24">
        <f ca="1">OFFSET(COM!AP$247,$E126,0)</f>
        <v>5.9748807676810198</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5.1154035448774193</v>
      </c>
      <c r="Q127" s="10">
        <f ca="1">OFFSET(IND!T$25,$E127,0)</f>
        <v>5.2056100814153741</v>
      </c>
      <c r="R127" s="10">
        <f ca="1">OFFSET(IND!U$25,$E127,0)</f>
        <v>5.3114570656157571</v>
      </c>
      <c r="S127" s="10">
        <f ca="1">OFFSET(IND!V$25,$E127,0)</f>
        <v>5.4110256290933458</v>
      </c>
      <c r="T127" s="204">
        <f ca="1">OFFSET(IND!W$25,$E127,0)</f>
        <v>5.5119111734558617</v>
      </c>
      <c r="U127" s="10">
        <f ca="1">OFFSET(IND!X$25,$E127,0)</f>
        <v>5.5985447939959716</v>
      </c>
      <c r="V127" s="10">
        <f ca="1">OFFSET(IND!Y$25,$E127,0)</f>
        <v>5.6786116281465713</v>
      </c>
      <c r="W127" s="10">
        <f ca="1">OFFSET(IND!Z$25,$E127,0)</f>
        <v>5.7600661165108464</v>
      </c>
      <c r="X127" s="10">
        <f ca="1">OFFSET(IND!AA$25,$E127,0)</f>
        <v>5.8614582349885804</v>
      </c>
      <c r="Y127" s="207">
        <f ca="1">OFFSET(IND!AB$25,$E127,0)</f>
        <v>5.9429393552251675</v>
      </c>
      <c r="Z127" s="10">
        <f ca="1">OFFSET(IND!AC$25,$E127,0)</f>
        <v>6.0891242688248344</v>
      </c>
      <c r="AA127" s="10">
        <f ca="1">OFFSET(IND!AD$25,$E127,0)</f>
        <v>6.1970157120174481</v>
      </c>
      <c r="AB127" s="10">
        <f ca="1">OFFSET(IND!AE$25,$E127,0)</f>
        <v>6.3014657539698309</v>
      </c>
      <c r="AC127" s="10">
        <f ca="1">OFFSET(IND!AF$25,$E127,0)</f>
        <v>6.4106740460285279</v>
      </c>
      <c r="AD127" s="10">
        <f ca="1">OFFSET(IND!AG$25,$E127,0)</f>
        <v>6.5411108002913494</v>
      </c>
      <c r="AE127" s="10">
        <f ca="1">OFFSET(IND!AH$25,$E127,0)</f>
        <v>6.6620372126483307</v>
      </c>
      <c r="AF127" s="10">
        <f ca="1">OFFSET(IND!AI$25,$E127,0)</f>
        <v>6.7991263549327829</v>
      </c>
      <c r="AG127" s="10">
        <f ca="1">OFFSET(IND!AJ$25,$E127,0)</f>
        <v>6.8483386158412598</v>
      </c>
      <c r="AH127" s="10">
        <f ca="1">OFFSET(IND!AK$25,$E127,0)</f>
        <v>6.8838342612450978</v>
      </c>
      <c r="AI127" s="10">
        <f ca="1">OFFSET(IND!AL$25,$E127,0)</f>
        <v>6.9027705103426236</v>
      </c>
      <c r="AJ127" s="10">
        <f ca="1">OFFSET(IND!AM$25,$E127,0)</f>
        <v>7.6942273660177127</v>
      </c>
      <c r="AK127" s="10">
        <f ca="1">OFFSET(IND!AN$25,$E127,0)</f>
        <v>8.8468911525467089</v>
      </c>
      <c r="AL127" s="10">
        <f ca="1">OFFSET(IND!AO$25,$E127,0)</f>
        <v>10.730810639608464</v>
      </c>
      <c r="AM127" s="10">
        <f ca="1">OFFSET(IND!AP$25,$E127,0)</f>
        <v>12.674931281812553</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9.1777080730693861</v>
      </c>
      <c r="Q128" s="10">
        <f ca="1">OFFSET(IND!T$25,$E128,0)</f>
        <v>9.3982295417677584</v>
      </c>
      <c r="R128" s="10">
        <f ca="1">OFFSET(IND!U$25,$E128,0)</f>
        <v>9.6326640875313654</v>
      </c>
      <c r="S128" s="10">
        <f ca="1">OFFSET(IND!V$25,$E128,0)</f>
        <v>9.867688877978491</v>
      </c>
      <c r="T128" s="204">
        <f ca="1">OFFSET(IND!W$25,$E128,0)</f>
        <v>10.103103318431799</v>
      </c>
      <c r="U128" s="10">
        <f ca="1">OFFSET(IND!X$25,$E128,0)</f>
        <v>10.338916024907691</v>
      </c>
      <c r="V128" s="10">
        <f ca="1">OFFSET(IND!Y$25,$E128,0)</f>
        <v>10.567712862257606</v>
      </c>
      <c r="W128" s="10">
        <f ca="1">OFFSET(IND!Z$25,$E128,0)</f>
        <v>10.774966342813254</v>
      </c>
      <c r="X128" s="10">
        <f ca="1">OFFSET(IND!AA$25,$E128,0)</f>
        <v>11.011375596954956</v>
      </c>
      <c r="Y128" s="207">
        <f ca="1">OFFSET(IND!AB$25,$E128,0)</f>
        <v>11.247060101871643</v>
      </c>
      <c r="Z128" s="10">
        <f ca="1">OFFSET(IND!AC$25,$E128,0)</f>
        <v>11.529576639925647</v>
      </c>
      <c r="AA128" s="10">
        <f ca="1">OFFSET(IND!AD$25,$E128,0)</f>
        <v>11.809876220568038</v>
      </c>
      <c r="AB128" s="10">
        <f ca="1">OFFSET(IND!AE$25,$E128,0)</f>
        <v>12.089816387149339</v>
      </c>
      <c r="AC128" s="10">
        <f ca="1">OFFSET(IND!AF$25,$E128,0)</f>
        <v>12.388613921503019</v>
      </c>
      <c r="AD128" s="10">
        <f ca="1">OFFSET(IND!AG$25,$E128,0)</f>
        <v>12.693654009151398</v>
      </c>
      <c r="AE128" s="10">
        <f ca="1">OFFSET(IND!AH$25,$E128,0)</f>
        <v>13.034713301849523</v>
      </c>
      <c r="AF128" s="10">
        <f ca="1">OFFSET(IND!AI$25,$E128,0)</f>
        <v>13.377685676262942</v>
      </c>
      <c r="AG128" s="10">
        <f ca="1">OFFSET(IND!AJ$25,$E128,0)</f>
        <v>13.688906470706282</v>
      </c>
      <c r="AH128" s="10">
        <f ca="1">OFFSET(IND!AK$25,$E128,0)</f>
        <v>13.987594948018117</v>
      </c>
      <c r="AI128" s="10">
        <f ca="1">OFFSET(IND!AL$25,$E128,0)</f>
        <v>14.265000759084248</v>
      </c>
      <c r="AJ128" s="10">
        <f ca="1">OFFSET(IND!AM$25,$E128,0)</f>
        <v>16.337096516941823</v>
      </c>
      <c r="AK128" s="10">
        <f ca="1">OFFSET(IND!AN$25,$E128,0)</f>
        <v>19.113732181571731</v>
      </c>
      <c r="AL128" s="10">
        <f ca="1">OFFSET(IND!AO$25,$E128,0)</f>
        <v>23.845040286263846</v>
      </c>
      <c r="AM128" s="10">
        <f ca="1">OFFSET(IND!AP$25,$E128,0)</f>
        <v>28.693771708751349</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14.094277097991704</v>
      </c>
      <c r="Q129" s="10">
        <f ca="1">OFFSET(IND!T$25,$E129,0)</f>
        <v>14.432933618894911</v>
      </c>
      <c r="R129" s="10">
        <f ca="1">OFFSET(IND!U$25,$E129,0)</f>
        <v>14.792956559592898</v>
      </c>
      <c r="S129" s="10">
        <f ca="1">OFFSET(IND!V$25,$E129,0)</f>
        <v>15.153885943605371</v>
      </c>
      <c r="T129" s="204">
        <f ca="1">OFFSET(IND!W$25,$E129,0)</f>
        <v>15.515413716138664</v>
      </c>
      <c r="U129" s="10">
        <f ca="1">OFFSET(IND!X$25,$E129,0)</f>
        <v>15.87755310887564</v>
      </c>
      <c r="V129" s="10">
        <f ca="1">OFFSET(IND!Y$25,$E129,0)</f>
        <v>16.228918177265243</v>
      </c>
      <c r="W129" s="10">
        <f ca="1">OFFSET(IND!Z$25,$E129,0)</f>
        <v>16.547198946409125</v>
      </c>
      <c r="X129" s="10">
        <f ca="1">OFFSET(IND!AA$25,$E129,0)</f>
        <v>16.910254461999124</v>
      </c>
      <c r="Y129" s="207">
        <f ca="1">OFFSET(IND!AB$25,$E129,0)</f>
        <v>17.272196974612498</v>
      </c>
      <c r="Z129" s="10">
        <f ca="1">OFFSET(IND!AC$25,$E129,0)</f>
        <v>17.706059801845221</v>
      </c>
      <c r="AA129" s="10">
        <f ca="1">OFFSET(IND!AD$25,$E129,0)</f>
        <v>18.136518030476093</v>
      </c>
      <c r="AB129" s="10">
        <f ca="1">OFFSET(IND!AE$25,$E129,0)</f>
        <v>18.566424304160311</v>
      </c>
      <c r="AC129" s="10">
        <f ca="1">OFFSET(IND!AF$25,$E129,0)</f>
        <v>19.025289983025711</v>
      </c>
      <c r="AD129" s="10">
        <f ca="1">OFFSET(IND!AG$25,$E129,0)</f>
        <v>19.493742399149912</v>
      </c>
      <c r="AE129" s="10">
        <f ca="1">OFFSET(IND!AH$25,$E129,0)</f>
        <v>20.017509786373505</v>
      </c>
      <c r="AF129" s="10">
        <f ca="1">OFFSET(IND!AI$25,$E129,0)</f>
        <v>20.544215107947572</v>
      </c>
      <c r="AG129" s="10">
        <f ca="1">OFFSET(IND!AJ$25,$E129,0)</f>
        <v>21.022159283183747</v>
      </c>
      <c r="AH129" s="10">
        <f ca="1">OFFSET(IND!AK$25,$E129,0)</f>
        <v>21.480857482308561</v>
      </c>
      <c r="AI129" s="10">
        <f ca="1">OFFSET(IND!AL$25,$E129,0)</f>
        <v>21.906871726674428</v>
      </c>
      <c r="AJ129" s="10">
        <f ca="1">OFFSET(IND!AM$25,$E129,0)</f>
        <v>25.089005169174587</v>
      </c>
      <c r="AK129" s="10">
        <f ca="1">OFFSET(IND!AN$25,$E129,0)</f>
        <v>29.353105982349842</v>
      </c>
      <c r="AL129" s="10">
        <f ca="1">OFFSET(IND!AO$25,$E129,0)</f>
        <v>36.619012342912775</v>
      </c>
      <c r="AM129" s="10">
        <f ca="1">OFFSET(IND!AP$25,$E129,0)</f>
        <v>44.065246598588224</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1.1100090025873333</v>
      </c>
      <c r="Q130" s="10">
        <f ca="1">OFFSET(IND!T$25,$E130,0)</f>
        <v>1.1366802383218024</v>
      </c>
      <c r="R130" s="10">
        <f ca="1">OFFSET(IND!U$25,$E130,0)</f>
        <v>1.1650342079886591</v>
      </c>
      <c r="S130" s="10">
        <f ca="1">OFFSET(IND!V$25,$E130,0)</f>
        <v>1.1934595655126168</v>
      </c>
      <c r="T130" s="204">
        <f ca="1">OFFSET(IND!W$25,$E130,0)</f>
        <v>1.2219320497278223</v>
      </c>
      <c r="U130" s="10">
        <f ca="1">OFFSET(IND!X$25,$E130,0)</f>
        <v>1.2504527027087993</v>
      </c>
      <c r="V130" s="10">
        <f ca="1">OFFSET(IND!Y$25,$E130,0)</f>
        <v>1.2781248129132132</v>
      </c>
      <c r="W130" s="10">
        <f ca="1">OFFSET(IND!Z$25,$E130,0)</f>
        <v>1.3031913357752101</v>
      </c>
      <c r="X130" s="10">
        <f ca="1">OFFSET(IND!AA$25,$E130,0)</f>
        <v>1.3317841389351046</v>
      </c>
      <c r="Y130" s="207">
        <f ca="1">OFFSET(IND!AB$25,$E130,0)</f>
        <v>1.3602892864234546</v>
      </c>
      <c r="Z130" s="10">
        <f ca="1">OFFSET(IND!AC$25,$E130,0)</f>
        <v>1.3944585907991245</v>
      </c>
      <c r="AA130" s="10">
        <f ca="1">OFFSET(IND!AD$25,$E130,0)</f>
        <v>1.4283597625794173</v>
      </c>
      <c r="AB130" s="10">
        <f ca="1">OFFSET(IND!AE$25,$E130,0)</f>
        <v>1.4622174645914101</v>
      </c>
      <c r="AC130" s="10">
        <f ca="1">OFFSET(IND!AF$25,$E130,0)</f>
        <v>1.4983558937550825</v>
      </c>
      <c r="AD130" s="10">
        <f ca="1">OFFSET(IND!AG$25,$E130,0)</f>
        <v>1.5352493360768418</v>
      </c>
      <c r="AE130" s="10">
        <f ca="1">OFFSET(IND!AH$25,$E130,0)</f>
        <v>1.5764991647156357</v>
      </c>
      <c r="AF130" s="10">
        <f ca="1">OFFSET(IND!AI$25,$E130,0)</f>
        <v>1.6179803733362024</v>
      </c>
      <c r="AG130" s="10">
        <f ca="1">OFFSET(IND!AJ$25,$E130,0)</f>
        <v>1.6556213487163394</v>
      </c>
      <c r="AH130" s="10">
        <f ca="1">OFFSET(IND!AK$25,$E130,0)</f>
        <v>1.6917465878441902</v>
      </c>
      <c r="AI130" s="10">
        <f ca="1">OFFSET(IND!AL$25,$E130,0)</f>
        <v>1.7252977691633042</v>
      </c>
      <c r="AJ130" s="10">
        <f ca="1">OFFSET(IND!AM$25,$E130,0)</f>
        <v>1.9759098966283377</v>
      </c>
      <c r="AK130" s="10">
        <f ca="1">OFFSET(IND!AN$25,$E130,0)</f>
        <v>2.3117334552015496</v>
      </c>
      <c r="AL130" s="10">
        <f ca="1">OFFSET(IND!AO$25,$E130,0)</f>
        <v>2.8839672360551014</v>
      </c>
      <c r="AM130" s="10">
        <f ca="1">OFFSET(IND!AP$25,$E130,0)</f>
        <v>3.4704029220933497</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1.2978721268150535</v>
      </c>
      <c r="Q131" s="10">
        <f ca="1">OFFSET(IND!T$25,$E131,0)</f>
        <v>1.3290573274456741</v>
      </c>
      <c r="R131" s="10">
        <f ca="1">OFFSET(IND!U$25,$E131,0)</f>
        <v>1.3622100557833683</v>
      </c>
      <c r="S131" s="10">
        <f ca="1">OFFSET(IND!V$25,$E131,0)</f>
        <v>1.3954462539935668</v>
      </c>
      <c r="T131" s="204">
        <f ca="1">OFFSET(IND!W$25,$E131,0)</f>
        <v>1.4287375548370385</v>
      </c>
      <c r="U131" s="10">
        <f ca="1">OFFSET(IND!X$25,$E131,0)</f>
        <v>1.4620851767538818</v>
      </c>
      <c r="V131" s="10">
        <f ca="1">OFFSET(IND!Y$25,$E131,0)</f>
        <v>1.4944406445390519</v>
      </c>
      <c r="W131" s="10">
        <f ca="1">OFFSET(IND!Z$25,$E131,0)</f>
        <v>1.5237495431722397</v>
      </c>
      <c r="X131" s="10">
        <f ca="1">OFFSET(IND!AA$25,$E131,0)</f>
        <v>1.5571815263023194</v>
      </c>
      <c r="Y131" s="207">
        <f ca="1">OFFSET(IND!AB$25,$E131,0)</f>
        <v>1.5905110185043168</v>
      </c>
      <c r="Z131" s="10">
        <f ca="1">OFFSET(IND!AC$25,$E131,0)</f>
        <v>1.6304632960430323</v>
      </c>
      <c r="AA131" s="10">
        <f ca="1">OFFSET(IND!AD$25,$E131,0)</f>
        <v>1.6701020609696704</v>
      </c>
      <c r="AB131" s="10">
        <f ca="1">OFFSET(IND!AE$25,$E131,0)</f>
        <v>1.7096899991007559</v>
      </c>
      <c r="AC131" s="10">
        <f ca="1">OFFSET(IND!AF$25,$E131,0)</f>
        <v>1.7519446653323665</v>
      </c>
      <c r="AD131" s="10">
        <f ca="1">OFFSET(IND!AG$25,$E131,0)</f>
        <v>1.7950821266863366</v>
      </c>
      <c r="AE131" s="10">
        <f ca="1">OFFSET(IND!AH$25,$E131,0)</f>
        <v>1.843313269588239</v>
      </c>
      <c r="AF131" s="10">
        <f ca="1">OFFSET(IND!AI$25,$E131,0)</f>
        <v>1.8918149523040944</v>
      </c>
      <c r="AG131" s="10">
        <f ca="1">OFFSET(IND!AJ$25,$E131,0)</f>
        <v>1.9358264627135946</v>
      </c>
      <c r="AH131" s="10">
        <f ca="1">OFFSET(IND!AK$25,$E131,0)</f>
        <v>1.9780657065659231</v>
      </c>
      <c r="AI131" s="10">
        <f ca="1">OFFSET(IND!AL$25,$E131,0)</f>
        <v>2.017295247005952</v>
      </c>
      <c r="AJ131" s="10">
        <f ca="1">OFFSET(IND!AM$25,$E131,0)</f>
        <v>2.3103221450946432</v>
      </c>
      <c r="AK131" s="10">
        <f ca="1">OFFSET(IND!AN$25,$E131,0)</f>
        <v>2.7029820561260607</v>
      </c>
      <c r="AL131" s="10">
        <f ca="1">OFFSET(IND!AO$25,$E131,0)</f>
        <v>3.3720633630890511</v>
      </c>
      <c r="AM131" s="10">
        <f ca="1">OFFSET(IND!AP$25,$E131,0)</f>
        <v>4.0577501722091629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35.3732065089808</v>
      </c>
      <c r="Q132" s="10">
        <f ca="1">OFFSET(IND!T$25,$E132,0)</f>
        <v>36.255645150786734</v>
      </c>
      <c r="R132" s="10">
        <f ca="1">OFFSET(IND!U$25,$E132,0)</f>
        <v>37.184792792422627</v>
      </c>
      <c r="S132" s="10">
        <f ca="1">OFFSET(IND!V$25,$E132,0)</f>
        <v>38.09990900606256</v>
      </c>
      <c r="T132" s="204">
        <f ca="1">OFFSET(IND!W$25,$E132,0)</f>
        <v>39.015455587865482</v>
      </c>
      <c r="U132" s="10">
        <f ca="1">OFFSET(IND!X$25,$E132,0)</f>
        <v>39.929004550618721</v>
      </c>
      <c r="V132" s="10">
        <f ca="1">OFFSET(IND!Y$25,$E132,0)</f>
        <v>40.818820295702352</v>
      </c>
      <c r="W132" s="10">
        <f ca="1">OFFSET(IND!Z$25,$E132,0)</f>
        <v>41.631895764120607</v>
      </c>
      <c r="X132" s="10">
        <f ca="1">OFFSET(IND!AA$25,$E132,0)</f>
        <v>42.562784866225989</v>
      </c>
      <c r="Y132" s="207">
        <f ca="1">OFFSET(IND!AB$25,$E132,0)</f>
        <v>43.479217343858124</v>
      </c>
      <c r="Z132" s="10">
        <f ca="1">OFFSET(IND!AC$25,$E132,0)</f>
        <v>44.633341275488469</v>
      </c>
      <c r="AA132" s="10">
        <f ca="1">OFFSET(IND!AD$25,$E132,0)</f>
        <v>45.748082407600926</v>
      </c>
      <c r="AB132" s="10">
        <f ca="1">OFFSET(IND!AE$25,$E132,0)</f>
        <v>46.86193921010409</v>
      </c>
      <c r="AC132" s="10">
        <f ca="1">OFFSET(IND!AF$25,$E132,0)</f>
        <v>48.04805402724854</v>
      </c>
      <c r="AD132" s="10">
        <f ca="1">OFFSET(IND!AG$25,$E132,0)</f>
        <v>49.279171658833789</v>
      </c>
      <c r="AE132" s="10">
        <f ca="1">OFFSET(IND!AH$25,$E132,0)</f>
        <v>50.628853769612434</v>
      </c>
      <c r="AF132" s="10">
        <f ca="1">OFFSET(IND!AI$25,$E132,0)</f>
        <v>52.107021877214343</v>
      </c>
      <c r="AG132" s="10">
        <f ca="1">OFFSET(IND!AJ$25,$E132,0)</f>
        <v>53.459734401675426</v>
      </c>
      <c r="AH132" s="10">
        <f ca="1">OFFSET(IND!AK$25,$E132,0)</f>
        <v>54.805051717488766</v>
      </c>
      <c r="AI132" s="10">
        <f ca="1">OFFSET(IND!AL$25,$E132,0)</f>
        <v>56.124085693199383</v>
      </c>
      <c r="AJ132" s="10">
        <f ca="1">OFFSET(IND!AM$25,$E132,0)</f>
        <v>64.263820644871402</v>
      </c>
      <c r="AK132" s="10">
        <f ca="1">OFFSET(IND!AN$25,$E132,0)</f>
        <v>75.305630123420087</v>
      </c>
      <c r="AL132" s="10">
        <f ca="1">OFFSET(IND!AO$25,$E132,0)</f>
        <v>94.003495465828124</v>
      </c>
      <c r="AM132" s="10">
        <f ca="1">OFFSET(IND!AP$25,$E132,0)</f>
        <v>113.18503989604892</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2.1111917645152283</v>
      </c>
      <c r="Q133" s="10">
        <f ca="1">OFFSET(IND!T$25,$E133,0)</f>
        <v>2.1612522426698852</v>
      </c>
      <c r="R133" s="10">
        <f ca="1">OFFSET(IND!U$25,$E133,0)</f>
        <v>2.2148927532375402</v>
      </c>
      <c r="S133" s="10">
        <f ca="1">OFFSET(IND!V$25,$E133,0)</f>
        <v>2.2682535042598757</v>
      </c>
      <c r="T133" s="204">
        <f ca="1">OFFSET(IND!W$25,$E133,0)</f>
        <v>2.320243811014906</v>
      </c>
      <c r="U133" s="10">
        <f ca="1">OFFSET(IND!X$25,$E133,0)</f>
        <v>2.3720131249097385</v>
      </c>
      <c r="V133" s="10">
        <f ca="1">OFFSET(IND!Y$25,$E133,0)</f>
        <v>2.4205228202929288</v>
      </c>
      <c r="W133" s="10">
        <f ca="1">OFFSET(IND!Z$25,$E133,0)</f>
        <v>2.4676162844525011</v>
      </c>
      <c r="X133" s="10">
        <f ca="1">OFFSET(IND!AA$25,$E133,0)</f>
        <v>2.5222517173395937</v>
      </c>
      <c r="Y133" s="207">
        <f ca="1">OFFSET(IND!AB$25,$E133,0)</f>
        <v>2.5748528230746039</v>
      </c>
      <c r="Z133" s="10">
        <f ca="1">OFFSET(IND!AC$25,$E133,0)</f>
        <v>2.6387046292248457</v>
      </c>
      <c r="AA133" s="10">
        <f ca="1">OFFSET(IND!AD$25,$E133,0)</f>
        <v>2.699927371216166</v>
      </c>
      <c r="AB133" s="10">
        <f ca="1">OFFSET(IND!AE$25,$E133,0)</f>
        <v>2.7599551322936824</v>
      </c>
      <c r="AC133" s="10">
        <f ca="1">OFFSET(IND!AF$25,$E133,0)</f>
        <v>2.8243299550989049</v>
      </c>
      <c r="AD133" s="10">
        <f ca="1">OFFSET(IND!AG$25,$E133,0)</f>
        <v>2.8427636167620669</v>
      </c>
      <c r="AE133" s="10">
        <f ca="1">OFFSET(IND!AH$25,$E133,0)</f>
        <v>2.9117213038876044</v>
      </c>
      <c r="AF133" s="10">
        <f ca="1">OFFSET(IND!AI$25,$E133,0)</f>
        <v>2.975756219711585</v>
      </c>
      <c r="AG133" s="10">
        <f ca="1">OFFSET(IND!AJ$25,$E133,0)</f>
        <v>3.0295837484537222</v>
      </c>
      <c r="AH133" s="10">
        <f ca="1">OFFSET(IND!AK$25,$E133,0)</f>
        <v>3.0799886947497739</v>
      </c>
      <c r="AI133" s="10">
        <f ca="1">OFFSET(IND!AL$25,$E133,0)</f>
        <v>3.1249263941954752</v>
      </c>
      <c r="AJ133" s="10">
        <f ca="1">OFFSET(IND!AM$25,$E133,0)</f>
        <v>3.4973801725044651</v>
      </c>
      <c r="AK133" s="10">
        <f ca="1">OFFSET(IND!AN$25,$E133,0)</f>
        <v>4.0082945991870575</v>
      </c>
      <c r="AL133" s="10">
        <f ca="1">OFFSET(IND!AO$25,$E133,0)</f>
        <v>4.8685860294497072</v>
      </c>
      <c r="AM133" s="10">
        <f ca="1">OFFSET(IND!AP$25,$E133,0)</f>
        <v>5.7519542344412828</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0.63828595932726451</v>
      </c>
      <c r="Q134" s="10">
        <f ca="1">OFFSET(IND!T$25,$E134,0)</f>
        <v>0.65342096546947714</v>
      </c>
      <c r="R134" s="10">
        <f ca="1">OFFSET(IND!U$25,$E134,0)</f>
        <v>0.66963833867164191</v>
      </c>
      <c r="S134" s="10">
        <f ca="1">OFFSET(IND!V$25,$E134,0)</f>
        <v>0.68577113093105824</v>
      </c>
      <c r="T134" s="204">
        <f ca="1">OFFSET(IND!W$25,$E134,0)</f>
        <v>0.70148959070369443</v>
      </c>
      <c r="U134" s="10">
        <f ca="1">OFFSET(IND!X$25,$E134,0)</f>
        <v>0.71714123672584762</v>
      </c>
      <c r="V134" s="10">
        <f ca="1">OFFSET(IND!Y$25,$E134,0)</f>
        <v>0.73180738784236776</v>
      </c>
      <c r="W134" s="10">
        <f ca="1">OFFSET(IND!Z$25,$E134,0)</f>
        <v>0.74604536349875683</v>
      </c>
      <c r="X134" s="10">
        <f ca="1">OFFSET(IND!AA$25,$E134,0)</f>
        <v>0.76256353597353721</v>
      </c>
      <c r="Y134" s="207">
        <f ca="1">OFFSET(IND!AB$25,$E134,0)</f>
        <v>0.77846666130779851</v>
      </c>
      <c r="Z134" s="10">
        <f ca="1">OFFSET(IND!AC$25,$E134,0)</f>
        <v>0.7977712607423002</v>
      </c>
      <c r="AA134" s="10">
        <f ca="1">OFFSET(IND!AD$25,$E134,0)</f>
        <v>0.81628100356215638</v>
      </c>
      <c r="AB134" s="10">
        <f ca="1">OFFSET(IND!AE$25,$E134,0)</f>
        <v>0.83442946250824757</v>
      </c>
      <c r="AC134" s="10">
        <f ca="1">OFFSET(IND!AF$25,$E134,0)</f>
        <v>0.85389218788515753</v>
      </c>
      <c r="AD134" s="10">
        <f ca="1">OFFSET(IND!AG$25,$E134,0)</f>
        <v>0.85946531848198293</v>
      </c>
      <c r="AE134" s="10">
        <f ca="1">OFFSET(IND!AH$25,$E134,0)</f>
        <v>0.88031360153220595</v>
      </c>
      <c r="AF134" s="10">
        <f ca="1">OFFSET(IND!AI$25,$E134,0)</f>
        <v>0.89967356132559539</v>
      </c>
      <c r="AG134" s="10">
        <f ca="1">OFFSET(IND!AJ$25,$E134,0)</f>
        <v>0.91594747656099329</v>
      </c>
      <c r="AH134" s="10">
        <f ca="1">OFFSET(IND!AK$25,$E134,0)</f>
        <v>0.93118662728248247</v>
      </c>
      <c r="AI134" s="10">
        <f ca="1">OFFSET(IND!AL$25,$E134,0)</f>
        <v>0.94477284104229509</v>
      </c>
      <c r="AJ134" s="10">
        <f ca="1">OFFSET(IND!AM$25,$E134,0)</f>
        <v>1.0573784419113408</v>
      </c>
      <c r="AK134" s="10">
        <f ca="1">OFFSET(IND!AN$25,$E134,0)</f>
        <v>1.2118454640220104</v>
      </c>
      <c r="AL134" s="10">
        <f ca="1">OFFSET(IND!AO$25,$E134,0)</f>
        <v>1.4719411834614553</v>
      </c>
      <c r="AM134" s="10">
        <f ca="1">OFFSET(IND!AP$25,$E134,0)</f>
        <v>1.7390138064411689</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4.2742707330081915</v>
      </c>
      <c r="Q135" s="10">
        <f ca="1">OFFSET(IND!T$25,$E135,0)</f>
        <v>4.2603214736131552</v>
      </c>
      <c r="R135" s="10">
        <f ca="1">OFFSET(IND!U$25,$E135,0)</f>
        <v>4.2526820311637605</v>
      </c>
      <c r="S135" s="10">
        <f ca="1">OFFSET(IND!V$25,$E135,0)</f>
        <v>4.2419035058639842</v>
      </c>
      <c r="T135" s="204">
        <f ca="1">OFFSET(IND!W$25,$E135,0)</f>
        <v>4.2265746772519908</v>
      </c>
      <c r="U135" s="10">
        <f ca="1">OFFSET(IND!X$25,$E135,0)</f>
        <v>4.2850369383311531</v>
      </c>
      <c r="V135" s="10">
        <f ca="1">OFFSET(IND!Y$25,$E135,0)</f>
        <v>4.3367432432733466</v>
      </c>
      <c r="W135" s="10">
        <f ca="1">OFFSET(IND!Z$25,$E135,0)</f>
        <v>4.3978971732976655</v>
      </c>
      <c r="X135" s="10">
        <f ca="1">OFFSET(IND!AA$25,$E135,0)</f>
        <v>4.4768782131525944</v>
      </c>
      <c r="Y135" s="207">
        <f ca="1">OFFSET(IND!AB$25,$E135,0)</f>
        <v>4.5511191615965405</v>
      </c>
      <c r="Z135" s="10">
        <f ca="1">OFFSET(IND!AC$25,$E135,0)</f>
        <v>4.6578155898640459</v>
      </c>
      <c r="AA135" s="10">
        <f ca="1">OFFSET(IND!AD$25,$E135,0)</f>
        <v>4.7577529613556511</v>
      </c>
      <c r="AB135" s="10">
        <f ca="1">OFFSET(IND!AE$25,$E135,0)</f>
        <v>4.8549504286311604</v>
      </c>
      <c r="AC135" s="10">
        <f ca="1">OFFSET(IND!AF$25,$E135,0)</f>
        <v>4.9583027282093664</v>
      </c>
      <c r="AD135" s="10">
        <f ca="1">OFFSET(IND!AG$25,$E135,0)</f>
        <v>5.0913009195142482</v>
      </c>
      <c r="AE135" s="10">
        <f ca="1">OFFSET(IND!AH$25,$E135,0)</f>
        <v>5.2116511671695651</v>
      </c>
      <c r="AF135" s="10">
        <f ca="1">OFFSET(IND!AI$25,$E135,0)</f>
        <v>5.3456160839353677</v>
      </c>
      <c r="AG135" s="10">
        <f ca="1">OFFSET(IND!AJ$25,$E135,0)</f>
        <v>5.4691835004649922</v>
      </c>
      <c r="AH135" s="10">
        <f ca="1">OFFSET(IND!AK$25,$E135,0)</f>
        <v>5.5947606547599857</v>
      </c>
      <c r="AI135" s="10">
        <f ca="1">OFFSET(IND!AL$25,$E135,0)</f>
        <v>5.7228834203279186</v>
      </c>
      <c r="AJ135" s="10">
        <f ca="1">OFFSET(IND!AM$25,$E135,0)</f>
        <v>6.4117258507894297</v>
      </c>
      <c r="AK135" s="10">
        <f ca="1">OFFSET(IND!AN$25,$E135,0)</f>
        <v>7.2861554080854996</v>
      </c>
      <c r="AL135" s="10">
        <f ca="1">OFFSET(IND!AO$25,$E135,0)</f>
        <v>8.8184962080373044</v>
      </c>
      <c r="AM135" s="10">
        <f ca="1">OFFSET(IND!AP$25,$E135,0)</f>
        <v>10.381768195794898</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8" t="s">
        <v>197</v>
      </c>
      <c r="C2" s="348"/>
    </row>
    <row r="3" spans="1:48">
      <c r="A3" s="4" t="s">
        <v>16</v>
      </c>
    </row>
    <row r="4" spans="1:48" ht="15.75" thickBot="1">
      <c r="A4" s="4" t="s">
        <v>16</v>
      </c>
      <c r="B4" s="348" t="s">
        <v>11</v>
      </c>
      <c r="C4" s="34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73.52968816649863</v>
      </c>
      <c r="U6" s="126" cm="1">
        <f t="array" ref="U6">INDEX(Drivers!$C$7:$AG$22,$D$6,MATCH(U$4,Drivers!$C$5:$AG$5,0))</f>
        <v>75.532282532126203</v>
      </c>
      <c r="V6" s="126" cm="1">
        <f t="array" ref="V6">INDEX(Drivers!$C$7:$AG$22,$D$6,MATCH(V$4,Drivers!$C$5:$AG$5,0))</f>
        <v>77.236805010569952</v>
      </c>
      <c r="W6" s="126" cm="1">
        <f t="array" ref="W6">INDEX(Drivers!$C$7:$AG$22,$D$6,MATCH(W$4,Drivers!$C$5:$AG$5,0))</f>
        <v>78.872303226227714</v>
      </c>
      <c r="X6" s="126" cm="1">
        <f t="array" ref="X6">INDEX(Drivers!$C$7:$AG$22,$D$6,MATCH(X$4,Drivers!$C$5:$AG$5,0))</f>
        <v>80.422281687151624</v>
      </c>
      <c r="Y6" s="126" cm="1">
        <f t="array" ref="Y6">INDEX(Drivers!$C$7:$AG$22,$D$6,MATCH(Y$4,Drivers!$C$5:$AG$5,0))</f>
        <v>81.881760100059509</v>
      </c>
      <c r="Z6" s="126" cm="1">
        <f t="array" ref="Z6">INDEX(Drivers!$C$7:$AG$22,$D$6,MATCH(Z$4,Drivers!$C$5:$AG$5,0))</f>
        <v>83.141143108283686</v>
      </c>
      <c r="AA6" s="126" cm="1">
        <f t="array" ref="AA6">INDEX(Drivers!$C$7:$AG$22,$D$6,MATCH(AA$4,Drivers!$C$5:$AG$5,0))</f>
        <v>84.229776930944311</v>
      </c>
      <c r="AB6" s="126" cm="1">
        <f t="array" ref="AB6">INDEX(Drivers!$C$7:$AG$22,$D$6,MATCH(AB$4,Drivers!$C$5:$AG$5,0))</f>
        <v>85.652701268860611</v>
      </c>
      <c r="AC6" s="126" cm="1">
        <f t="array" ref="AC6">INDEX(Drivers!$C$7:$AG$22,$D$6,MATCH(AC$4,Drivers!$C$5:$AG$5,0))</f>
        <v>86.978260360118526</v>
      </c>
      <c r="AD6" s="126" cm="1">
        <f t="array" ref="AD6">INDEX(Drivers!$C$7:$AG$22,$D$6,MATCH(AD$4,Drivers!$C$5:$AG$5,0))</f>
        <v>88.867999009418725</v>
      </c>
      <c r="AE6" s="126" cm="1">
        <f t="array" ref="AE6">INDEX(Drivers!$C$7:$AG$22,$D$6,MATCH(AE$4,Drivers!$C$5:$AG$5,0))</f>
        <v>90.477553093063065</v>
      </c>
      <c r="AF6" s="126" cm="1">
        <f t="array" ref="AF6">INDEX(Drivers!$C$7:$AG$22,$D$6,MATCH(AF$4,Drivers!$C$5:$AG$5,0))</f>
        <v>91.961557286413296</v>
      </c>
      <c r="AG6" s="126" cm="1">
        <f t="array" ref="AG6">INDEX(Drivers!$C$7:$AG$22,$D$6,MATCH(AG$4,Drivers!$C$5:$AG$5,0))</f>
        <v>93.551955952700226</v>
      </c>
      <c r="AH6" s="126" cm="1">
        <f t="array" ref="AH6">INDEX(Drivers!$C$7:$AG$22,$D$6,MATCH(AH$4,Drivers!$C$5:$AG$5,0))</f>
        <v>95.25666322864862</v>
      </c>
      <c r="AI6" s="126" cm="1">
        <f t="array" ref="AI6">INDEX(Drivers!$C$7:$AG$22,$D$6,MATCH(AI$4,Drivers!$C$5:$AG$5,0))</f>
        <v>97.052103330151567</v>
      </c>
      <c r="AJ6" s="126" cm="1">
        <f t="array" ref="AJ6">INDEX(Drivers!$C$7:$AG$22,$D$6,MATCH(AJ$4,Drivers!$C$5:$AG$5,0))</f>
        <v>99.398562235967859</v>
      </c>
      <c r="AK6" s="126" cm="1">
        <f t="array" ref="AK6">INDEX(Drivers!$C$7:$AG$22,$D$6,MATCH(AK$4,Drivers!$C$5:$AG$5,0))</f>
        <v>101.61347448996032</v>
      </c>
      <c r="AL6" s="126" cm="1">
        <f t="array" ref="AL6">INDEX(Drivers!$C$7:$AG$22,$D$6,MATCH(AL$4,Drivers!$C$5:$AG$5,0))</f>
        <v>103.90010157778242</v>
      </c>
      <c r="AM6" s="126" cm="1">
        <f t="array" ref="AM6">INDEX(Drivers!$C$7:$AG$22,$D$6,MATCH(AM$4,Drivers!$C$5:$AG$5,0))</f>
        <v>106.25394556302939</v>
      </c>
      <c r="AN6" s="126" cm="1">
        <f t="array" ref="AN6">INDEX(Drivers!$C$7:$AG$22,$D$6,MATCH(AN$4,Drivers!$C$5:$AG$5,0))</f>
        <v>117.1213130758107</v>
      </c>
      <c r="AO6" s="126" cm="1">
        <f t="array" ref="AO6">INDEX(Drivers!$C$7:$AG$22,$D$6,MATCH(AO$4,Drivers!$C$5:$AG$5,0))</f>
        <v>131.30895907868631</v>
      </c>
      <c r="AP6" s="126">
        <f>AO6</f>
        <v>131.30895907868631</v>
      </c>
      <c r="AQ6" s="126"/>
      <c r="AR6" s="126"/>
      <c r="AS6" s="24"/>
      <c r="AT6" s="24"/>
      <c r="AU6" s="24"/>
      <c r="AV6" s="24"/>
    </row>
    <row r="7" spans="1:48">
      <c r="A7" s="4" t="s">
        <v>16</v>
      </c>
      <c r="B7" s="25"/>
    </row>
    <row r="8" spans="1:48" ht="15.75" thickBot="1">
      <c r="A8" s="4" t="s">
        <v>16</v>
      </c>
      <c r="B8" s="348" t="s">
        <v>285</v>
      </c>
      <c r="C8" s="34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8" t="s">
        <v>12</v>
      </c>
      <c r="C16" s="34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2.7610252366444037</v>
      </c>
      <c r="U22" s="6">
        <f t="shared" si="2"/>
        <v>2.8362222586926871</v>
      </c>
      <c r="V22" s="6">
        <f t="shared" si="2"/>
        <v>2.9002267403757074</v>
      </c>
      <c r="W22" s="6">
        <f t="shared" si="2"/>
        <v>2.961639374653346</v>
      </c>
      <c r="X22" s="6">
        <f t="shared" si="2"/>
        <v>3.0198407590679746</v>
      </c>
      <c r="Y22" s="6">
        <f t="shared" si="2"/>
        <v>3.0746438845926161</v>
      </c>
      <c r="Z22" s="6">
        <f t="shared" si="2"/>
        <v>3.12193346727702</v>
      </c>
      <c r="AA22" s="6">
        <f t="shared" si="2"/>
        <v>3.1628114518405415</v>
      </c>
      <c r="AB22" s="6">
        <f t="shared" si="2"/>
        <v>3.2162419790845345</v>
      </c>
      <c r="AC22" s="6">
        <f t="shared" si="2"/>
        <v>3.2660164605883746</v>
      </c>
      <c r="AD22" s="6">
        <f t="shared" si="2"/>
        <v>3.3369757728265217</v>
      </c>
      <c r="AE22" s="6">
        <f t="shared" si="2"/>
        <v>3.3974142100822755</v>
      </c>
      <c r="AF22" s="6">
        <f t="shared" si="2"/>
        <v>3.4531382738080474</v>
      </c>
      <c r="AG22" s="6">
        <f t="shared" si="2"/>
        <v>3.5128574289335344</v>
      </c>
      <c r="AH22" s="6">
        <f t="shared" si="2"/>
        <v>3.5768688497262766</v>
      </c>
      <c r="AI22" s="6">
        <f t="shared" si="2"/>
        <v>3.644287270159503</v>
      </c>
      <c r="AJ22" s="6">
        <f t="shared" si="2"/>
        <v>3.7323963376294715</v>
      </c>
      <c r="AK22" s="6">
        <f t="shared" si="2"/>
        <v>3.8155658543609792</v>
      </c>
      <c r="AL22" s="6">
        <f t="shared" si="2"/>
        <v>3.9014282489080028</v>
      </c>
      <c r="AM22" s="6">
        <f t="shared" si="2"/>
        <v>3.9898146246488366</v>
      </c>
      <c r="AN22" s="6">
        <f t="shared" si="2"/>
        <v>4.397882123734866</v>
      </c>
      <c r="AO22" s="6">
        <f t="shared" si="2"/>
        <v>4.9306254229287321</v>
      </c>
      <c r="AP22" s="6">
        <f t="shared" si="2"/>
        <v>4.9306254229287321</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4.2279415936416616</v>
      </c>
      <c r="U23" s="6">
        <f t="shared" si="3"/>
        <v>4.343090348175437</v>
      </c>
      <c r="V23" s="6">
        <f t="shared" si="3"/>
        <v>4.441100031931895</v>
      </c>
      <c r="W23" s="6">
        <f t="shared" si="3"/>
        <v>4.5351408351058256</v>
      </c>
      <c r="X23" s="6">
        <f t="shared" si="3"/>
        <v>4.6242642703820636</v>
      </c>
      <c r="Y23" s="6">
        <f t="shared" si="3"/>
        <v>4.7081839719450951</v>
      </c>
      <c r="Z23" s="6">
        <f t="shared" si="3"/>
        <v>4.7805982298532701</v>
      </c>
      <c r="AA23" s="6">
        <f t="shared" si="3"/>
        <v>4.843194445529444</v>
      </c>
      <c r="AB23" s="6">
        <f t="shared" si="3"/>
        <v>4.9250122954740645</v>
      </c>
      <c r="AC23" s="6">
        <f t="shared" si="3"/>
        <v>5.0012316642284746</v>
      </c>
      <c r="AD23" s="6">
        <f t="shared" si="3"/>
        <v>5.109891238826382</v>
      </c>
      <c r="AE23" s="6">
        <f t="shared" si="3"/>
        <v>5.202440259870051</v>
      </c>
      <c r="AF23" s="6">
        <f t="shared" si="3"/>
        <v>5.2877701886465305</v>
      </c>
      <c r="AG23" s="6">
        <f t="shared" si="3"/>
        <v>5.3792177772238254</v>
      </c>
      <c r="AH23" s="6">
        <f t="shared" si="3"/>
        <v>5.4772380867979056</v>
      </c>
      <c r="AI23" s="6">
        <f t="shared" si="3"/>
        <v>5.5804755147446645</v>
      </c>
      <c r="AJ23" s="6">
        <f t="shared" si="3"/>
        <v>5.715396407965474</v>
      </c>
      <c r="AK23" s="6">
        <f t="shared" si="3"/>
        <v>5.8427533963932854</v>
      </c>
      <c r="AL23" s="6">
        <f t="shared" si="3"/>
        <v>5.9742339726723444</v>
      </c>
      <c r="AM23" s="6">
        <f t="shared" si="3"/>
        <v>6.1095795064060665</v>
      </c>
      <c r="AN23" s="6">
        <f t="shared" si="3"/>
        <v>6.7344508511156755</v>
      </c>
      <c r="AO23" s="6">
        <f t="shared" si="3"/>
        <v>7.5502375101804367</v>
      </c>
      <c r="AP23" s="6">
        <f t="shared" si="3"/>
        <v>7.5502375101804367</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16.063433712586789</v>
      </c>
      <c r="U24" s="6">
        <f t="shared" si="4"/>
        <v>16.500924237129972</v>
      </c>
      <c r="V24" s="6">
        <f t="shared" si="4"/>
        <v>16.873297417634909</v>
      </c>
      <c r="W24" s="6">
        <f t="shared" si="4"/>
        <v>17.230591428113826</v>
      </c>
      <c r="X24" s="6">
        <f t="shared" si="4"/>
        <v>17.569202632429153</v>
      </c>
      <c r="Y24" s="6">
        <f t="shared" si="4"/>
        <v>17.888043026361064</v>
      </c>
      <c r="Z24" s="6">
        <f t="shared" si="4"/>
        <v>18.163170202550887</v>
      </c>
      <c r="AA24" s="6">
        <f t="shared" si="4"/>
        <v>18.400995191118653</v>
      </c>
      <c r="AB24" s="6">
        <f t="shared" si="4"/>
        <v>18.711849913205711</v>
      </c>
      <c r="AC24" s="6">
        <f t="shared" si="4"/>
        <v>19.00143404072605</v>
      </c>
      <c r="AD24" s="6">
        <f t="shared" si="4"/>
        <v>19.414269893618698</v>
      </c>
      <c r="AE24" s="6">
        <f t="shared" si="4"/>
        <v>19.76589610031359</v>
      </c>
      <c r="AF24" s="6">
        <f t="shared" si="4"/>
        <v>20.090094442282666</v>
      </c>
      <c r="AG24" s="6">
        <f t="shared" si="4"/>
        <v>20.437535920541599</v>
      </c>
      <c r="AH24" s="6">
        <f t="shared" si="4"/>
        <v>20.809949472256317</v>
      </c>
      <c r="AI24" s="6">
        <f t="shared" si="4"/>
        <v>21.202184687372505</v>
      </c>
      <c r="AJ24" s="6">
        <f t="shared" si="4"/>
        <v>21.714796504894966</v>
      </c>
      <c r="AK24" s="6">
        <f t="shared" si="4"/>
        <v>22.198670393910241</v>
      </c>
      <c r="AL24" s="6">
        <f t="shared" si="4"/>
        <v>22.698211240152684</v>
      </c>
      <c r="AM24" s="6">
        <f t="shared" si="4"/>
        <v>23.212436415991426</v>
      </c>
      <c r="AN24" s="6">
        <f t="shared" si="4"/>
        <v>25.586541923913565</v>
      </c>
      <c r="AO24" s="6">
        <f t="shared" si="4"/>
        <v>28.686001703870517</v>
      </c>
      <c r="AP24" s="6">
        <f t="shared" si="4"/>
        <v>28.686001703870517</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5.5347443893086643</v>
      </c>
      <c r="U25" s="6">
        <f t="shared" si="5"/>
        <v>5.6854841545055512</v>
      </c>
      <c r="V25" s="6">
        <f t="shared" si="5"/>
        <v>5.8137873808520943</v>
      </c>
      <c r="W25" s="6">
        <f t="shared" si="5"/>
        <v>5.9368949962732138</v>
      </c>
      <c r="X25" s="6">
        <f t="shared" si="5"/>
        <v>6.0535653481278606</v>
      </c>
      <c r="Y25" s="6">
        <f t="shared" si="5"/>
        <v>6.1634235585811368</v>
      </c>
      <c r="Z25" s="6">
        <f t="shared" si="5"/>
        <v>6.2582201395618133</v>
      </c>
      <c r="AA25" s="6">
        <f t="shared" si="5"/>
        <v>6.3401640467403535</v>
      </c>
      <c r="AB25" s="6">
        <f t="shared" si="5"/>
        <v>6.4472707500607846</v>
      </c>
      <c r="AC25" s="6">
        <f t="shared" si="5"/>
        <v>6.5470485530948999</v>
      </c>
      <c r="AD25" s="6">
        <f t="shared" si="5"/>
        <v>6.6892934156433501</v>
      </c>
      <c r="AE25" s="6">
        <f t="shared" si="5"/>
        <v>6.8104481581137284</v>
      </c>
      <c r="AF25" s="6">
        <f t="shared" si="5"/>
        <v>6.9221524790168321</v>
      </c>
      <c r="AG25" s="6">
        <f t="shared" si="5"/>
        <v>7.0418653503003812</v>
      </c>
      <c r="AH25" s="6">
        <f t="shared" si="5"/>
        <v>7.1701824867691828</v>
      </c>
      <c r="AI25" s="6">
        <f t="shared" si="5"/>
        <v>7.3053292863262742</v>
      </c>
      <c r="AJ25" s="6">
        <f t="shared" si="5"/>
        <v>7.481952505974677</v>
      </c>
      <c r="AK25" s="6">
        <f t="shared" si="5"/>
        <v>7.6486739143782723</v>
      </c>
      <c r="AL25" s="6">
        <f t="shared" si="5"/>
        <v>7.8207934590186206</v>
      </c>
      <c r="AM25" s="6">
        <f t="shared" si="5"/>
        <v>7.9979725701438236</v>
      </c>
      <c r="AN25" s="6">
        <f t="shared" si="5"/>
        <v>8.8159836737911537</v>
      </c>
      <c r="AO25" s="6">
        <f t="shared" si="5"/>
        <v>9.8839195792733499</v>
      </c>
      <c r="AP25" s="6">
        <f t="shared" si="5"/>
        <v>9.8839195792733499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9.2949981132875266</v>
      </c>
      <c r="U26" s="6">
        <f t="shared" si="6"/>
        <v>9.5481490692393489</v>
      </c>
      <c r="V26" s="6">
        <f t="shared" si="6"/>
        <v>9.7636203110772737</v>
      </c>
      <c r="W26" s="6">
        <f t="shared" si="6"/>
        <v>9.970366092378578</v>
      </c>
      <c r="X26" s="6">
        <f t="shared" si="6"/>
        <v>10.166301193276885</v>
      </c>
      <c r="Y26" s="6">
        <f t="shared" si="6"/>
        <v>10.350796047432182</v>
      </c>
      <c r="Z26" s="6">
        <f t="shared" si="6"/>
        <v>10.509996541508036</v>
      </c>
      <c r="AA26" s="6">
        <f t="shared" si="6"/>
        <v>10.647612375057863</v>
      </c>
      <c r="AB26" s="6">
        <f t="shared" si="6"/>
        <v>10.827486373793368</v>
      </c>
      <c r="AC26" s="6">
        <f t="shared" si="6"/>
        <v>10.995052285733507</v>
      </c>
      <c r="AD26" s="6">
        <f t="shared" si="6"/>
        <v>11.233936981396543</v>
      </c>
      <c r="AE26" s="6">
        <f t="shared" si="6"/>
        <v>11.437403126075839</v>
      </c>
      <c r="AF26" s="6">
        <f t="shared" si="6"/>
        <v>11.624998320904719</v>
      </c>
      <c r="AG26" s="6">
        <f t="shared" si="6"/>
        <v>11.826043000558988</v>
      </c>
      <c r="AH26" s="6">
        <f t="shared" si="6"/>
        <v>12.041537602926514</v>
      </c>
      <c r="AI26" s="6">
        <f t="shared" si="6"/>
        <v>12.268501877794666</v>
      </c>
      <c r="AJ26" s="6">
        <f t="shared" si="6"/>
        <v>12.565121265776868</v>
      </c>
      <c r="AK26" s="6">
        <f t="shared" si="6"/>
        <v>12.845111644293629</v>
      </c>
      <c r="AL26" s="6">
        <f t="shared" si="6"/>
        <v>13.134167602466214</v>
      </c>
      <c r="AM26" s="6">
        <f t="shared" si="6"/>
        <v>13.431720549410604</v>
      </c>
      <c r="AN26" s="6">
        <f t="shared" si="6"/>
        <v>14.805480768534277</v>
      </c>
      <c r="AO26" s="6">
        <f t="shared" si="6"/>
        <v>16.598962369192066</v>
      </c>
      <c r="AP26" s="6">
        <f t="shared" si="6"/>
        <v>16.598962369192066</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8" t="s">
        <v>197</v>
      </c>
      <c r="C2" s="34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203.05323099814126</v>
      </c>
      <c r="T10" s="185" cm="1">
        <f t="array" ref="T10">INDEX(Drivers!$C$7:$AG$22,$G10,T$9)</f>
        <v>205.75572205545762</v>
      </c>
      <c r="U10" s="185" cm="1">
        <f t="array" ref="U10">INDEX(Drivers!$C$7:$AG$22,$G10,U$9)</f>
        <v>208.85949205846453</v>
      </c>
      <c r="V10" s="185" cm="1">
        <f t="array" ref="V10">INDEX(Drivers!$C$7:$AG$22,$G10,V$9)</f>
        <v>211.91320616661847</v>
      </c>
      <c r="W10" s="185" cm="1">
        <f t="array" ref="W10">INDEX(Drivers!$C$7:$AG$22,$G10,W$9)</f>
        <v>214.84250220238658</v>
      </c>
      <c r="X10" s="185" cm="1">
        <f t="array" ref="X10">INDEX(Drivers!$C$7:$AG$22,$G10,X$9)</f>
        <v>217.81421793291815</v>
      </c>
      <c r="Y10" s="185" cm="1">
        <f t="array" ref="Y10">INDEX(Drivers!$C$7:$AG$22,$G10,Y$9)</f>
        <v>220.44251928370443</v>
      </c>
      <c r="Z10" s="185" cm="1">
        <f t="array" ref="Z10">INDEX(Drivers!$C$7:$AG$22,$G10,Z$9)</f>
        <v>223.55105618396254</v>
      </c>
      <c r="AA10" s="185" cm="1">
        <f t="array" ref="AA10">INDEX(Drivers!$C$7:$AG$22,$G10,AA$9)</f>
        <v>227.56576916663053</v>
      </c>
      <c r="AB10" s="185" cm="1">
        <f t="array" ref="AB10">INDEX(Drivers!$C$7:$AG$22,$G10,AB$9)</f>
        <v>231.33953689760699</v>
      </c>
      <c r="AC10" s="185" cm="1">
        <f t="array" ref="AC10">INDEX(Drivers!$C$7:$AG$22,$G10,AC$9)</f>
        <v>236.76306052500738</v>
      </c>
      <c r="AD10" s="185" cm="1">
        <f t="array" ref="AD10">INDEX(Drivers!$C$7:$AG$22,$G10,AD$9)</f>
        <v>241.84301216299562</v>
      </c>
      <c r="AE10" s="185" cm="1">
        <f t="array" ref="AE10">INDEX(Drivers!$C$7:$AG$22,$G10,AE$9)</f>
        <v>246.78369076725537</v>
      </c>
      <c r="AF10" s="185" cm="1">
        <f t="array" ref="AF10">INDEX(Drivers!$C$7:$AG$22,$G10,AF$9)</f>
        <v>252.0372278144676</v>
      </c>
      <c r="AG10" s="185" cm="1">
        <f t="array" ref="AG10">INDEX(Drivers!$C$7:$AG$22,$G10,AG$9)</f>
        <v>258.79770559855126</v>
      </c>
      <c r="AH10" s="185" cm="1">
        <f t="array" ref="AH10">INDEX(Drivers!$C$7:$AG$22,$G10,AH$9)</f>
        <v>264.91527131579926</v>
      </c>
      <c r="AI10" s="185" cm="1">
        <f t="array" ref="AI10">INDEX(Drivers!$C$7:$AG$22,$G10,AI$9)</f>
        <v>271.72488906139472</v>
      </c>
      <c r="AJ10" s="185" cm="1">
        <f t="array" ref="AJ10">INDEX(Drivers!$C$7:$AG$22,$G10,AJ$9)</f>
        <v>278.00598781987441</v>
      </c>
      <c r="AK10" s="185" cm="1">
        <f t="array" ref="AK10">INDEX(Drivers!$C$7:$AG$22,$G10,AK$9)</f>
        <v>284.38924426472039</v>
      </c>
      <c r="AL10" s="185" cm="1">
        <f t="array" ref="AL10">INDEX(Drivers!$C$7:$AG$22,$G10,AL$9)</f>
        <v>290.90189757044675</v>
      </c>
      <c r="AM10" s="185" cm="1">
        <f t="array" ref="AM10">INDEX(Drivers!$C$7:$AG$22,$G10,AM$9)</f>
        <v>325.91668914151285</v>
      </c>
      <c r="AN10" s="185" cm="1">
        <f t="array" ref="AN10">INDEX(Drivers!$C$7:$AG$22,$G10,AN$9)</f>
        <v>370.36512515290667</v>
      </c>
      <c r="AO10" s="185">
        <f>FORECAST(AO$3,$AL10:$AN10,$AL$3:$AN$3)</f>
        <v>448.25607866197788</v>
      </c>
      <c r="AP10" s="185">
        <f>FORECAST(AP$3,$AL10:$AN10,$AL$3:$AN$3)</f>
        <v>527.71930624443849</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203.05323099814126</v>
      </c>
      <c r="T11" s="185" cm="1">
        <f t="array" ref="T11">INDEX(Drivers!$C$7:$AG$22,$G11,T$9)</f>
        <v>205.75572205545762</v>
      </c>
      <c r="U11" s="185" cm="1">
        <f t="array" ref="U11">INDEX(Drivers!$C$7:$AG$22,$G11,U$9)</f>
        <v>208.85949205846453</v>
      </c>
      <c r="V11" s="185" cm="1">
        <f t="array" ref="V11">INDEX(Drivers!$C$7:$AG$22,$G11,V$9)</f>
        <v>211.91320616661847</v>
      </c>
      <c r="W11" s="185" cm="1">
        <f t="array" ref="W11">INDEX(Drivers!$C$7:$AG$22,$G11,W$9)</f>
        <v>214.84250220238658</v>
      </c>
      <c r="X11" s="185" cm="1">
        <f t="array" ref="X11">INDEX(Drivers!$C$7:$AG$22,$G11,X$9)</f>
        <v>217.81421793291815</v>
      </c>
      <c r="Y11" s="185" cm="1">
        <f t="array" ref="Y11">INDEX(Drivers!$C$7:$AG$22,$G11,Y$9)</f>
        <v>220.44251928370443</v>
      </c>
      <c r="Z11" s="185" cm="1">
        <f t="array" ref="Z11">INDEX(Drivers!$C$7:$AG$22,$G11,Z$9)</f>
        <v>223.55105618396254</v>
      </c>
      <c r="AA11" s="185" cm="1">
        <f t="array" ref="AA11">INDEX(Drivers!$C$7:$AG$22,$G11,AA$9)</f>
        <v>227.56576916663053</v>
      </c>
      <c r="AB11" s="185" cm="1">
        <f t="array" ref="AB11">INDEX(Drivers!$C$7:$AG$22,$G11,AB$9)</f>
        <v>231.33953689760699</v>
      </c>
      <c r="AC11" s="185" cm="1">
        <f t="array" ref="AC11">INDEX(Drivers!$C$7:$AG$22,$G11,AC$9)</f>
        <v>236.76306052500738</v>
      </c>
      <c r="AD11" s="185" cm="1">
        <f t="array" ref="AD11">INDEX(Drivers!$C$7:$AG$22,$G11,AD$9)</f>
        <v>241.84301216299562</v>
      </c>
      <c r="AE11" s="185" cm="1">
        <f t="array" ref="AE11">INDEX(Drivers!$C$7:$AG$22,$G11,AE$9)</f>
        <v>246.78369076725537</v>
      </c>
      <c r="AF11" s="185" cm="1">
        <f t="array" ref="AF11">INDEX(Drivers!$C$7:$AG$22,$G11,AF$9)</f>
        <v>252.0372278144676</v>
      </c>
      <c r="AG11" s="185" cm="1">
        <f t="array" ref="AG11">INDEX(Drivers!$C$7:$AG$22,$G11,AG$9)</f>
        <v>258.79770559855126</v>
      </c>
      <c r="AH11" s="185" cm="1">
        <f t="array" ref="AH11">INDEX(Drivers!$C$7:$AG$22,$G11,AH$9)</f>
        <v>264.91527131579926</v>
      </c>
      <c r="AI11" s="185" cm="1">
        <f t="array" ref="AI11">INDEX(Drivers!$C$7:$AG$22,$G11,AI$9)</f>
        <v>271.72488906139472</v>
      </c>
      <c r="AJ11" s="185" cm="1">
        <f t="array" ref="AJ11">INDEX(Drivers!$C$7:$AG$22,$G11,AJ$9)</f>
        <v>278.00598781987441</v>
      </c>
      <c r="AK11" s="185" cm="1">
        <f t="array" ref="AK11">INDEX(Drivers!$C$7:$AG$22,$G11,AK$9)</f>
        <v>284.38924426472039</v>
      </c>
      <c r="AL11" s="185" cm="1">
        <f t="array" ref="AL11">INDEX(Drivers!$C$7:$AG$22,$G11,AL$9)</f>
        <v>290.90189757044675</v>
      </c>
      <c r="AM11" s="185" cm="1">
        <f t="array" ref="AM11">INDEX(Drivers!$C$7:$AG$22,$G11,AM$9)</f>
        <v>325.91668914151285</v>
      </c>
      <c r="AN11" s="185" cm="1">
        <f t="array" ref="AN11">INDEX(Drivers!$C$7:$AG$22,$G11,AN$9)</f>
        <v>370.36512515290667</v>
      </c>
      <c r="AO11" s="185">
        <f t="shared" ref="AO11:AP22" si="4">FORECAST(AO$3,$AL11:$AN11,$AL$3:$AN$3)</f>
        <v>448.25607866197788</v>
      </c>
      <c r="AP11" s="185">
        <f t="shared" si="4"/>
        <v>527.71930624443849</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12.880982314247699</v>
      </c>
      <c r="T12" s="185" cm="1">
        <f t="array" ref="T12">INDEX(Drivers!$C$7:$AG$22,$G12,T$9)</f>
        <v>13.108129359750787</v>
      </c>
      <c r="U12" s="185" cm="1">
        <f t="array" ref="U12">INDEX(Drivers!$C$7:$AG$22,$G12,U$9)</f>
        <v>13.374660263821282</v>
      </c>
      <c r="V12" s="185" cm="1">
        <f t="array" ref="V12">INDEX(Drivers!$C$7:$AG$22,$G12,V$9)</f>
        <v>13.625381618247797</v>
      </c>
      <c r="W12" s="185" cm="1">
        <f t="array" ref="W12">INDEX(Drivers!$C$7:$AG$22,$G12,W$9)</f>
        <v>13.879419232542793</v>
      </c>
      <c r="X12" s="185" cm="1">
        <f t="array" ref="X12">INDEX(Drivers!$C$7:$AG$22,$G12,X$9)</f>
        <v>14.097569398840795</v>
      </c>
      <c r="Y12" s="185" cm="1">
        <f t="array" ref="Y12">INDEX(Drivers!$C$7:$AG$22,$G12,Y$9)</f>
        <v>14.299183888412093</v>
      </c>
      <c r="Z12" s="185" cm="1">
        <f t="array" ref="Z12">INDEX(Drivers!$C$7:$AG$22,$G12,Z$9)</f>
        <v>14.504292598767313</v>
      </c>
      <c r="AA12" s="185" cm="1">
        <f t="array" ref="AA12">INDEX(Drivers!$C$7:$AG$22,$G12,AA$9)</f>
        <v>14.759605805918616</v>
      </c>
      <c r="AB12" s="185" cm="1">
        <f t="array" ref="AB12">INDEX(Drivers!$C$7:$AG$22,$G12,AB$9)</f>
        <v>14.964781577390957</v>
      </c>
      <c r="AC12" s="185" cm="1">
        <f t="array" ref="AC12">INDEX(Drivers!$C$7:$AG$22,$G12,AC$9)</f>
        <v>15.332886511863386</v>
      </c>
      <c r="AD12" s="185" cm="1">
        <f t="array" ref="AD12">INDEX(Drivers!$C$7:$AG$22,$G12,AD$9)</f>
        <v>15.604565522019763</v>
      </c>
      <c r="AE12" s="185" cm="1">
        <f t="array" ref="AE12">INDEX(Drivers!$C$7:$AG$22,$G12,AE$9)</f>
        <v>15.867578817316549</v>
      </c>
      <c r="AF12" s="185" cm="1">
        <f t="array" ref="AF12">INDEX(Drivers!$C$7:$AG$22,$G12,AF$9)</f>
        <v>16.14257375490773</v>
      </c>
      <c r="AG12" s="185" cm="1">
        <f t="array" ref="AG12">INDEX(Drivers!$C$7:$AG$22,$G12,AG$9)</f>
        <v>16.471023604474297</v>
      </c>
      <c r="AH12" s="185" cm="1">
        <f t="array" ref="AH12">INDEX(Drivers!$C$7:$AG$22,$G12,AH$9)</f>
        <v>16.775525676545531</v>
      </c>
      <c r="AI12" s="185" cm="1">
        <f t="array" ref="AI12">INDEX(Drivers!$C$7:$AG$22,$G12,AI$9)</f>
        <v>17.120726754378332</v>
      </c>
      <c r="AJ12" s="185" cm="1">
        <f t="array" ref="AJ12">INDEX(Drivers!$C$7:$AG$22,$G12,AJ$9)</f>
        <v>17.244647038837812</v>
      </c>
      <c r="AK12" s="185" cm="1">
        <f t="array" ref="AK12">INDEX(Drivers!$C$7:$AG$22,$G12,AK$9)</f>
        <v>17.334027823104091</v>
      </c>
      <c r="AL12" s="185" cm="1">
        <f t="array" ref="AL12">INDEX(Drivers!$C$7:$AG$22,$G12,AL$9)</f>
        <v>17.381710764945048</v>
      </c>
      <c r="AM12" s="185" cm="1">
        <f t="array" ref="AM12">INDEX(Drivers!$C$7:$AG$22,$G12,AM$9)</f>
        <v>19.374660425905805</v>
      </c>
      <c r="AN12" s="185" cm="1">
        <f t="array" ref="AN12">INDEX(Drivers!$C$7:$AG$22,$G12,AN$9)</f>
        <v>22.277157114250571</v>
      </c>
      <c r="AO12" s="185">
        <f t="shared" si="4"/>
        <v>27.021012292325395</v>
      </c>
      <c r="AP12" s="185">
        <f t="shared" si="4"/>
        <v>31.916458641630925</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54.49847612453388</v>
      </c>
      <c r="T13" s="185" cm="1">
        <f t="array" ref="T13">INDEX(Drivers!$C$7:$AG$22,$G13,T$9)</f>
        <v>55.771837146398973</v>
      </c>
      <c r="U13" s="185" cm="1">
        <f t="array" ref="U13">INDEX(Drivers!$C$7:$AG$22,$G13,U$9)</f>
        <v>57.093212307755266</v>
      </c>
      <c r="V13" s="185" cm="1">
        <f t="array" ref="V13">INDEX(Drivers!$C$7:$AG$22,$G13,V$9)</f>
        <v>58.397866861311854</v>
      </c>
      <c r="W13" s="185" cm="1">
        <f t="array" ref="W13">INDEX(Drivers!$C$7:$AG$22,$G13,W$9)</f>
        <v>59.700445775176171</v>
      </c>
      <c r="X13" s="185" cm="1">
        <f t="array" ref="X13">INDEX(Drivers!$C$7:$AG$22,$G13,X$9)</f>
        <v>60.984652302292218</v>
      </c>
      <c r="Y13" s="185" cm="1">
        <f t="array" ref="Y13">INDEX(Drivers!$C$7:$AG$22,$G13,Y$9)</f>
        <v>62.210281678382088</v>
      </c>
      <c r="Z13" s="185" cm="1">
        <f t="array" ref="Z13">INDEX(Drivers!$C$7:$AG$22,$G13,Z$9)</f>
        <v>63.568576603762899</v>
      </c>
      <c r="AA13" s="185" cm="1">
        <f t="array" ref="AA13">INDEX(Drivers!$C$7:$AG$22,$G13,AA$9)</f>
        <v>65.166372614063476</v>
      </c>
      <c r="AB13" s="185" cm="1">
        <f t="array" ref="AB13">INDEX(Drivers!$C$7:$AG$22,$G13,AB$9)</f>
        <v>66.683214336096313</v>
      </c>
      <c r="AC13" s="185" cm="1">
        <f t="array" ref="AC13">INDEX(Drivers!$C$7:$AG$22,$G13,AC$9)</f>
        <v>68.553892925081186</v>
      </c>
      <c r="AD13" s="185" cm="1">
        <f t="array" ref="AD13">INDEX(Drivers!$C$7:$AG$22,$G13,AD$9)</f>
        <v>70.337502291589374</v>
      </c>
      <c r="AE13" s="185" cm="1">
        <f t="array" ref="AE13">INDEX(Drivers!$C$7:$AG$22,$G13,AE$9)</f>
        <v>72.104910056161657</v>
      </c>
      <c r="AF13" s="185" cm="1">
        <f t="array" ref="AF13">INDEX(Drivers!$C$7:$AG$22,$G13,AF$9)</f>
        <v>73.982413597227591</v>
      </c>
      <c r="AG13" s="185" cm="1">
        <f t="array" ref="AG13">INDEX(Drivers!$C$7:$AG$22,$G13,AG$9)</f>
        <v>75.938510401139467</v>
      </c>
      <c r="AH13" s="185" cm="1">
        <f t="array" ref="AH13">INDEX(Drivers!$C$7:$AG$22,$G13,AH$9)</f>
        <v>78.008475122011049</v>
      </c>
      <c r="AI13" s="185" cm="1">
        <f t="array" ref="AI13">INDEX(Drivers!$C$7:$AG$22,$G13,AI$9)</f>
        <v>80.230415284563847</v>
      </c>
      <c r="AJ13" s="185" cm="1">
        <f t="array" ref="AJ13">INDEX(Drivers!$C$7:$AG$22,$G13,AJ$9)</f>
        <v>82.237471232543072</v>
      </c>
      <c r="AK13" s="185" cm="1">
        <f t="array" ref="AK13">INDEX(Drivers!$C$7:$AG$22,$G13,AK$9)</f>
        <v>84.226626467136981</v>
      </c>
      <c r="AL13" s="185" cm="1">
        <f t="array" ref="AL13">INDEX(Drivers!$C$7:$AG$22,$G13,AL$9)</f>
        <v>86.181287421839968</v>
      </c>
      <c r="AM13" s="185" cm="1">
        <f t="array" ref="AM13">INDEX(Drivers!$C$7:$AG$22,$G13,AM$9)</f>
        <v>97.736117611758985</v>
      </c>
      <c r="AN13" s="185" cm="1">
        <f t="array" ref="AN13">INDEX(Drivers!$C$7:$AG$22,$G13,AN$9)</f>
        <v>113.15319495224142</v>
      </c>
      <c r="AO13" s="185">
        <f t="shared" si="4"/>
        <v>139.48139462421659</v>
      </c>
      <c r="AP13" s="185">
        <f t="shared" si="4"/>
        <v>166.45330215461763</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5.9217581831486248</v>
      </c>
      <c r="T14" s="185" cm="1">
        <f t="array" ref="T14">INDEX(Drivers!$C$7:$AG$22,$G14,T$9)</f>
        <v>5.9411124759021368</v>
      </c>
      <c r="U14" s="185" cm="1">
        <f t="array" ref="U14">INDEX(Drivers!$C$7:$AG$22,$G14,U$9)</f>
        <v>6.0084895481060947</v>
      </c>
      <c r="V14" s="185" cm="1">
        <f t="array" ref="V14">INDEX(Drivers!$C$7:$AG$22,$G14,V$9)</f>
        <v>6.0937614682910857</v>
      </c>
      <c r="W14" s="185" cm="1">
        <f t="array" ref="W14">INDEX(Drivers!$C$7:$AG$22,$G14,W$9)</f>
        <v>6.1867294966017337</v>
      </c>
      <c r="X14" s="185" cm="1">
        <f t="array" ref="X14">INDEX(Drivers!$C$7:$AG$22,$G14,X$9)</f>
        <v>6.2751316148855754</v>
      </c>
      <c r="Y14" s="185" cm="1">
        <f t="array" ref="Y14">INDEX(Drivers!$C$7:$AG$22,$G14,Y$9)</f>
        <v>6.3479121634030058</v>
      </c>
      <c r="Z14" s="185" cm="1">
        <f t="array" ref="Z14">INDEX(Drivers!$C$7:$AG$22,$G14,Z$9)</f>
        <v>6.4488439154218051</v>
      </c>
      <c r="AA14" s="185" cm="1">
        <f t="array" ref="AA14">INDEX(Drivers!$C$7:$AG$22,$G14,AA$9)</f>
        <v>6.5940785016846535</v>
      </c>
      <c r="AB14" s="185" cm="1">
        <f t="array" ref="AB14">INDEX(Drivers!$C$7:$AG$22,$G14,AB$9)</f>
        <v>6.7041169462253176</v>
      </c>
      <c r="AC14" s="185" cm="1">
        <f t="array" ref="AC14">INDEX(Drivers!$C$7:$AG$22,$G14,AC$9)</f>
        <v>6.9368219195515994</v>
      </c>
      <c r="AD14" s="185" cm="1">
        <f t="array" ref="AD14">INDEX(Drivers!$C$7:$AG$22,$G14,AD$9)</f>
        <v>7.1190130666630704</v>
      </c>
      <c r="AE14" s="185" cm="1">
        <f t="array" ref="AE14">INDEX(Drivers!$C$7:$AG$22,$G14,AE$9)</f>
        <v>7.2924956676710186</v>
      </c>
      <c r="AF14" s="185" cm="1">
        <f t="array" ref="AF14">INDEX(Drivers!$C$7:$AG$22,$G14,AF$9)</f>
        <v>7.4765031099359911</v>
      </c>
      <c r="AG14" s="185" cm="1">
        <f t="array" ref="AG14">INDEX(Drivers!$C$7:$AG$22,$G14,AG$9)</f>
        <v>7.6987298318523134</v>
      </c>
      <c r="AH14" s="185" cm="1">
        <f t="array" ref="AH14">INDEX(Drivers!$C$7:$AG$22,$G14,AH$9)</f>
        <v>7.913612848682047</v>
      </c>
      <c r="AI14" s="185" cm="1">
        <f t="array" ref="AI14">INDEX(Drivers!$C$7:$AG$22,$G14,AI$9)</f>
        <v>8.2070172875725174</v>
      </c>
      <c r="AJ14" s="185" cm="1">
        <f t="array" ref="AJ14">INDEX(Drivers!$C$7:$AG$22,$G14,AJ$9)</f>
        <v>8.4577193310750118</v>
      </c>
      <c r="AK14" s="185" cm="1">
        <f t="array" ref="AK14">INDEX(Drivers!$C$7:$AG$22,$G14,AK$9)</f>
        <v>8.6999420153275562</v>
      </c>
      <c r="AL14" s="185" cm="1">
        <f t="array" ref="AL14">INDEX(Drivers!$C$7:$AG$22,$G14,AL$9)</f>
        <v>8.9334246247990787</v>
      </c>
      <c r="AM14" s="185" cm="1">
        <f t="array" ref="AM14">INDEX(Drivers!$C$7:$AG$22,$G14,AM$9)</f>
        <v>10.03505873986686</v>
      </c>
      <c r="AN14" s="185" cm="1">
        <f t="array" ref="AN14">INDEX(Drivers!$C$7:$AG$22,$G14,AN$9)</f>
        <v>11.601156466089963</v>
      </c>
      <c r="AO14" s="185">
        <f t="shared" si="4"/>
        <v>14.191477705521606</v>
      </c>
      <c r="AP14" s="185">
        <f t="shared" si="4"/>
        <v>16.859209546812508</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14.663434467880275</v>
      </c>
      <c r="T15" s="185" cm="1">
        <f t="array" ref="T15">INDEX(Drivers!$C$7:$AG$22,$G15,T$9)</f>
        <v>15.015766671004911</v>
      </c>
      <c r="U15" s="185" cm="1">
        <f t="array" ref="U15">INDEX(Drivers!$C$7:$AG$22,$G15,U$9)</f>
        <v>15.390328116132928</v>
      </c>
      <c r="V15" s="185" cm="1">
        <f t="array" ref="V15">INDEX(Drivers!$C$7:$AG$22,$G15,V$9)</f>
        <v>15.765832608715481</v>
      </c>
      <c r="W15" s="185" cm="1">
        <f t="array" ref="W15">INDEX(Drivers!$C$7:$AG$22,$G15,W$9)</f>
        <v>16.141959654040569</v>
      </c>
      <c r="X15" s="185" cm="1">
        <f t="array" ref="X15">INDEX(Drivers!$C$7:$AG$22,$G15,X$9)</f>
        <v>16.518723018115004</v>
      </c>
      <c r="Y15" s="185" cm="1">
        <f t="array" ref="Y15">INDEX(Drivers!$C$7:$AG$22,$G15,Y$9)</f>
        <v>16.884276967339357</v>
      </c>
      <c r="Z15" s="185" cm="1">
        <f t="array" ref="Z15">INDEX(Drivers!$C$7:$AG$22,$G15,Z$9)</f>
        <v>17.215410601812376</v>
      </c>
      <c r="AA15" s="185" cm="1">
        <f t="array" ref="AA15">INDEX(Drivers!$C$7:$AG$22,$G15,AA$9)</f>
        <v>17.593127083760571</v>
      </c>
      <c r="AB15" s="185" cm="1">
        <f t="array" ref="AB15">INDEX(Drivers!$C$7:$AG$22,$G15,AB$9)</f>
        <v>17.969685617266514</v>
      </c>
      <c r="AC15" s="185" cm="1">
        <f t="array" ref="AC15">INDEX(Drivers!$C$7:$AG$22,$G15,AC$9)</f>
        <v>18.421068763130929</v>
      </c>
      <c r="AD15" s="185" cm="1">
        <f t="array" ref="AD15">INDEX(Drivers!$C$7:$AG$22,$G15,AD$9)</f>
        <v>18.868909825343906</v>
      </c>
      <c r="AE15" s="185" cm="1">
        <f t="array" ref="AE15">INDEX(Drivers!$C$7:$AG$22,$G15,AE$9)</f>
        <v>19.316176643476592</v>
      </c>
      <c r="AF15" s="185" cm="1">
        <f t="array" ref="AF15">INDEX(Drivers!$C$7:$AG$22,$G15,AF$9)</f>
        <v>19.793572310158989</v>
      </c>
      <c r="AG15" s="185" cm="1">
        <f t="array" ref="AG15">INDEX(Drivers!$C$7:$AG$22,$G15,AG$9)</f>
        <v>20.280941847269634</v>
      </c>
      <c r="AH15" s="185" cm="1">
        <f t="array" ref="AH15">INDEX(Drivers!$C$7:$AG$22,$G15,AH$9)</f>
        <v>20.825860093559854</v>
      </c>
      <c r="AI15" s="185" cm="1">
        <f t="array" ref="AI15">INDEX(Drivers!$C$7:$AG$22,$G15,AI$9)</f>
        <v>21.373834914339106</v>
      </c>
      <c r="AJ15" s="185" cm="1">
        <f t="array" ref="AJ15">INDEX(Drivers!$C$7:$AG$22,$G15,AJ$9)</f>
        <v>21.871079508308341</v>
      </c>
      <c r="AK15" s="185" cm="1">
        <f t="array" ref="AK15">INDEX(Drivers!$C$7:$AG$22,$G15,AK$9)</f>
        <v>22.348300932056269</v>
      </c>
      <c r="AL15" s="185" cm="1">
        <f t="array" ref="AL15">INDEX(Drivers!$C$7:$AG$22,$G15,AL$9)</f>
        <v>22.791518552315242</v>
      </c>
      <c r="AM15" s="185" cm="1">
        <f t="array" ref="AM15">INDEX(Drivers!$C$7:$AG$22,$G15,AM$9)</f>
        <v>26.102153420477446</v>
      </c>
      <c r="AN15" s="185" cm="1">
        <f t="array" ref="AN15">INDEX(Drivers!$C$7:$AG$22,$G15,AN$9)</f>
        <v>30.5384478400997</v>
      </c>
      <c r="AO15" s="185">
        <f t="shared" si="4"/>
        <v>38.097767202640853</v>
      </c>
      <c r="AP15" s="185">
        <f t="shared" si="4"/>
        <v>45.844696490425349</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14.663434467880275</v>
      </c>
      <c r="T16" s="185" cm="1">
        <f t="array" ref="T16">INDEX(Drivers!$C$7:$AG$22,$G16,T$9)</f>
        <v>15.015766671004911</v>
      </c>
      <c r="U16" s="185" cm="1">
        <f t="array" ref="U16">INDEX(Drivers!$C$7:$AG$22,$G16,U$9)</f>
        <v>15.390328116132928</v>
      </c>
      <c r="V16" s="185" cm="1">
        <f t="array" ref="V16">INDEX(Drivers!$C$7:$AG$22,$G16,V$9)</f>
        <v>15.765832608715481</v>
      </c>
      <c r="W16" s="185" cm="1">
        <f t="array" ref="W16">INDEX(Drivers!$C$7:$AG$22,$G16,W$9)</f>
        <v>16.141959654040569</v>
      </c>
      <c r="X16" s="185" cm="1">
        <f t="array" ref="X16">INDEX(Drivers!$C$7:$AG$22,$G16,X$9)</f>
        <v>16.518723018115004</v>
      </c>
      <c r="Y16" s="185" cm="1">
        <f t="array" ref="Y16">INDEX(Drivers!$C$7:$AG$22,$G16,Y$9)</f>
        <v>16.884276967339357</v>
      </c>
      <c r="Z16" s="185" cm="1">
        <f t="array" ref="Z16">INDEX(Drivers!$C$7:$AG$22,$G16,Z$9)</f>
        <v>17.215410601812376</v>
      </c>
      <c r="AA16" s="185" cm="1">
        <f t="array" ref="AA16">INDEX(Drivers!$C$7:$AG$22,$G16,AA$9)</f>
        <v>17.593127083760571</v>
      </c>
      <c r="AB16" s="185" cm="1">
        <f t="array" ref="AB16">INDEX(Drivers!$C$7:$AG$22,$G16,AB$9)</f>
        <v>17.969685617266514</v>
      </c>
      <c r="AC16" s="185" cm="1">
        <f t="array" ref="AC16">INDEX(Drivers!$C$7:$AG$22,$G16,AC$9)</f>
        <v>18.421068763130929</v>
      </c>
      <c r="AD16" s="185" cm="1">
        <f t="array" ref="AD16">INDEX(Drivers!$C$7:$AG$22,$G16,AD$9)</f>
        <v>18.868909825343906</v>
      </c>
      <c r="AE16" s="185" cm="1">
        <f t="array" ref="AE16">INDEX(Drivers!$C$7:$AG$22,$G16,AE$9)</f>
        <v>19.316176643476592</v>
      </c>
      <c r="AF16" s="185" cm="1">
        <f t="array" ref="AF16">INDEX(Drivers!$C$7:$AG$22,$G16,AF$9)</f>
        <v>19.793572310158989</v>
      </c>
      <c r="AG16" s="185" cm="1">
        <f t="array" ref="AG16">INDEX(Drivers!$C$7:$AG$22,$G16,AG$9)</f>
        <v>20.280941847269634</v>
      </c>
      <c r="AH16" s="185" cm="1">
        <f t="array" ref="AH16">INDEX(Drivers!$C$7:$AG$22,$G16,AH$9)</f>
        <v>20.825860093559854</v>
      </c>
      <c r="AI16" s="185" cm="1">
        <f t="array" ref="AI16">INDEX(Drivers!$C$7:$AG$22,$G16,AI$9)</f>
        <v>21.373834914339106</v>
      </c>
      <c r="AJ16" s="185" cm="1">
        <f t="array" ref="AJ16">INDEX(Drivers!$C$7:$AG$22,$G16,AJ$9)</f>
        <v>21.871079508308341</v>
      </c>
      <c r="AK16" s="185" cm="1">
        <f t="array" ref="AK16">INDEX(Drivers!$C$7:$AG$22,$G16,AK$9)</f>
        <v>22.348300932056269</v>
      </c>
      <c r="AL16" s="185" cm="1">
        <f t="array" ref="AL16">INDEX(Drivers!$C$7:$AG$22,$G16,AL$9)</f>
        <v>22.791518552315242</v>
      </c>
      <c r="AM16" s="185" cm="1">
        <f t="array" ref="AM16">INDEX(Drivers!$C$7:$AG$22,$G16,AM$9)</f>
        <v>26.102153420477446</v>
      </c>
      <c r="AN16" s="185" cm="1">
        <f t="array" ref="AN16">INDEX(Drivers!$C$7:$AG$22,$G16,AN$9)</f>
        <v>30.5384478400997</v>
      </c>
      <c r="AO16" s="185">
        <f t="shared" si="4"/>
        <v>38.097767202640853</v>
      </c>
      <c r="AP16" s="185">
        <f t="shared" si="4"/>
        <v>45.844696490425349</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14.663434467880275</v>
      </c>
      <c r="T17" s="185" cm="1">
        <f t="array" ref="T17">INDEX(Drivers!$C$7:$AG$22,$G17,T$9)</f>
        <v>15.015766671004911</v>
      </c>
      <c r="U17" s="185" cm="1">
        <f t="array" ref="U17">INDEX(Drivers!$C$7:$AG$22,$G17,U$9)</f>
        <v>15.390328116132928</v>
      </c>
      <c r="V17" s="185" cm="1">
        <f t="array" ref="V17">INDEX(Drivers!$C$7:$AG$22,$G17,V$9)</f>
        <v>15.765832608715481</v>
      </c>
      <c r="W17" s="185" cm="1">
        <f t="array" ref="W17">INDEX(Drivers!$C$7:$AG$22,$G17,W$9)</f>
        <v>16.141959654040569</v>
      </c>
      <c r="X17" s="185" cm="1">
        <f t="array" ref="X17">INDEX(Drivers!$C$7:$AG$22,$G17,X$9)</f>
        <v>16.518723018115004</v>
      </c>
      <c r="Y17" s="185" cm="1">
        <f t="array" ref="Y17">INDEX(Drivers!$C$7:$AG$22,$G17,Y$9)</f>
        <v>16.884276967339357</v>
      </c>
      <c r="Z17" s="185" cm="1">
        <f t="array" ref="Z17">INDEX(Drivers!$C$7:$AG$22,$G17,Z$9)</f>
        <v>17.215410601812376</v>
      </c>
      <c r="AA17" s="185" cm="1">
        <f t="array" ref="AA17">INDEX(Drivers!$C$7:$AG$22,$G17,AA$9)</f>
        <v>17.593127083760571</v>
      </c>
      <c r="AB17" s="185" cm="1">
        <f t="array" ref="AB17">INDEX(Drivers!$C$7:$AG$22,$G17,AB$9)</f>
        <v>17.969685617266514</v>
      </c>
      <c r="AC17" s="185" cm="1">
        <f t="array" ref="AC17">INDEX(Drivers!$C$7:$AG$22,$G17,AC$9)</f>
        <v>18.421068763130929</v>
      </c>
      <c r="AD17" s="185" cm="1">
        <f t="array" ref="AD17">INDEX(Drivers!$C$7:$AG$22,$G17,AD$9)</f>
        <v>18.868909825343906</v>
      </c>
      <c r="AE17" s="185" cm="1">
        <f t="array" ref="AE17">INDEX(Drivers!$C$7:$AG$22,$G17,AE$9)</f>
        <v>19.316176643476592</v>
      </c>
      <c r="AF17" s="185" cm="1">
        <f t="array" ref="AF17">INDEX(Drivers!$C$7:$AG$22,$G17,AF$9)</f>
        <v>19.793572310158989</v>
      </c>
      <c r="AG17" s="185" cm="1">
        <f t="array" ref="AG17">INDEX(Drivers!$C$7:$AG$22,$G17,AG$9)</f>
        <v>20.280941847269634</v>
      </c>
      <c r="AH17" s="185" cm="1">
        <f t="array" ref="AH17">INDEX(Drivers!$C$7:$AG$22,$G17,AH$9)</f>
        <v>20.825860093559854</v>
      </c>
      <c r="AI17" s="185" cm="1">
        <f t="array" ref="AI17">INDEX(Drivers!$C$7:$AG$22,$G17,AI$9)</f>
        <v>21.373834914339106</v>
      </c>
      <c r="AJ17" s="185" cm="1">
        <f t="array" ref="AJ17">INDEX(Drivers!$C$7:$AG$22,$G17,AJ$9)</f>
        <v>21.871079508308341</v>
      </c>
      <c r="AK17" s="185" cm="1">
        <f t="array" ref="AK17">INDEX(Drivers!$C$7:$AG$22,$G17,AK$9)</f>
        <v>22.348300932056269</v>
      </c>
      <c r="AL17" s="185" cm="1">
        <f t="array" ref="AL17">INDEX(Drivers!$C$7:$AG$22,$G17,AL$9)</f>
        <v>22.791518552315242</v>
      </c>
      <c r="AM17" s="185" cm="1">
        <f t="array" ref="AM17">INDEX(Drivers!$C$7:$AG$22,$G17,AM$9)</f>
        <v>26.102153420477446</v>
      </c>
      <c r="AN17" s="185" cm="1">
        <f t="array" ref="AN17">INDEX(Drivers!$C$7:$AG$22,$G17,AN$9)</f>
        <v>30.5384478400997</v>
      </c>
      <c r="AO17" s="185">
        <f t="shared" si="4"/>
        <v>38.097767202640853</v>
      </c>
      <c r="AP17" s="185">
        <f t="shared" si="4"/>
        <v>45.844696490425349</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14.663434467880275</v>
      </c>
      <c r="T18" s="185" cm="1">
        <f t="array" ref="T18">INDEX(Drivers!$C$7:$AG$22,$G18,T$9)</f>
        <v>15.015766671004911</v>
      </c>
      <c r="U18" s="185" cm="1">
        <f t="array" ref="U18">INDEX(Drivers!$C$7:$AG$22,$G18,U$9)</f>
        <v>15.390328116132928</v>
      </c>
      <c r="V18" s="185" cm="1">
        <f t="array" ref="V18">INDEX(Drivers!$C$7:$AG$22,$G18,V$9)</f>
        <v>15.765832608715481</v>
      </c>
      <c r="W18" s="185" cm="1">
        <f t="array" ref="W18">INDEX(Drivers!$C$7:$AG$22,$G18,W$9)</f>
        <v>16.141959654040569</v>
      </c>
      <c r="X18" s="185" cm="1">
        <f t="array" ref="X18">INDEX(Drivers!$C$7:$AG$22,$G18,X$9)</f>
        <v>16.518723018115004</v>
      </c>
      <c r="Y18" s="185" cm="1">
        <f t="array" ref="Y18">INDEX(Drivers!$C$7:$AG$22,$G18,Y$9)</f>
        <v>16.884276967339357</v>
      </c>
      <c r="Z18" s="185" cm="1">
        <f t="array" ref="Z18">INDEX(Drivers!$C$7:$AG$22,$G18,Z$9)</f>
        <v>17.215410601812376</v>
      </c>
      <c r="AA18" s="185" cm="1">
        <f t="array" ref="AA18">INDEX(Drivers!$C$7:$AG$22,$G18,AA$9)</f>
        <v>17.593127083760571</v>
      </c>
      <c r="AB18" s="185" cm="1">
        <f t="array" ref="AB18">INDEX(Drivers!$C$7:$AG$22,$G18,AB$9)</f>
        <v>17.969685617266514</v>
      </c>
      <c r="AC18" s="185" cm="1">
        <f t="array" ref="AC18">INDEX(Drivers!$C$7:$AG$22,$G18,AC$9)</f>
        <v>18.421068763130929</v>
      </c>
      <c r="AD18" s="185" cm="1">
        <f t="array" ref="AD18">INDEX(Drivers!$C$7:$AG$22,$G18,AD$9)</f>
        <v>18.868909825343906</v>
      </c>
      <c r="AE18" s="185" cm="1">
        <f t="array" ref="AE18">INDEX(Drivers!$C$7:$AG$22,$G18,AE$9)</f>
        <v>19.316176643476592</v>
      </c>
      <c r="AF18" s="185" cm="1">
        <f t="array" ref="AF18">INDEX(Drivers!$C$7:$AG$22,$G18,AF$9)</f>
        <v>19.793572310158989</v>
      </c>
      <c r="AG18" s="185" cm="1">
        <f t="array" ref="AG18">INDEX(Drivers!$C$7:$AG$22,$G18,AG$9)</f>
        <v>20.280941847269634</v>
      </c>
      <c r="AH18" s="185" cm="1">
        <f t="array" ref="AH18">INDEX(Drivers!$C$7:$AG$22,$G18,AH$9)</f>
        <v>20.825860093559854</v>
      </c>
      <c r="AI18" s="185" cm="1">
        <f t="array" ref="AI18">INDEX(Drivers!$C$7:$AG$22,$G18,AI$9)</f>
        <v>21.373834914339106</v>
      </c>
      <c r="AJ18" s="185" cm="1">
        <f t="array" ref="AJ18">INDEX(Drivers!$C$7:$AG$22,$G18,AJ$9)</f>
        <v>21.871079508308341</v>
      </c>
      <c r="AK18" s="185" cm="1">
        <f t="array" ref="AK18">INDEX(Drivers!$C$7:$AG$22,$G18,AK$9)</f>
        <v>22.348300932056269</v>
      </c>
      <c r="AL18" s="185" cm="1">
        <f t="array" ref="AL18">INDEX(Drivers!$C$7:$AG$22,$G18,AL$9)</f>
        <v>22.791518552315242</v>
      </c>
      <c r="AM18" s="185" cm="1">
        <f t="array" ref="AM18">INDEX(Drivers!$C$7:$AG$22,$G18,AM$9)</f>
        <v>26.102153420477446</v>
      </c>
      <c r="AN18" s="185" cm="1">
        <f t="array" ref="AN18">INDEX(Drivers!$C$7:$AG$22,$G18,AN$9)</f>
        <v>30.5384478400997</v>
      </c>
      <c r="AO18" s="185">
        <f t="shared" si="4"/>
        <v>38.097767202640853</v>
      </c>
      <c r="AP18" s="185">
        <f t="shared" si="4"/>
        <v>45.844696490425349</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102.68556907630634</v>
      </c>
      <c r="T19" s="185" cm="1">
        <f t="array" ref="T19">INDEX(Drivers!$C$7:$AG$22,$G19,T$9)</f>
        <v>105.57441031748687</v>
      </c>
      <c r="U19" s="185" cm="1">
        <f t="array" ref="U19">INDEX(Drivers!$C$7:$AG$22,$G19,U$9)</f>
        <v>108.24705973871194</v>
      </c>
      <c r="V19" s="185" cm="1">
        <f t="array" ref="V19">INDEX(Drivers!$C$7:$AG$22,$G19,V$9)</f>
        <v>110.8089710789818</v>
      </c>
      <c r="W19" s="185" cm="1">
        <f t="array" ref="W19">INDEX(Drivers!$C$7:$AG$22,$G19,W$9)</f>
        <v>113.31424594927742</v>
      </c>
      <c r="X19" s="185" cm="1">
        <f t="array" ref="X19">INDEX(Drivers!$C$7:$AG$22,$G19,X$9)</f>
        <v>115.69368356429776</v>
      </c>
      <c r="Y19" s="185" cm="1">
        <f t="array" ref="Y19">INDEX(Drivers!$C$7:$AG$22,$G19,Y$9)</f>
        <v>117.87737856315171</v>
      </c>
      <c r="Z19" s="185" cm="1">
        <f t="array" ref="Z19">INDEX(Drivers!$C$7:$AG$22,$G19,Z$9)</f>
        <v>119.8759455995981</v>
      </c>
      <c r="AA19" s="185" cm="1">
        <f t="array" ref="AA19">INDEX(Drivers!$C$7:$AG$22,$G19,AA$9)</f>
        <v>122.29640294053095</v>
      </c>
      <c r="AB19" s="185" cm="1">
        <f t="array" ref="AB19">INDEX(Drivers!$C$7:$AG$22,$G19,AB$9)</f>
        <v>124.55560960114575</v>
      </c>
      <c r="AC19" s="185" cm="1">
        <f t="array" ref="AC19">INDEX(Drivers!$C$7:$AG$22,$G19,AC$9)</f>
        <v>127.64535713942369</v>
      </c>
      <c r="AD19" s="185" cm="1">
        <f t="array" ref="AD19">INDEX(Drivers!$C$7:$AG$22,$G19,AD$9)</f>
        <v>130.33545624946521</v>
      </c>
      <c r="AE19" s="185" cm="1">
        <f t="array" ref="AE19">INDEX(Drivers!$C$7:$AG$22,$G19,AE$9)</f>
        <v>132.9130488429916</v>
      </c>
      <c r="AF19" s="185" cm="1">
        <f t="array" ref="AF19">INDEX(Drivers!$C$7:$AG$22,$G19,AF$9)</f>
        <v>135.67498839920387</v>
      </c>
      <c r="AG19" s="185" cm="1">
        <f t="array" ref="AG19">INDEX(Drivers!$C$7:$AG$22,$G19,AG$9)</f>
        <v>138.65577377426331</v>
      </c>
      <c r="AH19" s="185" cm="1">
        <f t="array" ref="AH19">INDEX(Drivers!$C$7:$AG$22,$G19,AH$9)</f>
        <v>141.74322408143823</v>
      </c>
      <c r="AI19" s="185" cm="1">
        <f t="array" ref="AI19">INDEX(Drivers!$C$7:$AG$22,$G19,AI$9)</f>
        <v>145.64712866662748</v>
      </c>
      <c r="AJ19" s="185" cm="1">
        <f t="array" ref="AJ19">INDEX(Drivers!$C$7:$AG$22,$G19,AJ$9)</f>
        <v>149.20385814526895</v>
      </c>
      <c r="AK19" s="185" cm="1">
        <f t="array" ref="AK19">INDEX(Drivers!$C$7:$AG$22,$G19,AK$9)</f>
        <v>152.78823694588783</v>
      </c>
      <c r="AL19" s="185" cm="1">
        <f t="array" ref="AL19">INDEX(Drivers!$C$7:$AG$22,$G19,AL$9)</f>
        <v>156.38216259027067</v>
      </c>
      <c r="AM19" s="185" cm="1">
        <f t="array" ref="AM19">INDEX(Drivers!$C$7:$AG$22,$G19,AM$9)</f>
        <v>173.6060749941781</v>
      </c>
      <c r="AN19" s="185" cm="1">
        <f t="array" ref="AN19">INDEX(Drivers!$C$7:$AG$22,$G19,AN$9)</f>
        <v>195.47299580314694</v>
      </c>
      <c r="AO19" s="185">
        <f t="shared" si="4"/>
        <v>233.7899942818467</v>
      </c>
      <c r="AP19" s="185">
        <f t="shared" si="4"/>
        <v>272.88082749472233</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18.704837908870232</v>
      </c>
      <c r="T20" s="185" cm="1">
        <f t="array" ref="T20">INDEX(Drivers!$C$7:$AG$22,$G20,T$9)</f>
        <v>19.14836613082614</v>
      </c>
      <c r="U20" s="185" cm="1">
        <f t="array" ref="U20">INDEX(Drivers!$C$7:$AG$22,$G20,U$9)</f>
        <v>19.623612895417143</v>
      </c>
      <c r="V20" s="185" cm="1">
        <f t="array" ref="V20">INDEX(Drivers!$C$7:$AG$22,$G20,V$9)</f>
        <v>20.09638103298969</v>
      </c>
      <c r="W20" s="185" cm="1">
        <f t="array" ref="W20">INDEX(Drivers!$C$7:$AG$22,$G20,W$9)</f>
        <v>20.557007242806581</v>
      </c>
      <c r="X20" s="185" cm="1">
        <f t="array" ref="X20">INDEX(Drivers!$C$7:$AG$22,$G20,X$9)</f>
        <v>21.015675489496438</v>
      </c>
      <c r="Y20" s="185" cm="1">
        <f t="array" ref="Y20">INDEX(Drivers!$C$7:$AG$22,$G20,Y$9)</f>
        <v>21.44546401198037</v>
      </c>
      <c r="Z20" s="185" cm="1">
        <f t="array" ref="Z20">INDEX(Drivers!$C$7:$AG$22,$G20,Z$9)</f>
        <v>21.862704941240182</v>
      </c>
      <c r="AA20" s="185" cm="1">
        <f t="array" ref="AA20">INDEX(Drivers!$C$7:$AG$22,$G20,AA$9)</f>
        <v>22.34676656624784</v>
      </c>
      <c r="AB20" s="185" cm="1">
        <f t="array" ref="AB20">INDEX(Drivers!$C$7:$AG$22,$G20,AB$9)</f>
        <v>22.81280436212122</v>
      </c>
      <c r="AC20" s="185" cm="1">
        <f t="array" ref="AC20">INDEX(Drivers!$C$7:$AG$22,$G20,AC$9)</f>
        <v>23.378521652375579</v>
      </c>
      <c r="AD20" s="185" cm="1">
        <f t="array" ref="AD20">INDEX(Drivers!$C$7:$AG$22,$G20,AD$9)</f>
        <v>23.920945834078076</v>
      </c>
      <c r="AE20" s="185" cm="1">
        <f t="array" ref="AE20">INDEX(Drivers!$C$7:$AG$22,$G20,AE$9)</f>
        <v>24.452782666647927</v>
      </c>
      <c r="AF20" s="185" cm="1">
        <f t="array" ref="AF20">INDEX(Drivers!$C$7:$AG$22,$G20,AF$9)</f>
        <v>25.023133804911492</v>
      </c>
      <c r="AG20" s="185" cm="1">
        <f t="array" ref="AG20">INDEX(Drivers!$C$7:$AG$22,$G20,AG$9)</f>
        <v>25.18645324337831</v>
      </c>
      <c r="AH20" s="185" cm="1">
        <f t="array" ref="AH20">INDEX(Drivers!$C$7:$AG$22,$G20,AH$9)</f>
        <v>25.797407862439144</v>
      </c>
      <c r="AI20" s="185" cm="1">
        <f t="array" ref="AI20">INDEX(Drivers!$C$7:$AG$22,$G20,AI$9)</f>
        <v>26.364747476550765</v>
      </c>
      <c r="AJ20" s="185" cm="1">
        <f t="array" ref="AJ20">INDEX(Drivers!$C$7:$AG$22,$G20,AJ$9)</f>
        <v>26.841651193721109</v>
      </c>
      <c r="AK20" s="185" cm="1">
        <f t="array" ref="AK20">INDEX(Drivers!$C$7:$AG$22,$G20,AK$9)</f>
        <v>27.288231351014133</v>
      </c>
      <c r="AL20" s="185" cm="1">
        <f t="array" ref="AL20">INDEX(Drivers!$C$7:$AG$22,$G20,AL$9)</f>
        <v>27.686372532813589</v>
      </c>
      <c r="AM20" s="185" cm="1">
        <f t="array" ref="AM20">INDEX(Drivers!$C$7:$AG$22,$G20,AM$9)</f>
        <v>30.986256356212092</v>
      </c>
      <c r="AN20" s="185" cm="1">
        <f t="array" ref="AN20">INDEX(Drivers!$C$7:$AG$22,$G20,AN$9)</f>
        <v>35.512880463518435</v>
      </c>
      <c r="AO20" s="185">
        <f t="shared" si="4"/>
        <v>43.134931680238651</v>
      </c>
      <c r="AP20" s="185">
        <f t="shared" si="4"/>
        <v>50.961439610943444</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18.704837908870232</v>
      </c>
      <c r="T21" s="185" cm="1">
        <f t="array" ref="T21">INDEX(Drivers!$C$7:$AG$22,$G21,T$9)</f>
        <v>19.14836613082614</v>
      </c>
      <c r="U21" s="185" cm="1">
        <f t="array" ref="U21">INDEX(Drivers!$C$7:$AG$22,$G21,U$9)</f>
        <v>19.623612895417143</v>
      </c>
      <c r="V21" s="185" cm="1">
        <f t="array" ref="V21">INDEX(Drivers!$C$7:$AG$22,$G21,V$9)</f>
        <v>20.09638103298969</v>
      </c>
      <c r="W21" s="185" cm="1">
        <f t="array" ref="W21">INDEX(Drivers!$C$7:$AG$22,$G21,W$9)</f>
        <v>20.557007242806581</v>
      </c>
      <c r="X21" s="185" cm="1">
        <f t="array" ref="X21">INDEX(Drivers!$C$7:$AG$22,$G21,X$9)</f>
        <v>21.015675489496438</v>
      </c>
      <c r="Y21" s="185" cm="1">
        <f t="array" ref="Y21">INDEX(Drivers!$C$7:$AG$22,$G21,Y$9)</f>
        <v>21.44546401198037</v>
      </c>
      <c r="Z21" s="185" cm="1">
        <f t="array" ref="Z21">INDEX(Drivers!$C$7:$AG$22,$G21,Z$9)</f>
        <v>21.862704941240182</v>
      </c>
      <c r="AA21" s="185" cm="1">
        <f t="array" ref="AA21">INDEX(Drivers!$C$7:$AG$22,$G21,AA$9)</f>
        <v>22.34676656624784</v>
      </c>
      <c r="AB21" s="185" cm="1">
        <f t="array" ref="AB21">INDEX(Drivers!$C$7:$AG$22,$G21,AB$9)</f>
        <v>22.81280436212122</v>
      </c>
      <c r="AC21" s="185" cm="1">
        <f t="array" ref="AC21">INDEX(Drivers!$C$7:$AG$22,$G21,AC$9)</f>
        <v>23.378521652375579</v>
      </c>
      <c r="AD21" s="185" cm="1">
        <f t="array" ref="AD21">INDEX(Drivers!$C$7:$AG$22,$G21,AD$9)</f>
        <v>23.920945834078076</v>
      </c>
      <c r="AE21" s="185" cm="1">
        <f t="array" ref="AE21">INDEX(Drivers!$C$7:$AG$22,$G21,AE$9)</f>
        <v>24.452782666647927</v>
      </c>
      <c r="AF21" s="185" cm="1">
        <f t="array" ref="AF21">INDEX(Drivers!$C$7:$AG$22,$G21,AF$9)</f>
        <v>25.023133804911492</v>
      </c>
      <c r="AG21" s="185" cm="1">
        <f t="array" ref="AG21">INDEX(Drivers!$C$7:$AG$22,$G21,AG$9)</f>
        <v>25.18645324337831</v>
      </c>
      <c r="AH21" s="185" cm="1">
        <f t="array" ref="AH21">INDEX(Drivers!$C$7:$AG$22,$G21,AH$9)</f>
        <v>25.797407862439144</v>
      </c>
      <c r="AI21" s="185" cm="1">
        <f t="array" ref="AI21">INDEX(Drivers!$C$7:$AG$22,$G21,AI$9)</f>
        <v>26.364747476550765</v>
      </c>
      <c r="AJ21" s="185" cm="1">
        <f t="array" ref="AJ21">INDEX(Drivers!$C$7:$AG$22,$G21,AJ$9)</f>
        <v>26.841651193721109</v>
      </c>
      <c r="AK21" s="185" cm="1">
        <f t="array" ref="AK21">INDEX(Drivers!$C$7:$AG$22,$G21,AK$9)</f>
        <v>27.288231351014133</v>
      </c>
      <c r="AL21" s="185" cm="1">
        <f t="array" ref="AL21">INDEX(Drivers!$C$7:$AG$22,$G21,AL$9)</f>
        <v>27.686372532813589</v>
      </c>
      <c r="AM21" s="185" cm="1">
        <f t="array" ref="AM21">INDEX(Drivers!$C$7:$AG$22,$G21,AM$9)</f>
        <v>30.986256356212092</v>
      </c>
      <c r="AN21" s="185" cm="1">
        <f t="array" ref="AN21">INDEX(Drivers!$C$7:$AG$22,$G21,AN$9)</f>
        <v>35.512880463518435</v>
      </c>
      <c r="AO21" s="185">
        <f t="shared" si="4"/>
        <v>43.134931680238651</v>
      </c>
      <c r="AP21" s="185">
        <f t="shared" si="4"/>
        <v>50.961439610943444</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239.37781125463621</v>
      </c>
      <c r="T22" s="185" cm="1">
        <f t="array" ref="T22">INDEX(Drivers!$C$7:$AG$22,$G22,T$9)</f>
        <v>245.34945622237157</v>
      </c>
      <c r="U22" s="185" cm="1">
        <f t="array" ref="U22">INDEX(Drivers!$C$7:$AG$22,$G22,U$9)</f>
        <v>251.63719066145154</v>
      </c>
      <c r="V22" s="185" cm="1">
        <f t="array" ref="V22">INDEX(Drivers!$C$7:$AG$22,$G22,V$9)</f>
        <v>257.82997152255729</v>
      </c>
      <c r="W22" s="185" cm="1">
        <f t="array" ref="W22">INDEX(Drivers!$C$7:$AG$22,$G22,W$9)</f>
        <v>264.02566477411494</v>
      </c>
      <c r="X22" s="185" cm="1">
        <f t="array" ref="X22">INDEX(Drivers!$C$7:$AG$22,$G22,X$9)</f>
        <v>270.20783972402495</v>
      </c>
      <c r="Y22" s="185" cm="1">
        <f t="array" ref="Y22">INDEX(Drivers!$C$7:$AG$22,$G22,Y$9)</f>
        <v>276.22940707681653</v>
      </c>
      <c r="Z22" s="185" cm="1">
        <f t="array" ref="Z22">INDEX(Drivers!$C$7:$AG$22,$G22,Z$9)</f>
        <v>281.73165709097299</v>
      </c>
      <c r="AA22" s="185" cm="1">
        <f t="array" ref="AA22">INDEX(Drivers!$C$7:$AG$22,$G22,AA$9)</f>
        <v>288.0311763535596</v>
      </c>
      <c r="AB22" s="185" cm="1">
        <f t="array" ref="AB22">INDEX(Drivers!$C$7:$AG$22,$G22,AB$9)</f>
        <v>294.23286464558782</v>
      </c>
      <c r="AC22" s="185" cm="1">
        <f t="array" ref="AC22">INDEX(Drivers!$C$7:$AG$22,$G22,AC$9)</f>
        <v>302.04306021267968</v>
      </c>
      <c r="AD22" s="185" cm="1">
        <f t="array" ref="AD22">INDEX(Drivers!$C$7:$AG$22,$G22,AD$9)</f>
        <v>309.58674422257701</v>
      </c>
      <c r="AE22" s="185" cm="1">
        <f t="array" ref="AE22">INDEX(Drivers!$C$7:$AG$22,$G22,AE$9)</f>
        <v>317.12444379093819</v>
      </c>
      <c r="AF22" s="185" cm="1">
        <f t="array" ref="AF22">INDEX(Drivers!$C$7:$AG$22,$G22,AF$9)</f>
        <v>325.15112830291889</v>
      </c>
      <c r="AG22" s="185" cm="1">
        <f t="array" ref="AG22">INDEX(Drivers!$C$7:$AG$22,$G22,AG$9)</f>
        <v>333.48235617650869</v>
      </c>
      <c r="AH22" s="185" cm="1">
        <f t="array" ref="AH22">INDEX(Drivers!$C$7:$AG$22,$G22,AH$9)</f>
        <v>342.61593442550634</v>
      </c>
      <c r="AI22" s="185" cm="1">
        <f t="array" ref="AI22">INDEX(Drivers!$C$7:$AG$22,$G22,AI$9)</f>
        <v>352.61900401362294</v>
      </c>
      <c r="AJ22" s="185" cm="1">
        <f t="array" ref="AJ22">INDEX(Drivers!$C$7:$AG$22,$G22,AJ$9)</f>
        <v>361.77308969935279</v>
      </c>
      <c r="AK22" s="185" cm="1">
        <f t="array" ref="AK22">INDEX(Drivers!$C$7:$AG$22,$G22,AK$9)</f>
        <v>370.87713047723923</v>
      </c>
      <c r="AL22" s="185" cm="1">
        <f t="array" ref="AL22">INDEX(Drivers!$C$7:$AG$22,$G22,AL$9)</f>
        <v>379.80330645158705</v>
      </c>
      <c r="AM22" s="185" cm="1">
        <f t="array" ref="AM22">INDEX(Drivers!$C$7:$AG$22,$G22,AM$9)</f>
        <v>434.88657792230936</v>
      </c>
      <c r="AN22" s="185" cm="1">
        <f t="array" ref="AN22">INDEX(Drivers!$C$7:$AG$22,$G22,AN$9)</f>
        <v>509.60878849133468</v>
      </c>
      <c r="AO22" s="185">
        <f t="shared" si="4"/>
        <v>636.14111401469927</v>
      </c>
      <c r="AP22" s="185">
        <f t="shared" si="4"/>
        <v>765.94659605444758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6">
        <f>R27*(S11*S42)/(R11*R42)</f>
        <v>4.2742707330081915</v>
      </c>
      <c r="T27" s="344">
        <f>S27*(T11*T42)/(S11*S42)</f>
        <v>4.2603214736131552</v>
      </c>
      <c r="U27" s="346">
        <f t="shared" ref="U27:AP27" si="8">T27*(U11*U42)/(T11*T42)</f>
        <v>4.2526820311637605</v>
      </c>
      <c r="V27" s="346">
        <f t="shared" si="8"/>
        <v>4.2419035058639842</v>
      </c>
      <c r="W27" s="346">
        <f t="shared" si="8"/>
        <v>4.2265746772519908</v>
      </c>
      <c r="X27" s="346">
        <f t="shared" si="8"/>
        <v>4.2850369383311531</v>
      </c>
      <c r="Y27" s="346">
        <f t="shared" si="8"/>
        <v>4.3367432432733466</v>
      </c>
      <c r="Z27" s="346">
        <f t="shared" si="8"/>
        <v>4.3978971732976655</v>
      </c>
      <c r="AA27" s="346">
        <f t="shared" si="8"/>
        <v>4.4768782131525944</v>
      </c>
      <c r="AB27" s="346">
        <f t="shared" si="8"/>
        <v>4.5511191615965405</v>
      </c>
      <c r="AC27" s="346">
        <f t="shared" si="8"/>
        <v>4.6578155898640459</v>
      </c>
      <c r="AD27" s="346">
        <f t="shared" si="8"/>
        <v>4.7577529613556511</v>
      </c>
      <c r="AE27" s="346">
        <f t="shared" si="8"/>
        <v>4.8549504286311604</v>
      </c>
      <c r="AF27" s="346">
        <f t="shared" si="8"/>
        <v>4.9583027282093664</v>
      </c>
      <c r="AG27" s="346">
        <f t="shared" si="8"/>
        <v>5.0913009195142482</v>
      </c>
      <c r="AH27" s="346">
        <f t="shared" si="8"/>
        <v>5.2116511671695651</v>
      </c>
      <c r="AI27" s="346">
        <f t="shared" si="8"/>
        <v>5.3456160839353677</v>
      </c>
      <c r="AJ27" s="346">
        <f t="shared" si="8"/>
        <v>5.4691835004649922</v>
      </c>
      <c r="AK27" s="346">
        <f t="shared" si="8"/>
        <v>5.5947606547599857</v>
      </c>
      <c r="AL27" s="346">
        <f t="shared" si="8"/>
        <v>5.7228834203279186</v>
      </c>
      <c r="AM27" s="346">
        <f t="shared" si="8"/>
        <v>6.4117258507894297</v>
      </c>
      <c r="AN27" s="346">
        <f t="shared" si="8"/>
        <v>7.2861554080854996</v>
      </c>
      <c r="AO27" s="346">
        <f t="shared" si="8"/>
        <v>8.8184962080373044</v>
      </c>
      <c r="AP27" s="346">
        <f t="shared" si="8"/>
        <v>10.381768195794898</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5.1154035448774193</v>
      </c>
      <c r="T28" s="185">
        <f t="shared" si="7"/>
        <v>5.2056100814153741</v>
      </c>
      <c r="U28" s="185">
        <f t="shared" si="7"/>
        <v>5.3114570656157571</v>
      </c>
      <c r="V28" s="185">
        <f t="shared" si="7"/>
        <v>5.4110256290933458</v>
      </c>
      <c r="W28" s="185">
        <f t="shared" si="7"/>
        <v>5.5119111734558617</v>
      </c>
      <c r="X28" s="185">
        <f t="shared" si="7"/>
        <v>5.5985447939959716</v>
      </c>
      <c r="Y28" s="185">
        <f t="shared" si="7"/>
        <v>5.6786116281465713</v>
      </c>
      <c r="Z28" s="185">
        <f t="shared" si="7"/>
        <v>5.7600661165108464</v>
      </c>
      <c r="AA28" s="185">
        <f t="shared" si="7"/>
        <v>5.8614582349885804</v>
      </c>
      <c r="AB28" s="185">
        <f t="shared" si="7"/>
        <v>5.9429393552251675</v>
      </c>
      <c r="AC28" s="185">
        <f t="shared" si="7"/>
        <v>6.0891242688248344</v>
      </c>
      <c r="AD28" s="185">
        <f t="shared" si="7"/>
        <v>6.1970157120174481</v>
      </c>
      <c r="AE28" s="185">
        <f t="shared" si="7"/>
        <v>6.3014657539698309</v>
      </c>
      <c r="AF28" s="185">
        <f t="shared" si="7"/>
        <v>6.4106740460285279</v>
      </c>
      <c r="AG28" s="185">
        <f t="shared" si="7"/>
        <v>6.5411108002913494</v>
      </c>
      <c r="AH28" s="185">
        <f t="shared" si="7"/>
        <v>6.6620372126483307</v>
      </c>
      <c r="AI28" s="185">
        <f t="shared" si="7"/>
        <v>6.7991263549327829</v>
      </c>
      <c r="AJ28" s="185">
        <f t="shared" si="7"/>
        <v>6.8483386158412598</v>
      </c>
      <c r="AK28" s="185">
        <f t="shared" si="7"/>
        <v>6.8838342612450978</v>
      </c>
      <c r="AL28" s="185">
        <f t="shared" si="7"/>
        <v>6.9027705103426236</v>
      </c>
      <c r="AM28" s="185">
        <f t="shared" si="7"/>
        <v>7.6942273660177127</v>
      </c>
      <c r="AN28" s="185">
        <f t="shared" si="7"/>
        <v>8.8468911525467089</v>
      </c>
      <c r="AO28" s="185">
        <f t="shared" si="7"/>
        <v>10.730810639608464</v>
      </c>
      <c r="AP28" s="185">
        <f t="shared" si="7"/>
        <v>12.674931281812553</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14.094277097991704</v>
      </c>
      <c r="T31" s="185">
        <f t="shared" si="7"/>
        <v>14.432933618894911</v>
      </c>
      <c r="U31" s="185">
        <f t="shared" si="7"/>
        <v>14.792956559592898</v>
      </c>
      <c r="V31" s="185">
        <f t="shared" si="7"/>
        <v>15.153885943605371</v>
      </c>
      <c r="W31" s="185">
        <f t="shared" si="7"/>
        <v>15.515413716138664</v>
      </c>
      <c r="X31" s="185">
        <f t="shared" si="7"/>
        <v>15.87755310887564</v>
      </c>
      <c r="Y31" s="185">
        <f t="shared" si="7"/>
        <v>16.228918177265243</v>
      </c>
      <c r="Z31" s="185">
        <f t="shared" si="7"/>
        <v>16.547198946409125</v>
      </c>
      <c r="AA31" s="185">
        <f t="shared" si="7"/>
        <v>16.910254461999124</v>
      </c>
      <c r="AB31" s="185">
        <f t="shared" si="7"/>
        <v>17.272196974612498</v>
      </c>
      <c r="AC31" s="185">
        <f t="shared" si="7"/>
        <v>17.706059801845221</v>
      </c>
      <c r="AD31" s="185">
        <f t="shared" si="7"/>
        <v>18.136518030476093</v>
      </c>
      <c r="AE31" s="185">
        <f t="shared" si="7"/>
        <v>18.566424304160311</v>
      </c>
      <c r="AF31" s="185">
        <f t="shared" si="7"/>
        <v>19.025289983025711</v>
      </c>
      <c r="AG31" s="185">
        <f t="shared" si="7"/>
        <v>19.493742399149912</v>
      </c>
      <c r="AH31" s="185">
        <f t="shared" si="7"/>
        <v>20.017509786373505</v>
      </c>
      <c r="AI31" s="185">
        <f t="shared" si="7"/>
        <v>20.544215107947572</v>
      </c>
      <c r="AJ31" s="185">
        <f t="shared" si="7"/>
        <v>21.022159283183747</v>
      </c>
      <c r="AK31" s="185">
        <f t="shared" si="7"/>
        <v>21.480857482308561</v>
      </c>
      <c r="AL31" s="185">
        <f t="shared" si="7"/>
        <v>21.906871726674428</v>
      </c>
      <c r="AM31" s="185">
        <f t="shared" si="7"/>
        <v>25.089005169174587</v>
      </c>
      <c r="AN31" s="185">
        <f t="shared" si="7"/>
        <v>29.353105982349842</v>
      </c>
      <c r="AO31" s="185">
        <f t="shared" si="7"/>
        <v>36.619012342912775</v>
      </c>
      <c r="AP31" s="185">
        <f t="shared" si="7"/>
        <v>44.065246598588224</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1.2978721268150535</v>
      </c>
      <c r="T32" s="185">
        <f t="shared" si="7"/>
        <v>1.3290573274456741</v>
      </c>
      <c r="U32" s="185">
        <f t="shared" si="7"/>
        <v>1.3622100557833683</v>
      </c>
      <c r="V32" s="185">
        <f t="shared" si="7"/>
        <v>1.3954462539935668</v>
      </c>
      <c r="W32" s="185">
        <f t="shared" si="7"/>
        <v>1.4287375548370385</v>
      </c>
      <c r="X32" s="185">
        <f t="shared" si="7"/>
        <v>1.4620851767538818</v>
      </c>
      <c r="Y32" s="185">
        <f t="shared" si="7"/>
        <v>1.4944406445390519</v>
      </c>
      <c r="Z32" s="185">
        <f t="shared" si="7"/>
        <v>1.5237495431722397</v>
      </c>
      <c r="AA32" s="185">
        <f t="shared" si="7"/>
        <v>1.5571815263023194</v>
      </c>
      <c r="AB32" s="185">
        <f t="shared" si="7"/>
        <v>1.5905110185043168</v>
      </c>
      <c r="AC32" s="185">
        <f t="shared" si="7"/>
        <v>1.6304632960430323</v>
      </c>
      <c r="AD32" s="185">
        <f t="shared" si="7"/>
        <v>1.6701020609696704</v>
      </c>
      <c r="AE32" s="185">
        <f t="shared" si="7"/>
        <v>1.7096899991007559</v>
      </c>
      <c r="AF32" s="185">
        <f t="shared" si="7"/>
        <v>1.7519446653323665</v>
      </c>
      <c r="AG32" s="185">
        <f t="shared" si="7"/>
        <v>1.7950821266863366</v>
      </c>
      <c r="AH32" s="185">
        <f t="shared" si="7"/>
        <v>1.843313269588239</v>
      </c>
      <c r="AI32" s="185">
        <f t="shared" si="7"/>
        <v>1.8918149523040944</v>
      </c>
      <c r="AJ32" s="185">
        <f t="shared" si="7"/>
        <v>1.9358264627135946</v>
      </c>
      <c r="AK32" s="185">
        <f t="shared" si="7"/>
        <v>1.9780657065659231</v>
      </c>
      <c r="AL32" s="185">
        <f t="shared" si="7"/>
        <v>2.017295247005952</v>
      </c>
      <c r="AM32" s="185">
        <f t="shared" si="7"/>
        <v>2.3103221450946432</v>
      </c>
      <c r="AN32" s="185">
        <f t="shared" si="7"/>
        <v>2.7029820561260607</v>
      </c>
      <c r="AO32" s="185">
        <f t="shared" si="7"/>
        <v>3.3720633630890511</v>
      </c>
      <c r="AP32" s="185">
        <f t="shared" si="7"/>
        <v>4.0577501722091629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1.1100090025873333</v>
      </c>
      <c r="T33" s="185">
        <f t="shared" si="7"/>
        <v>1.1366802383218024</v>
      </c>
      <c r="U33" s="185">
        <f t="shared" si="7"/>
        <v>1.1650342079886591</v>
      </c>
      <c r="V33" s="185">
        <f t="shared" si="7"/>
        <v>1.1934595655126168</v>
      </c>
      <c r="W33" s="185">
        <f t="shared" si="7"/>
        <v>1.2219320497278223</v>
      </c>
      <c r="X33" s="185">
        <f t="shared" si="7"/>
        <v>1.2504527027087993</v>
      </c>
      <c r="Y33" s="185">
        <f t="shared" si="7"/>
        <v>1.2781248129132132</v>
      </c>
      <c r="Z33" s="185">
        <f t="shared" si="7"/>
        <v>1.3031913357752101</v>
      </c>
      <c r="AA33" s="185">
        <f t="shared" si="7"/>
        <v>1.3317841389351046</v>
      </c>
      <c r="AB33" s="185">
        <f t="shared" si="7"/>
        <v>1.3602892864234546</v>
      </c>
      <c r="AC33" s="185">
        <f t="shared" si="7"/>
        <v>1.3944585907991245</v>
      </c>
      <c r="AD33" s="185">
        <f t="shared" si="7"/>
        <v>1.4283597625794173</v>
      </c>
      <c r="AE33" s="185">
        <f t="shared" si="7"/>
        <v>1.4622174645914101</v>
      </c>
      <c r="AF33" s="185">
        <f t="shared" si="7"/>
        <v>1.4983558937550825</v>
      </c>
      <c r="AG33" s="185">
        <f t="shared" si="7"/>
        <v>1.5352493360768418</v>
      </c>
      <c r="AH33" s="185">
        <f t="shared" si="7"/>
        <v>1.5764991647156357</v>
      </c>
      <c r="AI33" s="185">
        <f t="shared" si="7"/>
        <v>1.6179803733362024</v>
      </c>
      <c r="AJ33" s="185">
        <f t="shared" si="7"/>
        <v>1.6556213487163394</v>
      </c>
      <c r="AK33" s="185">
        <f t="shared" si="7"/>
        <v>1.6917465878441902</v>
      </c>
      <c r="AL33" s="185">
        <f t="shared" si="7"/>
        <v>1.7252977691633042</v>
      </c>
      <c r="AM33" s="185">
        <f t="shared" si="7"/>
        <v>1.9759098966283377</v>
      </c>
      <c r="AN33" s="185">
        <f t="shared" si="7"/>
        <v>2.3117334552015496</v>
      </c>
      <c r="AO33" s="185">
        <f t="shared" si="7"/>
        <v>2.8839672360551014</v>
      </c>
      <c r="AP33" s="185">
        <f t="shared" si="7"/>
        <v>3.4704029220933497</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9.1777080730693861</v>
      </c>
      <c r="T34" s="185">
        <f t="shared" si="7"/>
        <v>9.3982295417677584</v>
      </c>
      <c r="U34" s="185">
        <f t="shared" si="7"/>
        <v>9.6326640875313654</v>
      </c>
      <c r="V34" s="185">
        <f t="shared" si="7"/>
        <v>9.867688877978491</v>
      </c>
      <c r="W34" s="185">
        <f t="shared" si="7"/>
        <v>10.103103318431799</v>
      </c>
      <c r="X34" s="185">
        <f t="shared" si="7"/>
        <v>10.338916024907691</v>
      </c>
      <c r="Y34" s="185">
        <f t="shared" si="7"/>
        <v>10.567712862257606</v>
      </c>
      <c r="Z34" s="185">
        <f t="shared" si="7"/>
        <v>10.774966342813254</v>
      </c>
      <c r="AA34" s="185">
        <f t="shared" si="7"/>
        <v>11.011375596954956</v>
      </c>
      <c r="AB34" s="185">
        <f t="shared" si="7"/>
        <v>11.247060101871643</v>
      </c>
      <c r="AC34" s="185">
        <f t="shared" si="7"/>
        <v>11.529576639925647</v>
      </c>
      <c r="AD34" s="185">
        <f t="shared" si="7"/>
        <v>11.809876220568038</v>
      </c>
      <c r="AE34" s="185">
        <f t="shared" si="7"/>
        <v>12.089816387149339</v>
      </c>
      <c r="AF34" s="185">
        <f t="shared" si="7"/>
        <v>12.388613921503019</v>
      </c>
      <c r="AG34" s="185">
        <f t="shared" si="7"/>
        <v>12.693654009151398</v>
      </c>
      <c r="AH34" s="185">
        <f t="shared" si="7"/>
        <v>13.034713301849523</v>
      </c>
      <c r="AI34" s="185">
        <f t="shared" si="7"/>
        <v>13.377685676262942</v>
      </c>
      <c r="AJ34" s="185">
        <f t="shared" si="7"/>
        <v>13.688906470706282</v>
      </c>
      <c r="AK34" s="185">
        <f t="shared" si="7"/>
        <v>13.987594948018117</v>
      </c>
      <c r="AL34" s="185">
        <f t="shared" si="7"/>
        <v>14.265000759084248</v>
      </c>
      <c r="AM34" s="185">
        <f t="shared" si="7"/>
        <v>16.337096516941823</v>
      </c>
      <c r="AN34" s="185">
        <f t="shared" si="7"/>
        <v>19.113732181571731</v>
      </c>
      <c r="AO34" s="185">
        <f t="shared" si="7"/>
        <v>23.845040286263846</v>
      </c>
      <c r="AP34" s="185">
        <f t="shared" ref="AP34" si="10">AO34*AP18/AO18</f>
        <v>28.693771708751349</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2.1111917645152283</v>
      </c>
      <c r="T36" s="185">
        <f t="shared" si="11"/>
        <v>2.1612522426698852</v>
      </c>
      <c r="U36" s="185">
        <f t="shared" si="11"/>
        <v>2.2148927532375402</v>
      </c>
      <c r="V36" s="185">
        <f t="shared" si="11"/>
        <v>2.2682535042598757</v>
      </c>
      <c r="W36" s="185">
        <f t="shared" si="11"/>
        <v>2.320243811014906</v>
      </c>
      <c r="X36" s="185">
        <f t="shared" si="11"/>
        <v>2.3720131249097385</v>
      </c>
      <c r="Y36" s="185">
        <f t="shared" si="11"/>
        <v>2.4205228202929288</v>
      </c>
      <c r="Z36" s="185">
        <f t="shared" si="11"/>
        <v>2.4676162844525011</v>
      </c>
      <c r="AA36" s="185">
        <f t="shared" si="11"/>
        <v>2.5222517173395937</v>
      </c>
      <c r="AB36" s="185">
        <f t="shared" si="11"/>
        <v>2.5748528230746039</v>
      </c>
      <c r="AC36" s="185">
        <f t="shared" si="11"/>
        <v>2.6387046292248457</v>
      </c>
      <c r="AD36" s="185">
        <f t="shared" si="11"/>
        <v>2.699927371216166</v>
      </c>
      <c r="AE36" s="185">
        <f t="shared" si="11"/>
        <v>2.7599551322936824</v>
      </c>
      <c r="AF36" s="185">
        <f t="shared" si="11"/>
        <v>2.8243299550989049</v>
      </c>
      <c r="AG36" s="185">
        <f t="shared" si="11"/>
        <v>2.8427636167620669</v>
      </c>
      <c r="AH36" s="185">
        <f t="shared" si="11"/>
        <v>2.9117213038876044</v>
      </c>
      <c r="AI36" s="185">
        <f t="shared" si="11"/>
        <v>2.975756219711585</v>
      </c>
      <c r="AJ36" s="185">
        <f t="shared" si="11"/>
        <v>3.0295837484537222</v>
      </c>
      <c r="AK36" s="185">
        <f t="shared" si="11"/>
        <v>3.0799886947497739</v>
      </c>
      <c r="AL36" s="185">
        <f t="shared" si="11"/>
        <v>3.1249263941954752</v>
      </c>
      <c r="AM36" s="185">
        <f t="shared" si="11"/>
        <v>3.4973801725044651</v>
      </c>
      <c r="AN36" s="185">
        <f t="shared" si="11"/>
        <v>4.0082945991870575</v>
      </c>
      <c r="AO36" s="185">
        <f t="shared" si="11"/>
        <v>4.8685860294497072</v>
      </c>
      <c r="AP36" s="185">
        <f t="shared" si="11"/>
        <v>5.7519542344412828</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0.63828595932726451</v>
      </c>
      <c r="T37" s="185">
        <f t="shared" si="11"/>
        <v>0.65342096546947714</v>
      </c>
      <c r="U37" s="185">
        <f t="shared" si="11"/>
        <v>0.66963833867164191</v>
      </c>
      <c r="V37" s="185">
        <f t="shared" si="11"/>
        <v>0.68577113093105824</v>
      </c>
      <c r="W37" s="185">
        <f t="shared" si="11"/>
        <v>0.70148959070369443</v>
      </c>
      <c r="X37" s="185">
        <f t="shared" si="11"/>
        <v>0.71714123672584762</v>
      </c>
      <c r="Y37" s="185">
        <f t="shared" si="11"/>
        <v>0.73180738784236776</v>
      </c>
      <c r="Z37" s="185">
        <f t="shared" si="11"/>
        <v>0.74604536349875683</v>
      </c>
      <c r="AA37" s="185">
        <f t="shared" si="11"/>
        <v>0.76256353597353721</v>
      </c>
      <c r="AB37" s="185">
        <f t="shared" si="11"/>
        <v>0.77846666130779851</v>
      </c>
      <c r="AC37" s="185">
        <f t="shared" si="11"/>
        <v>0.7977712607423002</v>
      </c>
      <c r="AD37" s="185">
        <f t="shared" si="11"/>
        <v>0.81628100356215638</v>
      </c>
      <c r="AE37" s="185">
        <f t="shared" si="11"/>
        <v>0.83442946250824757</v>
      </c>
      <c r="AF37" s="185">
        <f t="shared" si="11"/>
        <v>0.85389218788515753</v>
      </c>
      <c r="AG37" s="185">
        <f t="shared" si="11"/>
        <v>0.85946531848198293</v>
      </c>
      <c r="AH37" s="185">
        <f t="shared" si="11"/>
        <v>0.88031360153220595</v>
      </c>
      <c r="AI37" s="185">
        <f t="shared" si="11"/>
        <v>0.89967356132559539</v>
      </c>
      <c r="AJ37" s="185">
        <f t="shared" si="11"/>
        <v>0.91594747656099329</v>
      </c>
      <c r="AK37" s="185">
        <f t="shared" si="11"/>
        <v>0.93118662728248247</v>
      </c>
      <c r="AL37" s="185">
        <f t="shared" si="11"/>
        <v>0.94477284104229509</v>
      </c>
      <c r="AM37" s="185">
        <f t="shared" si="11"/>
        <v>1.0573784419113408</v>
      </c>
      <c r="AN37" s="185">
        <f t="shared" si="11"/>
        <v>1.2118454640220104</v>
      </c>
      <c r="AO37" s="185">
        <f t="shared" si="11"/>
        <v>1.4719411834614553</v>
      </c>
      <c r="AP37" s="185">
        <f t="shared" si="11"/>
        <v>1.7390138064411689</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5">
        <f>IF(T$54=1,($AB41-$S41)/$AC$54+S41,$AB41)</f>
        <v>1.0846132399175183</v>
      </c>
      <c r="U41" s="345">
        <f t="shared" ref="U41:AA41" si="14">IF(U$54=1,($AB41-$S41)/$AC$54+T41,$AB41)</f>
        <v>1.0792264798350366</v>
      </c>
      <c r="V41" s="345">
        <f t="shared" si="14"/>
        <v>1.0738397197525549</v>
      </c>
      <c r="W41" s="345">
        <f t="shared" si="14"/>
        <v>1.0684529596700731</v>
      </c>
      <c r="X41" s="345">
        <f t="shared" si="14"/>
        <v>1.0684529596700734</v>
      </c>
      <c r="Y41" s="345">
        <f t="shared" si="14"/>
        <v>1.0684529596700734</v>
      </c>
      <c r="Z41" s="345">
        <f t="shared" si="14"/>
        <v>1.0684529596700734</v>
      </c>
      <c r="AA41" s="345">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5">
        <f t="shared" ref="T42:AA42" si="15">IF(T$54=1,($AB42-$S42)/$AC$54+S42,$AB42)</f>
        <v>1.0525</v>
      </c>
      <c r="U42" s="345">
        <f t="shared" si="15"/>
        <v>1.0349999999999999</v>
      </c>
      <c r="V42" s="345">
        <f t="shared" si="15"/>
        <v>1.0174999999999998</v>
      </c>
      <c r="W42" s="345">
        <f t="shared" si="15"/>
        <v>0.99999999999999978</v>
      </c>
      <c r="X42" s="345">
        <f t="shared" si="15"/>
        <v>1</v>
      </c>
      <c r="Y42" s="345">
        <f t="shared" si="15"/>
        <v>1</v>
      </c>
      <c r="Z42" s="345">
        <f t="shared" si="15"/>
        <v>1</v>
      </c>
      <c r="AA42" s="345">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5">
        <f t="shared" ref="T43:AA43" si="16">IF(T$54=1,($AB43-$S43)/$AC$54+S43,$AB43)</f>
        <v>1</v>
      </c>
      <c r="U43" s="345">
        <f t="shared" si="16"/>
        <v>1</v>
      </c>
      <c r="V43" s="345">
        <f t="shared" si="16"/>
        <v>1</v>
      </c>
      <c r="W43" s="345">
        <f t="shared" si="16"/>
        <v>1</v>
      </c>
      <c r="X43" s="345">
        <f t="shared" si="16"/>
        <v>1</v>
      </c>
      <c r="Y43" s="345">
        <f t="shared" si="16"/>
        <v>1</v>
      </c>
      <c r="Z43" s="345">
        <f t="shared" si="16"/>
        <v>1</v>
      </c>
      <c r="AA43" s="345">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5">
        <f t="shared" ref="T44:AA44" si="17">IF(T$54=1,($AB44-$S44)/$AC$54+S44,$AB44)</f>
        <v>1.0405</v>
      </c>
      <c r="U44" s="345">
        <f t="shared" si="17"/>
        <v>1.0269999999999999</v>
      </c>
      <c r="V44" s="345">
        <f t="shared" si="17"/>
        <v>1.0134999999999998</v>
      </c>
      <c r="W44" s="345">
        <f t="shared" si="17"/>
        <v>0.99999999999999978</v>
      </c>
      <c r="X44" s="345">
        <f t="shared" si="17"/>
        <v>1</v>
      </c>
      <c r="Y44" s="345">
        <f t="shared" si="17"/>
        <v>1</v>
      </c>
      <c r="Z44" s="345">
        <f t="shared" si="17"/>
        <v>1</v>
      </c>
      <c r="AA44" s="345">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5">
        <f t="shared" ref="T45:AA45" si="18">IF(T$54=1,($AB45-$S45)/$AC$54+S45,$AB45)</f>
        <v>1.0750000000000002</v>
      </c>
      <c r="U45" s="345">
        <f t="shared" si="18"/>
        <v>1.0500000000000003</v>
      </c>
      <c r="V45" s="345">
        <f t="shared" si="18"/>
        <v>1.0250000000000004</v>
      </c>
      <c r="W45" s="345">
        <f t="shared" si="18"/>
        <v>1.0000000000000004</v>
      </c>
      <c r="X45" s="345">
        <f t="shared" si="18"/>
        <v>1</v>
      </c>
      <c r="Y45" s="345">
        <f t="shared" si="18"/>
        <v>1</v>
      </c>
      <c r="Z45" s="345">
        <f t="shared" si="18"/>
        <v>1</v>
      </c>
      <c r="AA45" s="345">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5">
        <f t="shared" ref="T46:AA46" si="19">IF(T$54=1,($AB46-$S46)/$AC$54+S46,$AB46)</f>
        <v>1</v>
      </c>
      <c r="U46" s="345">
        <f t="shared" si="19"/>
        <v>1</v>
      </c>
      <c r="V46" s="345">
        <f t="shared" si="19"/>
        <v>1</v>
      </c>
      <c r="W46" s="345">
        <f t="shared" si="19"/>
        <v>1</v>
      </c>
      <c r="X46" s="345">
        <f t="shared" si="19"/>
        <v>1</v>
      </c>
      <c r="Y46" s="345">
        <f t="shared" si="19"/>
        <v>1</v>
      </c>
      <c r="Z46" s="345">
        <f t="shared" si="19"/>
        <v>1</v>
      </c>
      <c r="AA46" s="345">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5">
        <f t="shared" ref="T47:AA47" si="20">IF(T$54=1,($AB47-$S47)/$AC$54+S47,$AB47)</f>
        <v>1</v>
      </c>
      <c r="U47" s="345">
        <f t="shared" si="20"/>
        <v>1</v>
      </c>
      <c r="V47" s="345">
        <f t="shared" si="20"/>
        <v>1</v>
      </c>
      <c r="W47" s="345">
        <f t="shared" si="20"/>
        <v>1</v>
      </c>
      <c r="X47" s="345">
        <f t="shared" si="20"/>
        <v>1</v>
      </c>
      <c r="Y47" s="345">
        <f t="shared" si="20"/>
        <v>1</v>
      </c>
      <c r="Z47" s="345">
        <f t="shared" si="20"/>
        <v>1</v>
      </c>
      <c r="AA47" s="345">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5">
        <f t="shared" ref="T48:AA48" si="21">IF(T$54=1,($AB48-$S48)/$AC$54+S48,$AB48)</f>
        <v>1</v>
      </c>
      <c r="U48" s="345">
        <f t="shared" si="21"/>
        <v>1</v>
      </c>
      <c r="V48" s="345">
        <f t="shared" si="21"/>
        <v>1</v>
      </c>
      <c r="W48" s="345">
        <f t="shared" si="21"/>
        <v>1</v>
      </c>
      <c r="X48" s="345">
        <f t="shared" si="21"/>
        <v>1</v>
      </c>
      <c r="Y48" s="345">
        <f t="shared" si="21"/>
        <v>1</v>
      </c>
      <c r="Z48" s="345">
        <f t="shared" si="21"/>
        <v>1</v>
      </c>
      <c r="AA48" s="345">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5">
        <f t="shared" ref="T49:AA49" si="22">IF(T$54=1,($AB49-$S49)/$AC$54+S49,$AB49)</f>
        <v>1</v>
      </c>
      <c r="U49" s="345">
        <f t="shared" si="22"/>
        <v>1</v>
      </c>
      <c r="V49" s="345">
        <f t="shared" si="22"/>
        <v>1</v>
      </c>
      <c r="W49" s="345">
        <f t="shared" si="22"/>
        <v>1</v>
      </c>
      <c r="X49" s="345">
        <f t="shared" si="22"/>
        <v>1</v>
      </c>
      <c r="Y49" s="345">
        <f t="shared" si="22"/>
        <v>1</v>
      </c>
      <c r="Z49" s="345">
        <f t="shared" si="22"/>
        <v>1</v>
      </c>
      <c r="AA49" s="345">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5">
        <f t="shared" ref="T50:AA50" si="23">IF(T$54=1,($AB50-$S50)/$AC$54+S50,$AB50)</f>
        <v>1.01725</v>
      </c>
      <c r="U50" s="345">
        <f t="shared" si="23"/>
        <v>1.0115000000000001</v>
      </c>
      <c r="V50" s="345">
        <f t="shared" si="23"/>
        <v>1.0057500000000001</v>
      </c>
      <c r="W50" s="345">
        <f t="shared" si="23"/>
        <v>1.0000000000000002</v>
      </c>
      <c r="X50" s="345">
        <f t="shared" si="23"/>
        <v>1</v>
      </c>
      <c r="Y50" s="345">
        <f t="shared" si="23"/>
        <v>1</v>
      </c>
      <c r="Z50" s="345">
        <f t="shared" si="23"/>
        <v>1</v>
      </c>
      <c r="AA50" s="345">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5">
        <f t="shared" ref="T51:AA51" si="24">IF(T$54=1,($AB51-$S51)/$AC$54+S51,$AB51)</f>
        <v>1</v>
      </c>
      <c r="U51" s="345">
        <f t="shared" si="24"/>
        <v>1</v>
      </c>
      <c r="V51" s="345">
        <f t="shared" si="24"/>
        <v>1</v>
      </c>
      <c r="W51" s="345">
        <f t="shared" si="24"/>
        <v>1</v>
      </c>
      <c r="X51" s="345">
        <f t="shared" si="24"/>
        <v>1</v>
      </c>
      <c r="Y51" s="345">
        <f t="shared" si="24"/>
        <v>1</v>
      </c>
      <c r="Z51" s="345">
        <f t="shared" si="24"/>
        <v>1</v>
      </c>
      <c r="AA51" s="345">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5">
        <f t="shared" ref="T52:AA52" si="25">IF(T$54=1,($AB52-$S52)/$AC$54+S52,$AB52)</f>
        <v>1</v>
      </c>
      <c r="U52" s="345">
        <f t="shared" si="25"/>
        <v>1</v>
      </c>
      <c r="V52" s="345">
        <f t="shared" si="25"/>
        <v>1</v>
      </c>
      <c r="W52" s="345">
        <f t="shared" si="25"/>
        <v>1</v>
      </c>
      <c r="X52" s="345">
        <f t="shared" si="25"/>
        <v>1</v>
      </c>
      <c r="Y52" s="345">
        <f t="shared" si="25"/>
        <v>1</v>
      </c>
      <c r="Z52" s="345">
        <f t="shared" si="25"/>
        <v>1</v>
      </c>
      <c r="AA52" s="345">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5">
        <f t="shared" ref="T53:AA53" si="26">IF(T$54=1,($AB53-$S53)/$AC$54+S53,$AB53)</f>
        <v>1</v>
      </c>
      <c r="U53" s="345">
        <f t="shared" si="26"/>
        <v>1</v>
      </c>
      <c r="V53" s="345">
        <f t="shared" si="26"/>
        <v>1</v>
      </c>
      <c r="W53" s="345">
        <f t="shared" si="26"/>
        <v>1</v>
      </c>
      <c r="X53" s="345">
        <f t="shared" si="26"/>
        <v>1</v>
      </c>
      <c r="Y53" s="345">
        <f t="shared" si="26"/>
        <v>1</v>
      </c>
      <c r="Z53" s="345">
        <f t="shared" si="26"/>
        <v>1</v>
      </c>
      <c r="AA53" s="345">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7">
        <f>IF(T3&lt;=$X$39,1,0)</f>
        <v>1</v>
      </c>
      <c r="U54" s="347">
        <f t="shared" ref="U54:AB54" si="27">IF(U3&lt;=$X$39,1,0)</f>
        <v>1</v>
      </c>
      <c r="V54" s="347">
        <f t="shared" si="27"/>
        <v>1</v>
      </c>
      <c r="W54" s="347">
        <f t="shared" si="27"/>
        <v>1</v>
      </c>
      <c r="X54" s="347">
        <f t="shared" si="27"/>
        <v>0</v>
      </c>
      <c r="Y54" s="347">
        <f t="shared" si="27"/>
        <v>0</v>
      </c>
      <c r="Z54" s="347">
        <f t="shared" si="27"/>
        <v>0</v>
      </c>
      <c r="AA54" s="347">
        <f t="shared" si="27"/>
        <v>0</v>
      </c>
      <c r="AB54" s="347">
        <f t="shared" si="27"/>
        <v>0</v>
      </c>
      <c r="AC54" s="347">
        <f>SUM(T54:AB54)</f>
        <v>4</v>
      </c>
    </row>
    <row r="55" spans="1:42" ht="15.75" thickBot="1">
      <c r="A55" s="185" t="s">
        <v>16</v>
      </c>
      <c r="B55" s="14" t="s">
        <v>289</v>
      </c>
      <c r="C55" s="14"/>
      <c r="V55" s="346"/>
      <c r="W55" s="346"/>
      <c r="X55" s="346"/>
      <c r="Y55" s="346"/>
      <c r="Z55" s="346"/>
      <c r="AA55" s="346"/>
      <c r="AB55" s="346"/>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221.328021787974</v>
      </c>
      <c r="T70" s="5">
        <f t="shared" ca="1" si="29"/>
        <v>223.16538033013828</v>
      </c>
      <c r="U70" s="5">
        <f t="shared" ca="1" si="29"/>
        <v>225.40669439439046</v>
      </c>
      <c r="V70" s="5">
        <f t="shared" ca="1" si="29"/>
        <v>227.56081792182695</v>
      </c>
      <c r="W70" s="5">
        <f t="shared" ca="1" si="29"/>
        <v>229.54910734106414</v>
      </c>
      <c r="X70" s="5">
        <f t="shared" ca="1" si="29"/>
        <v>232.72424580864876</v>
      </c>
      <c r="Y70" s="5">
        <f t="shared" ca="1" si="29"/>
        <v>235.53246216580121</v>
      </c>
      <c r="Z70" s="5">
        <f t="shared" ca="1" si="29"/>
        <v>238.85378761712565</v>
      </c>
      <c r="AA70" s="5">
        <f t="shared" ca="1" si="29"/>
        <v>243.14331958568312</v>
      </c>
      <c r="AB70" s="5">
        <f t="shared" ca="1" si="29"/>
        <v>247.17541288695233</v>
      </c>
      <c r="AC70" s="5">
        <f t="shared" ca="1" si="29"/>
        <v>252.97019275848885</v>
      </c>
      <c r="AD70" s="5">
        <f t="shared" ca="1" si="29"/>
        <v>258.39788212107823</v>
      </c>
      <c r="AE70" s="5">
        <f t="shared" ca="1" si="29"/>
        <v>263.67676479857818</v>
      </c>
      <c r="AF70" s="5">
        <f t="shared" ca="1" si="29"/>
        <v>269.28992200540847</v>
      </c>
      <c r="AG70" s="5">
        <f t="shared" ca="1" si="29"/>
        <v>276.51317450259643</v>
      </c>
      <c r="AH70" s="5">
        <f t="shared" ca="1" si="29"/>
        <v>283.04950569916622</v>
      </c>
      <c r="AI70" s="5">
        <f t="shared" ca="1" si="29"/>
        <v>290.32526193366954</v>
      </c>
      <c r="AJ70" s="5">
        <f t="shared" ca="1" si="29"/>
        <v>297.03632049214718</v>
      </c>
      <c r="AK70" s="5">
        <f t="shared" ca="1" si="29"/>
        <v>303.85652973297596</v>
      </c>
      <c r="AL70" s="5">
        <f t="shared" ca="1" si="29"/>
        <v>310.81499343278438</v>
      </c>
      <c r="AM70" s="5">
        <f t="shared" ca="1" si="29"/>
        <v>348.22665111912067</v>
      </c>
      <c r="AN70" s="5">
        <f t="shared" ca="1" si="29"/>
        <v>395.71771412820027</v>
      </c>
      <c r="AO70" s="5">
        <f t="shared" ca="1" si="29"/>
        <v>478.94053393649148</v>
      </c>
      <c r="AP70" s="5">
        <f t="shared" ca="1" si="29"/>
        <v>563.84325463190817</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2.1622678653381713</v>
      </c>
      <c r="T71" s="185">
        <f t="shared" ca="1" si="30"/>
        <v>2.1802179708003355</v>
      </c>
      <c r="U71" s="185">
        <f t="shared" ca="1" si="30"/>
        <v>2.202114526591656</v>
      </c>
      <c r="V71" s="185">
        <f t="shared" ca="1" si="30"/>
        <v>2.2231592729537182</v>
      </c>
      <c r="W71" s="185">
        <f t="shared" ca="1" si="30"/>
        <v>2.2425839001811143</v>
      </c>
      <c r="X71" s="185">
        <f t="shared" ca="1" si="30"/>
        <v>2.2736034693300868</v>
      </c>
      <c r="Y71" s="185">
        <f t="shared" ca="1" si="30"/>
        <v>2.3010383866936217</v>
      </c>
      <c r="Z71" s="185">
        <f t="shared" ca="1" si="30"/>
        <v>2.3334861320613927</v>
      </c>
      <c r="AA71" s="185">
        <f t="shared" ref="AA71:AP86" ca="1" si="31">AA$70/Z$70*Z71</f>
        <v>2.3753927874321161</v>
      </c>
      <c r="AB71" s="185">
        <f t="shared" ca="1" si="31"/>
        <v>2.4147843913734</v>
      </c>
      <c r="AC71" s="185">
        <f t="shared" ca="1" si="31"/>
        <v>2.4713965916800342</v>
      </c>
      <c r="AD71" s="185">
        <f t="shared" ca="1" si="31"/>
        <v>2.5244224950290812</v>
      </c>
      <c r="AE71" s="185">
        <f t="shared" ca="1" si="31"/>
        <v>2.5759946289425315</v>
      </c>
      <c r="AF71" s="185">
        <f t="shared" ca="1" si="31"/>
        <v>2.6308324635437352</v>
      </c>
      <c r="AG71" s="185">
        <f t="shared" ca="1" si="31"/>
        <v>2.7014001514113626</v>
      </c>
      <c r="AH71" s="185">
        <f t="shared" ca="1" si="31"/>
        <v>2.7652569499738582</v>
      </c>
      <c r="AI71" s="185">
        <f t="shared" ca="1" si="31"/>
        <v>2.8363375739943057</v>
      </c>
      <c r="AJ71" s="185">
        <f t="shared" ca="1" si="31"/>
        <v>2.9019013744845128</v>
      </c>
      <c r="AK71" s="185">
        <f t="shared" ca="1" si="31"/>
        <v>2.9685315244185042</v>
      </c>
      <c r="AL71" s="185">
        <f t="shared" ca="1" si="31"/>
        <v>3.0365123536360157</v>
      </c>
      <c r="AM71" s="185">
        <f t="shared" ca="1" si="31"/>
        <v>3.4020061783704678</v>
      </c>
      <c r="AN71" s="185">
        <f t="shared" ca="1" si="31"/>
        <v>3.865970924477744</v>
      </c>
      <c r="AO71" s="185">
        <f t="shared" ca="1" si="31"/>
        <v>4.6790176750906607</v>
      </c>
      <c r="AP71" s="185">
        <f t="shared" ca="1" si="31"/>
        <v>5.5084762459323962</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1.0046236094931416</v>
      </c>
      <c r="T72" s="185">
        <f t="shared" ca="1" si="30"/>
        <v>1.0129635104042445</v>
      </c>
      <c r="U72" s="185">
        <f t="shared" ca="1" si="30"/>
        <v>1.0231369941188091</v>
      </c>
      <c r="V72" s="185">
        <f t="shared" ca="1" si="30"/>
        <v>1.0329147137945422</v>
      </c>
      <c r="W72" s="185">
        <f t="shared" ca="1" si="30"/>
        <v>1.041939700675709</v>
      </c>
      <c r="X72" s="185">
        <f t="shared" ca="1" si="30"/>
        <v>1.0563518796767084</v>
      </c>
      <c r="Y72" s="185">
        <f t="shared" ca="1" si="30"/>
        <v>1.0690985731598446</v>
      </c>
      <c r="Z72" s="185">
        <f t="shared" ca="1" si="30"/>
        <v>1.0841743052621604</v>
      </c>
      <c r="AA72" s="185">
        <f t="shared" ca="1" si="31"/>
        <v>1.1036447955077051</v>
      </c>
      <c r="AB72" s="185">
        <f t="shared" ca="1" si="31"/>
        <v>1.121946753359272</v>
      </c>
      <c r="AC72" s="185">
        <f t="shared" ca="1" si="31"/>
        <v>1.1482496707383381</v>
      </c>
      <c r="AD72" s="185">
        <f t="shared" ca="1" si="31"/>
        <v>1.1728863382267218</v>
      </c>
      <c r="AE72" s="185">
        <f t="shared" ca="1" si="31"/>
        <v>1.1968475616033136</v>
      </c>
      <c r="AF72" s="185">
        <f t="shared" ca="1" si="31"/>
        <v>1.2223260808085339</v>
      </c>
      <c r="AG72" s="185">
        <f t="shared" ca="1" si="31"/>
        <v>1.2551129368847924</v>
      </c>
      <c r="AH72" s="185">
        <f t="shared" ca="1" si="31"/>
        <v>1.2847818083927625</v>
      </c>
      <c r="AI72" s="185">
        <f t="shared" ca="1" si="31"/>
        <v>1.3178069826614829</v>
      </c>
      <c r="AJ72" s="185">
        <f t="shared" ca="1" si="31"/>
        <v>1.3482689540741961</v>
      </c>
      <c r="AK72" s="185">
        <f t="shared" ca="1" si="31"/>
        <v>1.379226368185924</v>
      </c>
      <c r="AL72" s="185">
        <f t="shared" ca="1" si="31"/>
        <v>1.4108113291057185</v>
      </c>
      <c r="AM72" s="185">
        <f t="shared" ca="1" si="31"/>
        <v>1.5806255002998841</v>
      </c>
      <c r="AN72" s="185">
        <f t="shared" ca="1" si="31"/>
        <v>1.7961908080879472</v>
      </c>
      <c r="AO72" s="185">
        <f t="shared" ca="1" si="31"/>
        <v>2.1739450976378563</v>
      </c>
      <c r="AP72" s="185">
        <f t="shared" ca="1" si="31"/>
        <v>2.5593245766200883</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1.4595308091032655</v>
      </c>
      <c r="T73" s="185">
        <f t="shared" ca="1" si="30"/>
        <v>1.4716471302902265</v>
      </c>
      <c r="U73" s="185">
        <f t="shared" ca="1" si="30"/>
        <v>1.486427305449368</v>
      </c>
      <c r="V73" s="185">
        <f t="shared" ca="1" si="30"/>
        <v>1.5006325092437598</v>
      </c>
      <c r="W73" s="185">
        <f t="shared" ca="1" si="30"/>
        <v>1.5137441326222523</v>
      </c>
      <c r="X73" s="185">
        <f t="shared" ca="1" si="30"/>
        <v>1.5346823417978086</v>
      </c>
      <c r="Y73" s="185">
        <f t="shared" ca="1" si="30"/>
        <v>1.5532009110181948</v>
      </c>
      <c r="Z73" s="185">
        <f t="shared" ca="1" si="30"/>
        <v>1.5751031391414403</v>
      </c>
      <c r="AA73" s="185">
        <f t="shared" ca="1" si="31"/>
        <v>1.6033901315166788</v>
      </c>
      <c r="AB73" s="185">
        <f t="shared" ca="1" si="31"/>
        <v>1.6299794641770453</v>
      </c>
      <c r="AC73" s="185">
        <f t="shared" ca="1" si="31"/>
        <v>1.6681926993840235</v>
      </c>
      <c r="AD73" s="185">
        <f t="shared" ca="1" si="31"/>
        <v>1.7039851841446301</v>
      </c>
      <c r="AE73" s="185">
        <f t="shared" ca="1" si="31"/>
        <v>1.7387963745362089</v>
      </c>
      <c r="AF73" s="185">
        <f t="shared" ca="1" si="31"/>
        <v>1.7758119128920213</v>
      </c>
      <c r="AG73" s="185">
        <f t="shared" ca="1" si="31"/>
        <v>1.8234451022026699</v>
      </c>
      <c r="AH73" s="185">
        <f t="shared" ca="1" si="31"/>
        <v>1.8665484412323543</v>
      </c>
      <c r="AI73" s="185">
        <f t="shared" ca="1" si="31"/>
        <v>1.9145278624461566</v>
      </c>
      <c r="AJ73" s="185">
        <f t="shared" ca="1" si="31"/>
        <v>1.9587834277770464</v>
      </c>
      <c r="AK73" s="185">
        <f t="shared" ca="1" si="31"/>
        <v>2.0037587789824909</v>
      </c>
      <c r="AL73" s="185">
        <f t="shared" ca="1" si="31"/>
        <v>2.0496458387043113</v>
      </c>
      <c r="AM73" s="185">
        <f t="shared" ca="1" si="31"/>
        <v>2.2963541704000665</v>
      </c>
      <c r="AN73" s="185">
        <f t="shared" ca="1" si="31"/>
        <v>2.6095303740224782</v>
      </c>
      <c r="AO73" s="185">
        <f t="shared" ca="1" si="31"/>
        <v>3.1583369306861973</v>
      </c>
      <c r="AP73" s="185">
        <f t="shared" ca="1" si="31"/>
        <v>3.7182214660043691</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17.553177333291849</v>
      </c>
      <c r="T74" s="185">
        <f t="shared" ca="1" si="30"/>
        <v>17.698895349722431</v>
      </c>
      <c r="U74" s="185">
        <f t="shared" ca="1" si="30"/>
        <v>17.876650443323314</v>
      </c>
      <c r="V74" s="185">
        <f t="shared" ca="1" si="30"/>
        <v>18.047490592570803</v>
      </c>
      <c r="W74" s="185">
        <f t="shared" ca="1" si="30"/>
        <v>18.205178699498411</v>
      </c>
      <c r="X74" s="185">
        <f t="shared" ca="1" si="30"/>
        <v>18.456993937935145</v>
      </c>
      <c r="Y74" s="185">
        <f t="shared" ca="1" si="30"/>
        <v>18.679709160838865</v>
      </c>
      <c r="Z74" s="185">
        <f t="shared" ca="1" si="30"/>
        <v>18.943118259052934</v>
      </c>
      <c r="AA74" s="185">
        <f t="shared" ca="1" si="31"/>
        <v>19.283314293484779</v>
      </c>
      <c r="AB74" s="185">
        <f t="shared" ca="1" si="31"/>
        <v>19.603093272078631</v>
      </c>
      <c r="AC74" s="185">
        <f t="shared" ca="1" si="31"/>
        <v>20.062668150445873</v>
      </c>
      <c r="AD74" s="185">
        <f t="shared" ca="1" si="31"/>
        <v>20.493129657858713</v>
      </c>
      <c r="AE74" s="185">
        <f t="shared" ca="1" si="31"/>
        <v>20.911789541100092</v>
      </c>
      <c r="AF74" s="185">
        <f t="shared" ca="1" si="31"/>
        <v>21.356960211560992</v>
      </c>
      <c r="AG74" s="185">
        <f t="shared" ca="1" si="31"/>
        <v>21.929825007360527</v>
      </c>
      <c r="AH74" s="185">
        <f t="shared" ca="1" si="31"/>
        <v>22.448211155104751</v>
      </c>
      <c r="AI74" s="185">
        <f t="shared" ca="1" si="31"/>
        <v>23.025239939740011</v>
      </c>
      <c r="AJ74" s="185">
        <f t="shared" ca="1" si="31"/>
        <v>23.557483439769634</v>
      </c>
      <c r="AK74" s="185">
        <f t="shared" ca="1" si="31"/>
        <v>24.098383508759124</v>
      </c>
      <c r="AL74" s="185">
        <f t="shared" ca="1" si="31"/>
        <v>24.650248321462421</v>
      </c>
      <c r="AM74" s="185">
        <f t="shared" ca="1" si="31"/>
        <v>27.617308056581571</v>
      </c>
      <c r="AN74" s="185">
        <f t="shared" ca="1" si="31"/>
        <v>31.38374957632503</v>
      </c>
      <c r="AO74" s="185">
        <f t="shared" ca="1" si="31"/>
        <v>37.984020533750197</v>
      </c>
      <c r="AP74" s="185">
        <f t="shared" ca="1" si="31"/>
        <v>44.717521788612871</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7.7841643152174163</v>
      </c>
      <c r="T75" s="185">
        <f t="shared" ca="1" si="30"/>
        <v>7.8487846948812079</v>
      </c>
      <c r="U75" s="185">
        <f t="shared" ca="1" si="30"/>
        <v>7.9276122957299613</v>
      </c>
      <c r="V75" s="185">
        <f t="shared" ca="1" si="30"/>
        <v>8.0033733826333844</v>
      </c>
      <c r="W75" s="185">
        <f t="shared" ca="1" si="30"/>
        <v>8.0733020406520115</v>
      </c>
      <c r="X75" s="185">
        <f t="shared" ca="1" si="30"/>
        <v>8.1849724895883114</v>
      </c>
      <c r="Y75" s="185">
        <f t="shared" ca="1" si="30"/>
        <v>8.2837381920970383</v>
      </c>
      <c r="Z75" s="185">
        <f t="shared" ca="1" si="30"/>
        <v>8.4005500754210143</v>
      </c>
      <c r="AA75" s="185">
        <f t="shared" ca="1" si="31"/>
        <v>8.55141403475562</v>
      </c>
      <c r="AB75" s="185">
        <f t="shared" ca="1" si="31"/>
        <v>8.6932238089442411</v>
      </c>
      <c r="AC75" s="185">
        <f t="shared" ca="1" si="31"/>
        <v>8.8970277300481246</v>
      </c>
      <c r="AD75" s="185">
        <f t="shared" ca="1" si="31"/>
        <v>9.0879209821046931</v>
      </c>
      <c r="AE75" s="185">
        <f t="shared" ca="1" si="31"/>
        <v>9.2735806641931138</v>
      </c>
      <c r="AF75" s="185">
        <f t="shared" ca="1" si="31"/>
        <v>9.470996868757446</v>
      </c>
      <c r="AG75" s="185">
        <f t="shared" ca="1" si="31"/>
        <v>9.7250405450809048</v>
      </c>
      <c r="AH75" s="185">
        <f t="shared" ca="1" si="31"/>
        <v>9.9549250199058896</v>
      </c>
      <c r="AI75" s="185">
        <f t="shared" ca="1" si="31"/>
        <v>10.210815266379502</v>
      </c>
      <c r="AJ75" s="185">
        <f t="shared" ca="1" si="31"/>
        <v>10.446844948144246</v>
      </c>
      <c r="AK75" s="185">
        <f t="shared" ca="1" si="31"/>
        <v>10.686713487906616</v>
      </c>
      <c r="AL75" s="185">
        <f t="shared" ca="1" si="31"/>
        <v>10.931444473089657</v>
      </c>
      <c r="AM75" s="185">
        <f t="shared" ca="1" si="31"/>
        <v>12.247222242133684</v>
      </c>
      <c r="AN75" s="185">
        <f t="shared" ca="1" si="31"/>
        <v>13.917495328119879</v>
      </c>
      <c r="AO75" s="185">
        <f t="shared" ca="1" si="31"/>
        <v>16.844463630326381</v>
      </c>
      <c r="AP75" s="185">
        <f t="shared" ca="1" si="31"/>
        <v>19.83051448535663</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15.470734565917759</v>
      </c>
      <c r="T76" s="185">
        <f t="shared" ca="1" si="30"/>
        <v>15.599165146368504</v>
      </c>
      <c r="U76" s="185">
        <f t="shared" ca="1" si="30"/>
        <v>15.755832045962995</v>
      </c>
      <c r="V76" s="185">
        <f t="shared" ca="1" si="30"/>
        <v>15.906404364126548</v>
      </c>
      <c r="W76" s="185">
        <f t="shared" ca="1" si="30"/>
        <v>16.045384948675885</v>
      </c>
      <c r="X76" s="185">
        <f t="shared" ca="1" si="30"/>
        <v>16.267325776797026</v>
      </c>
      <c r="Y76" s="185">
        <f t="shared" ca="1" si="30"/>
        <v>16.463618905494453</v>
      </c>
      <c r="Z76" s="185">
        <f t="shared" ca="1" si="30"/>
        <v>16.695778141588342</v>
      </c>
      <c r="AA76" s="185">
        <f t="shared" ca="1" si="31"/>
        <v>16.995614601343739</v>
      </c>
      <c r="AB76" s="185">
        <f t="shared" ca="1" si="31"/>
        <v>17.27745620777489</v>
      </c>
      <c r="AC76" s="185">
        <f t="shared" ca="1" si="31"/>
        <v>17.682508855588036</v>
      </c>
      <c r="AD76" s="185">
        <f t="shared" ca="1" si="31"/>
        <v>18.061902032992915</v>
      </c>
      <c r="AE76" s="185">
        <f t="shared" ca="1" si="31"/>
        <v>18.430893686415175</v>
      </c>
      <c r="AF76" s="185">
        <f t="shared" ca="1" si="31"/>
        <v>18.823250987231017</v>
      </c>
      <c r="AG76" s="185">
        <f t="shared" ca="1" si="31"/>
        <v>19.328153263878345</v>
      </c>
      <c r="AH76" s="185">
        <f t="shared" ca="1" si="31"/>
        <v>19.785040033841575</v>
      </c>
      <c r="AI76" s="185">
        <f t="shared" ca="1" si="31"/>
        <v>20.293612299391182</v>
      </c>
      <c r="AJ76" s="185">
        <f t="shared" ca="1" si="31"/>
        <v>20.762712437619498</v>
      </c>
      <c r="AK76" s="185">
        <f t="shared" ca="1" si="31"/>
        <v>21.239442162109423</v>
      </c>
      <c r="AL76" s="185">
        <f t="shared" ca="1" si="31"/>
        <v>21.725835814466009</v>
      </c>
      <c r="AM76" s="185">
        <f t="shared" ca="1" si="31"/>
        <v>24.340894771125129</v>
      </c>
      <c r="AN76" s="185">
        <f t="shared" ca="1" si="31"/>
        <v>27.660499871877299</v>
      </c>
      <c r="AO76" s="185">
        <f t="shared" ca="1" si="31"/>
        <v>33.477739571939694</v>
      </c>
      <c r="AP76" s="185">
        <f t="shared" ca="1" si="31"/>
        <v>39.412403629351033</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5.9567559584298113</v>
      </c>
      <c r="T77" s="185">
        <f t="shared" ca="1" si="30"/>
        <v>6.0062060748470341</v>
      </c>
      <c r="U77" s="185">
        <f t="shared" ca="1" si="30"/>
        <v>6.0665281289597148</v>
      </c>
      <c r="V77" s="185">
        <f t="shared" ca="1" si="30"/>
        <v>6.1245035631301947</v>
      </c>
      <c r="W77" s="185">
        <f t="shared" ca="1" si="30"/>
        <v>6.1780157878789881</v>
      </c>
      <c r="X77" s="185">
        <f t="shared" ca="1" si="30"/>
        <v>6.2634705117446501</v>
      </c>
      <c r="Y77" s="185">
        <f t="shared" ca="1" si="30"/>
        <v>6.3390500040425239</v>
      </c>
      <c r="Z77" s="185">
        <f t="shared" ca="1" si="30"/>
        <v>6.4284391605182201</v>
      </c>
      <c r="AA77" s="185">
        <f t="shared" ca="1" si="31"/>
        <v>6.5438863366424336</v>
      </c>
      <c r="AB77" s="185">
        <f t="shared" ca="1" si="31"/>
        <v>6.6524048857319338</v>
      </c>
      <c r="AC77" s="185">
        <f t="shared" ca="1" si="31"/>
        <v>6.8083638521958898</v>
      </c>
      <c r="AD77" s="185">
        <f t="shared" ca="1" si="31"/>
        <v>6.9544430548649627</v>
      </c>
      <c r="AE77" s="185">
        <f t="shared" ca="1" si="31"/>
        <v>7.0965173190680426</v>
      </c>
      <c r="AF77" s="185">
        <f t="shared" ca="1" si="31"/>
        <v>7.2475881476385906</v>
      </c>
      <c r="AG77" s="185">
        <f t="shared" ca="1" si="31"/>
        <v>7.4419925976683574</v>
      </c>
      <c r="AH77" s="185">
        <f t="shared" ca="1" si="31"/>
        <v>7.6179094539566083</v>
      </c>
      <c r="AI77" s="185">
        <f t="shared" ca="1" si="31"/>
        <v>7.8137269738162445</v>
      </c>
      <c r="AJ77" s="185">
        <f t="shared" ca="1" si="31"/>
        <v>7.9943463898876495</v>
      </c>
      <c r="AK77" s="185">
        <f t="shared" ca="1" si="31"/>
        <v>8.1779034546680123</v>
      </c>
      <c r="AL77" s="185">
        <f t="shared" ca="1" si="31"/>
        <v>8.3651814584675463</v>
      </c>
      <c r="AM77" s="185">
        <f t="shared" ca="1" si="31"/>
        <v>9.372067586295076</v>
      </c>
      <c r="AN77" s="185">
        <f t="shared" ca="1" si="31"/>
        <v>10.650227804175231</v>
      </c>
      <c r="AO77" s="185">
        <f t="shared" ca="1" si="31"/>
        <v>12.89006180154079</v>
      </c>
      <c r="AP77" s="185">
        <f t="shared" ca="1" si="31"/>
        <v>15.175108147248496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29.227893141399758</v>
      </c>
      <c r="T78" s="185">
        <f t="shared" ca="1" si="30"/>
        <v>29.470529020485415</v>
      </c>
      <c r="U78" s="185">
        <f t="shared" ca="1" si="30"/>
        <v>29.766510014835216</v>
      </c>
      <c r="V78" s="185">
        <f t="shared" ca="1" si="30"/>
        <v>30.05097689690767</v>
      </c>
      <c r="W78" s="185">
        <f t="shared" ca="1" si="30"/>
        <v>30.313544240211858</v>
      </c>
      <c r="X78" s="185">
        <f t="shared" ca="1" si="30"/>
        <v>30.732843193367522</v>
      </c>
      <c r="Y78" s="185">
        <f t="shared" ca="1" si="30"/>
        <v>31.103687548916007</v>
      </c>
      <c r="Z78" s="185">
        <f t="shared" ca="1" si="30"/>
        <v>31.542291502427677</v>
      </c>
      <c r="AA78" s="185">
        <f t="shared" ca="1" si="31"/>
        <v>32.108753810231256</v>
      </c>
      <c r="AB78" s="185">
        <f t="shared" ca="1" si="31"/>
        <v>32.641219564877304</v>
      </c>
      <c r="AC78" s="185">
        <f t="shared" ca="1" si="31"/>
        <v>33.406460249246926</v>
      </c>
      <c r="AD78" s="185">
        <f t="shared" ca="1" si="31"/>
        <v>34.123224097822991</v>
      </c>
      <c r="AE78" s="185">
        <f t="shared" ca="1" si="31"/>
        <v>34.820336996395589</v>
      </c>
      <c r="AF78" s="185">
        <f t="shared" ca="1" si="31"/>
        <v>35.561593154119166</v>
      </c>
      <c r="AG78" s="185">
        <f t="shared" ca="1" si="31"/>
        <v>36.515473509691155</v>
      </c>
      <c r="AH78" s="185">
        <f t="shared" ca="1" si="31"/>
        <v>37.378641165584064</v>
      </c>
      <c r="AI78" s="185">
        <f t="shared" ca="1" si="31"/>
        <v>38.339455002110618</v>
      </c>
      <c r="AJ78" s="185">
        <f t="shared" ca="1" si="31"/>
        <v>39.225696612315616</v>
      </c>
      <c r="AK78" s="185">
        <f t="shared" ca="1" si="31"/>
        <v>40.126352323610469</v>
      </c>
      <c r="AL78" s="185">
        <f t="shared" ca="1" si="31"/>
        <v>41.045265490607207</v>
      </c>
      <c r="AM78" s="185">
        <f t="shared" ca="1" si="31"/>
        <v>45.985733147008943</v>
      </c>
      <c r="AN78" s="185">
        <f t="shared" ca="1" si="31"/>
        <v>52.257255856097203</v>
      </c>
      <c r="AO78" s="185">
        <f t="shared" ca="1" si="31"/>
        <v>63.247403712806012</v>
      </c>
      <c r="AP78" s="185">
        <f t="shared" ca="1" si="31"/>
        <v>74.459394078296114</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0.18898221143055613</v>
      </c>
      <c r="T79" s="185">
        <f t="shared" ca="1" si="30"/>
        <v>0.1905510506479493</v>
      </c>
      <c r="U79" s="185">
        <f t="shared" ca="1" si="30"/>
        <v>0.19246480962411072</v>
      </c>
      <c r="V79" s="185">
        <f t="shared" ca="1" si="30"/>
        <v>0.19430412045615494</v>
      </c>
      <c r="W79" s="185">
        <f t="shared" ca="1" si="30"/>
        <v>0.19600183287582937</v>
      </c>
      <c r="X79" s="185">
        <f t="shared" ca="1" si="30"/>
        <v>0.19871294321944954</v>
      </c>
      <c r="Y79" s="185">
        <f t="shared" ca="1" si="30"/>
        <v>0.20111075499702252</v>
      </c>
      <c r="Z79" s="185">
        <f t="shared" ca="1" si="30"/>
        <v>0.20394668794216572</v>
      </c>
      <c r="AA79" s="185">
        <f t="shared" ca="1" si="31"/>
        <v>0.20760932962156697</v>
      </c>
      <c r="AB79" s="185">
        <f t="shared" ca="1" si="31"/>
        <v>0.21105215580603517</v>
      </c>
      <c r="AC79" s="185">
        <f t="shared" ca="1" si="31"/>
        <v>0.21600006211283501</v>
      </c>
      <c r="AD79" s="185">
        <f t="shared" ca="1" si="31"/>
        <v>0.22063452606554171</v>
      </c>
      <c r="AE79" s="185">
        <f t="shared" ca="1" si="31"/>
        <v>0.22514193056957726</v>
      </c>
      <c r="AF79" s="185">
        <f t="shared" ca="1" si="31"/>
        <v>0.22993475731372245</v>
      </c>
      <c r="AG79" s="185">
        <f t="shared" ca="1" si="31"/>
        <v>0.23610237323335309</v>
      </c>
      <c r="AH79" s="185">
        <f t="shared" ca="1" si="31"/>
        <v>0.24168345742771521</v>
      </c>
      <c r="AI79" s="185">
        <f t="shared" ca="1" si="31"/>
        <v>0.24789590396710234</v>
      </c>
      <c r="AJ79" s="185">
        <f t="shared" ca="1" si="31"/>
        <v>0.25362618012994642</v>
      </c>
      <c r="AK79" s="185">
        <f t="shared" ca="1" si="31"/>
        <v>0.25944965523417729</v>
      </c>
      <c r="AL79" s="185">
        <f t="shared" ca="1" si="31"/>
        <v>0.26539117970778781</v>
      </c>
      <c r="AM79" s="185">
        <f t="shared" ca="1" si="31"/>
        <v>0.29733533998957895</v>
      </c>
      <c r="AN79" s="185">
        <f t="shared" ca="1" si="31"/>
        <v>0.3378858587993549</v>
      </c>
      <c r="AO79" s="185">
        <f t="shared" ca="1" si="31"/>
        <v>0.40894614480292385</v>
      </c>
      <c r="AP79" s="185">
        <f t="shared" ca="1" si="31"/>
        <v>0.48144082389449161</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0.89189934062295562</v>
      </c>
      <c r="T81" s="185">
        <f t="shared" ca="1" si="30"/>
        <v>0.89930345899443831</v>
      </c>
      <c r="U81" s="185">
        <f t="shared" ca="1" si="30"/>
        <v>0.90833542214075191</v>
      </c>
      <c r="V81" s="185">
        <f t="shared" ca="1" si="30"/>
        <v>0.91701602814002992</v>
      </c>
      <c r="W81" s="185">
        <f t="shared" ca="1" si="30"/>
        <v>0.92502836208518235</v>
      </c>
      <c r="X81" s="185">
        <f t="shared" ca="1" si="30"/>
        <v>0.93782341570174699</v>
      </c>
      <c r="Y81" s="185">
        <f t="shared" ca="1" si="30"/>
        <v>0.94913986039337417</v>
      </c>
      <c r="Z81" s="185">
        <f t="shared" ca="1" si="30"/>
        <v>0.96252401282061772</v>
      </c>
      <c r="AA81" s="185">
        <f t="shared" ca="1" si="31"/>
        <v>0.97980980746799662</v>
      </c>
      <c r="AB81" s="185">
        <f t="shared" ca="1" si="31"/>
        <v>0.99605818545321767</v>
      </c>
      <c r="AC81" s="185">
        <f t="shared" ca="1" si="31"/>
        <v>1.0194097715051174</v>
      </c>
      <c r="AD81" s="185">
        <f t="shared" ca="1" si="31"/>
        <v>1.0412820700260756</v>
      </c>
      <c r="AE81" s="185">
        <f t="shared" ca="1" si="31"/>
        <v>1.0625547129623527</v>
      </c>
      <c r="AF81" s="185">
        <f t="shared" ca="1" si="31"/>
        <v>1.0851744028287398</v>
      </c>
      <c r="AG81" s="185">
        <f t="shared" ca="1" si="31"/>
        <v>1.1142823941592126</v>
      </c>
      <c r="AH81" s="185">
        <f t="shared" ca="1" si="31"/>
        <v>1.1406222558595924</v>
      </c>
      <c r="AI81" s="185">
        <f t="shared" ca="1" si="31"/>
        <v>1.1699418247766427</v>
      </c>
      <c r="AJ81" s="185">
        <f t="shared" ca="1" si="31"/>
        <v>1.1969857962305703</v>
      </c>
      <c r="AK81" s="185">
        <f t="shared" ca="1" si="31"/>
        <v>1.2244696190003461</v>
      </c>
      <c r="AL81" s="185">
        <f t="shared" ca="1" si="31"/>
        <v>1.2525105743907725</v>
      </c>
      <c r="AM81" s="185">
        <f t="shared" ca="1" si="31"/>
        <v>1.4032706659169154</v>
      </c>
      <c r="AN81" s="185">
        <f t="shared" ca="1" si="31"/>
        <v>1.5946483660431938</v>
      </c>
      <c r="AO81" s="185">
        <f t="shared" ca="1" si="31"/>
        <v>1.930016556262256</v>
      </c>
      <c r="AP81" s="185">
        <f t="shared" ca="1" si="31"/>
        <v>2.2721543479146802</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21.842203156743242</v>
      </c>
      <c r="T82" s="185">
        <f t="shared" ca="1" si="30"/>
        <v>22.023526597966491</v>
      </c>
      <c r="U82" s="185">
        <f t="shared" ca="1" si="30"/>
        <v>22.244715206322461</v>
      </c>
      <c r="V82" s="185">
        <f t="shared" ca="1" si="30"/>
        <v>22.457299240331775</v>
      </c>
      <c r="W82" s="185">
        <f t="shared" ca="1" si="30"/>
        <v>22.653517600205721</v>
      </c>
      <c r="X82" s="185">
        <f t="shared" ca="1" si="30"/>
        <v>22.966862557159303</v>
      </c>
      <c r="Y82" s="185">
        <f t="shared" ca="1" si="30"/>
        <v>23.243997064057723</v>
      </c>
      <c r="Z82" s="185">
        <f t="shared" ca="1" si="30"/>
        <v>23.571768778960532</v>
      </c>
      <c r="AA82" s="185">
        <f t="shared" ca="1" si="31"/>
        <v>23.995089910861005</v>
      </c>
      <c r="AB82" s="185">
        <f t="shared" ca="1" si="31"/>
        <v>24.393005187570221</v>
      </c>
      <c r="AC82" s="185">
        <f t="shared" ca="1" si="31"/>
        <v>24.964874751036334</v>
      </c>
      <c r="AD82" s="185">
        <f t="shared" ca="1" si="31"/>
        <v>25.500517245699488</v>
      </c>
      <c r="AE82" s="185">
        <f t="shared" ca="1" si="31"/>
        <v>26.021474451891041</v>
      </c>
      <c r="AF82" s="185">
        <f t="shared" ca="1" si="31"/>
        <v>26.575420215612617</v>
      </c>
      <c r="AG82" s="185">
        <f t="shared" ca="1" si="31"/>
        <v>27.288261487230599</v>
      </c>
      <c r="AH82" s="185">
        <f t="shared" ca="1" si="31"/>
        <v>27.933312541958788</v>
      </c>
      <c r="AI82" s="185">
        <f t="shared" ca="1" si="31"/>
        <v>28.651335251009172</v>
      </c>
      <c r="AJ82" s="185">
        <f t="shared" ca="1" si="31"/>
        <v>29.31362962858913</v>
      </c>
      <c r="AK82" s="185">
        <f t="shared" ca="1" si="31"/>
        <v>29.986695761861611</v>
      </c>
      <c r="AL82" s="185">
        <f t="shared" ca="1" si="31"/>
        <v>30.673405815844923</v>
      </c>
      <c r="AM82" s="185">
        <f t="shared" ca="1" si="31"/>
        <v>34.365450867412328</v>
      </c>
      <c r="AN82" s="185">
        <f t="shared" ca="1" si="31"/>
        <v>39.052202404764991</v>
      </c>
      <c r="AO82" s="185">
        <f t="shared" ca="1" si="31"/>
        <v>47.26521457938744</v>
      </c>
      <c r="AP82" s="185">
        <f t="shared" ca="1" si="31"/>
        <v>55.644011168307586</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21.842203156743242</v>
      </c>
      <c r="T83" s="185">
        <f t="shared" ca="1" si="30"/>
        <v>22.023526597966491</v>
      </c>
      <c r="U83" s="185">
        <f t="shared" ca="1" si="30"/>
        <v>22.244715206322461</v>
      </c>
      <c r="V83" s="185">
        <f t="shared" ca="1" si="30"/>
        <v>22.457299240331775</v>
      </c>
      <c r="W83" s="185">
        <f t="shared" ca="1" si="30"/>
        <v>22.653517600205721</v>
      </c>
      <c r="X83" s="185">
        <f t="shared" ca="1" si="30"/>
        <v>22.966862557159303</v>
      </c>
      <c r="Y83" s="185">
        <f t="shared" ca="1" si="30"/>
        <v>23.243997064057723</v>
      </c>
      <c r="Z83" s="185">
        <f t="shared" ca="1" si="30"/>
        <v>23.571768778960532</v>
      </c>
      <c r="AA83" s="185">
        <f t="shared" ca="1" si="31"/>
        <v>23.995089910861005</v>
      </c>
      <c r="AB83" s="185">
        <f t="shared" ca="1" si="31"/>
        <v>24.393005187570221</v>
      </c>
      <c r="AC83" s="185">
        <f t="shared" ca="1" si="31"/>
        <v>24.964874751036334</v>
      </c>
      <c r="AD83" s="185">
        <f t="shared" ca="1" si="31"/>
        <v>25.500517245699488</v>
      </c>
      <c r="AE83" s="185">
        <f t="shared" ca="1" si="31"/>
        <v>26.021474451891041</v>
      </c>
      <c r="AF83" s="185">
        <f t="shared" ca="1" si="31"/>
        <v>26.575420215612617</v>
      </c>
      <c r="AG83" s="185">
        <f t="shared" ca="1" si="31"/>
        <v>27.288261487230599</v>
      </c>
      <c r="AH83" s="185">
        <f t="shared" ca="1" si="31"/>
        <v>27.933312541958788</v>
      </c>
      <c r="AI83" s="185">
        <f t="shared" ca="1" si="31"/>
        <v>28.651335251009172</v>
      </c>
      <c r="AJ83" s="185">
        <f t="shared" ca="1" si="31"/>
        <v>29.31362962858913</v>
      </c>
      <c r="AK83" s="185">
        <f t="shared" ca="1" si="31"/>
        <v>29.986695761861611</v>
      </c>
      <c r="AL83" s="185">
        <f t="shared" ca="1" si="31"/>
        <v>30.673405815844923</v>
      </c>
      <c r="AM83" s="185">
        <f t="shared" ca="1" si="31"/>
        <v>34.365450867412328</v>
      </c>
      <c r="AN83" s="185">
        <f t="shared" ca="1" si="31"/>
        <v>39.052202404764991</v>
      </c>
      <c r="AO83" s="185">
        <f t="shared" ca="1" si="31"/>
        <v>47.26521457938744</v>
      </c>
      <c r="AP83" s="185">
        <f t="shared" ca="1" si="31"/>
        <v>55.644011168307586</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21.842203156743242</v>
      </c>
      <c r="T84" s="185">
        <f t="shared" ca="1" si="30"/>
        <v>22.023526597966491</v>
      </c>
      <c r="U84" s="185">
        <f t="shared" ca="1" si="30"/>
        <v>22.244715206322461</v>
      </c>
      <c r="V84" s="185">
        <f t="shared" ca="1" si="30"/>
        <v>22.457299240331775</v>
      </c>
      <c r="W84" s="185">
        <f t="shared" ca="1" si="30"/>
        <v>22.653517600205721</v>
      </c>
      <c r="X84" s="185">
        <f t="shared" ca="1" si="30"/>
        <v>22.966862557159303</v>
      </c>
      <c r="Y84" s="185">
        <f t="shared" ca="1" si="30"/>
        <v>23.243997064057723</v>
      </c>
      <c r="Z84" s="185">
        <f t="shared" ca="1" si="30"/>
        <v>23.571768778960532</v>
      </c>
      <c r="AA84" s="185">
        <f t="shared" ca="1" si="31"/>
        <v>23.995089910861005</v>
      </c>
      <c r="AB84" s="185">
        <f t="shared" ca="1" si="31"/>
        <v>24.393005187570221</v>
      </c>
      <c r="AC84" s="185">
        <f t="shared" ca="1" si="31"/>
        <v>24.964874751036334</v>
      </c>
      <c r="AD84" s="185">
        <f t="shared" ca="1" si="31"/>
        <v>25.500517245699488</v>
      </c>
      <c r="AE84" s="185">
        <f t="shared" ca="1" si="31"/>
        <v>26.021474451891041</v>
      </c>
      <c r="AF84" s="185">
        <f t="shared" ca="1" si="31"/>
        <v>26.575420215612617</v>
      </c>
      <c r="AG84" s="185">
        <f t="shared" ca="1" si="31"/>
        <v>27.288261487230599</v>
      </c>
      <c r="AH84" s="185">
        <f t="shared" ca="1" si="31"/>
        <v>27.933312541958788</v>
      </c>
      <c r="AI84" s="185">
        <f t="shared" ca="1" si="31"/>
        <v>28.651335251009172</v>
      </c>
      <c r="AJ84" s="185">
        <f t="shared" ca="1" si="31"/>
        <v>29.31362962858913</v>
      </c>
      <c r="AK84" s="185">
        <f t="shared" ca="1" si="31"/>
        <v>29.986695761861611</v>
      </c>
      <c r="AL84" s="185">
        <f t="shared" ca="1" si="31"/>
        <v>30.673405815844923</v>
      </c>
      <c r="AM84" s="185">
        <f t="shared" ca="1" si="31"/>
        <v>34.365450867412328</v>
      </c>
      <c r="AN84" s="185">
        <f t="shared" ca="1" si="31"/>
        <v>39.052202404764991</v>
      </c>
      <c r="AO84" s="185">
        <f t="shared" ca="1" si="31"/>
        <v>47.26521457938744</v>
      </c>
      <c r="AP84" s="185">
        <f t="shared" ca="1" si="31"/>
        <v>55.644011168307586</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21.842203156743242</v>
      </c>
      <c r="T85" s="185">
        <f t="shared" ca="1" si="30"/>
        <v>22.023526597966491</v>
      </c>
      <c r="U85" s="185">
        <f t="shared" ca="1" si="30"/>
        <v>22.244715206322461</v>
      </c>
      <c r="V85" s="185">
        <f t="shared" ca="1" si="30"/>
        <v>22.457299240331775</v>
      </c>
      <c r="W85" s="185">
        <f t="shared" ca="1" si="30"/>
        <v>22.653517600205721</v>
      </c>
      <c r="X85" s="185">
        <f t="shared" ca="1" si="30"/>
        <v>22.966862557159303</v>
      </c>
      <c r="Y85" s="185">
        <f t="shared" ca="1" si="30"/>
        <v>23.243997064057723</v>
      </c>
      <c r="Z85" s="185">
        <f t="shared" ca="1" si="30"/>
        <v>23.571768778960532</v>
      </c>
      <c r="AA85" s="185">
        <f t="shared" ca="1" si="31"/>
        <v>23.995089910861005</v>
      </c>
      <c r="AB85" s="185">
        <f t="shared" ca="1" si="31"/>
        <v>24.393005187570221</v>
      </c>
      <c r="AC85" s="185">
        <f t="shared" ca="1" si="31"/>
        <v>24.964874751036334</v>
      </c>
      <c r="AD85" s="185">
        <f t="shared" ca="1" si="31"/>
        <v>25.500517245699488</v>
      </c>
      <c r="AE85" s="185">
        <f t="shared" ca="1" si="31"/>
        <v>26.021474451891041</v>
      </c>
      <c r="AF85" s="185">
        <f t="shared" ca="1" si="31"/>
        <v>26.575420215612617</v>
      </c>
      <c r="AG85" s="185">
        <f t="shared" ca="1" si="31"/>
        <v>27.288261487230599</v>
      </c>
      <c r="AH85" s="185">
        <f t="shared" ca="1" si="31"/>
        <v>27.933312541958788</v>
      </c>
      <c r="AI85" s="185">
        <f t="shared" ca="1" si="31"/>
        <v>28.651335251009172</v>
      </c>
      <c r="AJ85" s="185">
        <f t="shared" ca="1" si="31"/>
        <v>29.31362962858913</v>
      </c>
      <c r="AK85" s="185">
        <f t="shared" ca="1" si="31"/>
        <v>29.986695761861611</v>
      </c>
      <c r="AL85" s="185">
        <f t="shared" ca="1" si="31"/>
        <v>30.673405815844923</v>
      </c>
      <c r="AM85" s="185">
        <f t="shared" ca="1" si="31"/>
        <v>34.365450867412328</v>
      </c>
      <c r="AN85" s="185">
        <f t="shared" ca="1" si="31"/>
        <v>39.052202404764991</v>
      </c>
      <c r="AO85" s="185">
        <f t="shared" ca="1" si="31"/>
        <v>47.26521457938744</v>
      </c>
      <c r="AP85" s="185">
        <f t="shared" ca="1" si="31"/>
        <v>55.644011168307586</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21.842203156743242</v>
      </c>
      <c r="T86" s="185">
        <f t="shared" ca="1" si="30"/>
        <v>22.023526597966491</v>
      </c>
      <c r="U86" s="185">
        <f t="shared" ca="1" si="30"/>
        <v>22.244715206322461</v>
      </c>
      <c r="V86" s="185">
        <f t="shared" ca="1" si="30"/>
        <v>22.457299240331775</v>
      </c>
      <c r="W86" s="185">
        <f t="shared" ca="1" si="30"/>
        <v>22.653517600205721</v>
      </c>
      <c r="X86" s="185">
        <f t="shared" ca="1" si="30"/>
        <v>22.966862557159303</v>
      </c>
      <c r="Y86" s="185">
        <f t="shared" ca="1" si="30"/>
        <v>23.243997064057723</v>
      </c>
      <c r="Z86" s="185">
        <f t="shared" ca="1" si="30"/>
        <v>23.571768778960532</v>
      </c>
      <c r="AA86" s="185">
        <f t="shared" ca="1" si="31"/>
        <v>23.995089910861005</v>
      </c>
      <c r="AB86" s="185">
        <f t="shared" ca="1" si="31"/>
        <v>24.393005187570221</v>
      </c>
      <c r="AC86" s="185">
        <f t="shared" ca="1" si="31"/>
        <v>24.964874751036334</v>
      </c>
      <c r="AD86" s="185">
        <f t="shared" ca="1" si="31"/>
        <v>25.500517245699488</v>
      </c>
      <c r="AE86" s="185">
        <f t="shared" ca="1" si="31"/>
        <v>26.021474451891041</v>
      </c>
      <c r="AF86" s="185">
        <f t="shared" ca="1" si="31"/>
        <v>26.575420215612617</v>
      </c>
      <c r="AG86" s="185">
        <f t="shared" ca="1" si="31"/>
        <v>27.288261487230599</v>
      </c>
      <c r="AH86" s="185">
        <f t="shared" ca="1" si="31"/>
        <v>27.933312541958788</v>
      </c>
      <c r="AI86" s="185">
        <f t="shared" ca="1" si="31"/>
        <v>28.651335251009172</v>
      </c>
      <c r="AJ86" s="185">
        <f t="shared" ca="1" si="31"/>
        <v>29.31362962858913</v>
      </c>
      <c r="AK86" s="185">
        <f t="shared" ca="1" si="31"/>
        <v>29.986695761861611</v>
      </c>
      <c r="AL86" s="185">
        <f t="shared" ca="1" si="31"/>
        <v>30.673405815844923</v>
      </c>
      <c r="AM86" s="185">
        <f t="shared" ca="1" si="31"/>
        <v>34.365450867412328</v>
      </c>
      <c r="AN86" s="185">
        <f t="shared" ca="1" si="31"/>
        <v>39.052202404764991</v>
      </c>
      <c r="AO86" s="185">
        <f t="shared" ca="1" si="31"/>
        <v>47.26521457938744</v>
      </c>
      <c r="AP86" s="185">
        <f t="shared" ref="AP86:AP90" ca="1" si="35">AP$70/AO$70*AO86</f>
        <v>55.644011168307586</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45.226663514500252</v>
      </c>
      <c r="T88" s="185">
        <f t="shared" ca="1" si="36"/>
        <v>45.602113472759768</v>
      </c>
      <c r="U88" s="185">
        <f t="shared" ca="1" si="36"/>
        <v>46.060108606838888</v>
      </c>
      <c r="V88" s="185">
        <f t="shared" ca="1" si="36"/>
        <v>46.500287031409854</v>
      </c>
      <c r="W88" s="185">
        <f t="shared" ca="1" si="36"/>
        <v>46.906578543017112</v>
      </c>
      <c r="X88" s="185">
        <f t="shared" ca="1" si="36"/>
        <v>47.555393446459213</v>
      </c>
      <c r="Y88" s="185">
        <f t="shared" ca="1" si="36"/>
        <v>48.129230664335395</v>
      </c>
      <c r="Z88" s="185">
        <f t="shared" ca="1" si="36"/>
        <v>48.807917743340226</v>
      </c>
      <c r="AA88" s="185">
        <f t="shared" ca="1" si="37"/>
        <v>49.684450309842305</v>
      </c>
      <c r="AB88" s="185">
        <f t="shared" ca="1" si="37"/>
        <v>50.508377282678431</v>
      </c>
      <c r="AC88" s="185">
        <f t="shared" ca="1" si="37"/>
        <v>51.692495575849847</v>
      </c>
      <c r="AD88" s="185">
        <f t="shared" ca="1" si="37"/>
        <v>52.801601772525757</v>
      </c>
      <c r="AE88" s="185">
        <f t="shared" ca="1" si="37"/>
        <v>53.880300477999782</v>
      </c>
      <c r="AF88" s="185">
        <f t="shared" ca="1" si="37"/>
        <v>55.027305589221079</v>
      </c>
      <c r="AG88" s="185">
        <f t="shared" ca="1" si="37"/>
        <v>56.503321176996707</v>
      </c>
      <c r="AH88" s="185">
        <f t="shared" ca="1" si="37"/>
        <v>57.838969728221663</v>
      </c>
      <c r="AI88" s="185">
        <f t="shared" ca="1" si="37"/>
        <v>59.325714047233554</v>
      </c>
      <c r="AJ88" s="185">
        <f t="shared" ca="1" si="37"/>
        <v>60.697066778796561</v>
      </c>
      <c r="AK88" s="185">
        <f t="shared" ca="1" si="37"/>
        <v>62.090723605174105</v>
      </c>
      <c r="AL88" s="185">
        <f t="shared" ca="1" si="37"/>
        <v>63.512631657244356</v>
      </c>
      <c r="AM88" s="185">
        <f t="shared" ca="1" si="37"/>
        <v>71.157413551696436</v>
      </c>
      <c r="AN88" s="185">
        <f t="shared" ca="1" si="37"/>
        <v>80.861843697081113</v>
      </c>
      <c r="AO88" s="185">
        <f t="shared" ca="1" si="37"/>
        <v>97.867781028428951</v>
      </c>
      <c r="AP88" s="185">
        <f t="shared" ca="1" si="35"/>
        <v>115.21699306826586</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217.26695716801117</v>
      </c>
      <c r="T91" s="5">
        <f t="shared" ca="1" si="40"/>
        <v>216.55789746336916</v>
      </c>
      <c r="U91" s="5">
        <f t="shared" ca="1" si="40"/>
        <v>216.16957428051077</v>
      </c>
      <c r="V91" s="5">
        <f t="shared" ca="1" si="40"/>
        <v>215.62168727453425</v>
      </c>
      <c r="W91" s="5">
        <f t="shared" ca="1" si="40"/>
        <v>214.84250220238653</v>
      </c>
      <c r="X91" s="5">
        <f t="shared" ca="1" si="40"/>
        <v>217.81421793291815</v>
      </c>
      <c r="Y91" s="5">
        <f t="shared" ca="1" si="40"/>
        <v>220.44251928370443</v>
      </c>
      <c r="Z91" s="5">
        <f t="shared" ca="1" si="40"/>
        <v>223.55105618396254</v>
      </c>
      <c r="AA91" s="5">
        <f t="shared" ca="1" si="40"/>
        <v>227.56576916663053</v>
      </c>
      <c r="AB91" s="5">
        <f ca="1">SUMIF($B$10:$B$22,$D91,AB$10:AB$22)*SUMIF($B$10:$B$22,$D91,AB$40:AB$53)</f>
        <v>247.17541288695233</v>
      </c>
      <c r="AC91" s="5">
        <f t="shared" ca="1" si="40"/>
        <v>236.76306052500738</v>
      </c>
      <c r="AD91" s="5">
        <f t="shared" ca="1" si="40"/>
        <v>241.84301216299562</v>
      </c>
      <c r="AE91" s="5">
        <f t="shared" ca="1" si="40"/>
        <v>246.78369076725537</v>
      </c>
      <c r="AF91" s="5">
        <f t="shared" ca="1" si="40"/>
        <v>252.0372278144676</v>
      </c>
      <c r="AG91" s="5">
        <f t="shared" ca="1" si="40"/>
        <v>258.79770559855126</v>
      </c>
      <c r="AH91" s="5">
        <f t="shared" ca="1" si="40"/>
        <v>264.91527131579926</v>
      </c>
      <c r="AI91" s="5">
        <f t="shared" ca="1" si="40"/>
        <v>271.72488906139472</v>
      </c>
      <c r="AJ91" s="5">
        <f t="shared" ca="1" si="40"/>
        <v>278.00598781987441</v>
      </c>
      <c r="AK91" s="5">
        <f t="shared" ca="1" si="40"/>
        <v>284.38924426472039</v>
      </c>
      <c r="AL91" s="5">
        <f t="shared" ca="1" si="40"/>
        <v>290.90189757044675</v>
      </c>
      <c r="AM91" s="5">
        <f t="shared" ca="1" si="40"/>
        <v>325.91668914151285</v>
      </c>
      <c r="AN91" s="5">
        <f t="shared" ca="1" si="40"/>
        <v>370.36512515290667</v>
      </c>
      <c r="AO91" s="5">
        <f t="shared" ca="1" si="40"/>
        <v>448.25607866197788</v>
      </c>
      <c r="AP91" s="5">
        <f t="shared" ca="1" si="40"/>
        <v>527.71930624443849</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12.880982314247699</v>
      </c>
      <c r="T112" s="5">
        <f t="shared" ca="1" si="46"/>
        <v>13.108129359750787</v>
      </c>
      <c r="U112" s="5">
        <f t="shared" ca="1" si="46"/>
        <v>13.374660263821282</v>
      </c>
      <c r="V112" s="5">
        <f t="shared" ca="1" si="46"/>
        <v>13.625381618247797</v>
      </c>
      <c r="W112" s="5">
        <f t="shared" ca="1" si="46"/>
        <v>13.879419232542793</v>
      </c>
      <c r="X112" s="5">
        <f t="shared" ca="1" si="46"/>
        <v>14.097569398840795</v>
      </c>
      <c r="Y112" s="5">
        <f t="shared" ca="1" si="46"/>
        <v>14.299183888412093</v>
      </c>
      <c r="Z112" s="5">
        <f t="shared" ca="1" si="46"/>
        <v>14.504292598767313</v>
      </c>
      <c r="AA112" s="5">
        <f t="shared" ca="1" si="46"/>
        <v>14.759605805918616</v>
      </c>
      <c r="AB112" s="5">
        <f ca="1">SUMIF($B$10:$B$22,$D112,AB$10:AB$22)*SUMIF($B$10:$B$22,$D112,AB$40:AB$53)</f>
        <v>14.964781577390957</v>
      </c>
      <c r="AC112" s="5">
        <f t="shared" ca="1" si="46"/>
        <v>15.332886511863386</v>
      </c>
      <c r="AD112" s="5">
        <f t="shared" ca="1" si="46"/>
        <v>15.604565522019763</v>
      </c>
      <c r="AE112" s="5">
        <f t="shared" ca="1" si="46"/>
        <v>15.867578817316549</v>
      </c>
      <c r="AF112" s="5">
        <f t="shared" ca="1" si="46"/>
        <v>16.14257375490773</v>
      </c>
      <c r="AG112" s="5">
        <f t="shared" ca="1" si="46"/>
        <v>16.471023604474297</v>
      </c>
      <c r="AH112" s="5">
        <f t="shared" ca="1" si="46"/>
        <v>16.775525676545531</v>
      </c>
      <c r="AI112" s="5">
        <f t="shared" ca="1" si="46"/>
        <v>17.120726754378332</v>
      </c>
      <c r="AJ112" s="5">
        <f t="shared" ca="1" si="46"/>
        <v>17.244647038837812</v>
      </c>
      <c r="AK112" s="5">
        <f t="shared" ca="1" si="46"/>
        <v>17.334027823104091</v>
      </c>
      <c r="AL112" s="5">
        <f t="shared" ca="1" si="46"/>
        <v>17.381710764945048</v>
      </c>
      <c r="AM112" s="5">
        <f t="shared" ca="1" si="46"/>
        <v>19.374660425905805</v>
      </c>
      <c r="AN112" s="5">
        <f t="shared" ca="1" si="46"/>
        <v>22.277157114250571</v>
      </c>
      <c r="AO112" s="5">
        <f t="shared" ca="1" si="46"/>
        <v>27.021012292325395</v>
      </c>
      <c r="AP112" s="5">
        <f t="shared" ca="1" si="46"/>
        <v>31.916458641630925</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57.441393835258715</v>
      </c>
      <c r="T133" s="3">
        <f t="shared" ca="1" si="52"/>
        <v>58.030596550828129</v>
      </c>
      <c r="U133" s="5">
        <f t="shared" ca="1" si="52"/>
        <v>58.634729040064656</v>
      </c>
      <c r="V133" s="5">
        <f t="shared" ca="1" si="52"/>
        <v>59.186238063939555</v>
      </c>
      <c r="W133" s="5">
        <f t="shared" ca="1" si="52"/>
        <v>59.700445775176156</v>
      </c>
      <c r="X133" s="5">
        <f t="shared" ca="1" si="52"/>
        <v>60.984652302292218</v>
      </c>
      <c r="Y133" s="5">
        <f t="shared" ca="1" si="52"/>
        <v>62.210281678382088</v>
      </c>
      <c r="Z133" s="5">
        <f t="shared" ca="1" si="52"/>
        <v>63.568576603762899</v>
      </c>
      <c r="AA133" s="5">
        <f t="shared" ca="1" si="52"/>
        <v>65.166372614063476</v>
      </c>
      <c r="AB133" s="5">
        <f ca="1">SUMIF($B$10:$B$22,$D133,AB$10:AB$22)*SUMIF($B$10:$B$22,$D133,AB$40:AB$53)</f>
        <v>66.683214336096313</v>
      </c>
      <c r="AC133" s="5">
        <f t="shared" ca="1" si="52"/>
        <v>68.553892925081186</v>
      </c>
      <c r="AD133" s="5">
        <f t="shared" ca="1" si="52"/>
        <v>70.337502291589374</v>
      </c>
      <c r="AE133" s="5">
        <f t="shared" ca="1" si="52"/>
        <v>72.104910056161657</v>
      </c>
      <c r="AF133" s="5">
        <f t="shared" ca="1" si="52"/>
        <v>73.982413597227591</v>
      </c>
      <c r="AG133" s="5">
        <f t="shared" ca="1" si="52"/>
        <v>75.938510401139467</v>
      </c>
      <c r="AH133" s="5">
        <f t="shared" ca="1" si="52"/>
        <v>78.008475122011049</v>
      </c>
      <c r="AI133" s="5">
        <f t="shared" ca="1" si="52"/>
        <v>80.230415284563847</v>
      </c>
      <c r="AJ133" s="5">
        <f t="shared" ca="1" si="52"/>
        <v>82.237471232543072</v>
      </c>
      <c r="AK133" s="5">
        <f t="shared" ca="1" si="52"/>
        <v>84.226626467136981</v>
      </c>
      <c r="AL133" s="5">
        <f t="shared" ca="1" si="52"/>
        <v>86.181287421839968</v>
      </c>
      <c r="AM133" s="5">
        <f t="shared" ca="1" si="52"/>
        <v>97.736117611758985</v>
      </c>
      <c r="AN133" s="5">
        <f t="shared" ca="1" si="52"/>
        <v>113.15319495224142</v>
      </c>
      <c r="AO133" s="5">
        <f t="shared" ca="1" si="52"/>
        <v>139.48139462421659</v>
      </c>
      <c r="AP133" s="5">
        <f t="shared" ca="1" si="52"/>
        <v>166.45330215461763</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0.81228246240282864</v>
      </c>
      <c r="T134" s="185">
        <f t="shared" ca="1" si="53"/>
        <v>0.82061441608121199</v>
      </c>
      <c r="U134" s="185">
        <f t="shared" ca="1" si="53"/>
        <v>0.82915749265386618</v>
      </c>
      <c r="V134" s="185">
        <f t="shared" ca="1" si="53"/>
        <v>0.83695641740202409</v>
      </c>
      <c r="W134" s="185">
        <f t="shared" ca="1" si="53"/>
        <v>0.84422786187754817</v>
      </c>
      <c r="X134" s="185">
        <f t="shared" ca="1" si="53"/>
        <v>0.86238790936997722</v>
      </c>
      <c r="Y134" s="185">
        <f t="shared" ca="1" si="53"/>
        <v>0.87971961358416761</v>
      </c>
      <c r="Z134" s="185">
        <f t="shared" ca="1" si="53"/>
        <v>0.89892734990445777</v>
      </c>
      <c r="AA134" s="185">
        <f t="shared" ca="1" si="53"/>
        <v>0.9215218865444742</v>
      </c>
      <c r="AB134" s="185">
        <f t="shared" ref="AA134:AP149" ca="1" si="56">AB$133/AA$133*AA134</f>
        <v>0.94297164336238559</v>
      </c>
      <c r="AC134" s="185">
        <f t="shared" ca="1" si="56"/>
        <v>0.96942503018274806</v>
      </c>
      <c r="AD134" s="185">
        <f t="shared" ca="1" si="56"/>
        <v>0.99464716550117627</v>
      </c>
      <c r="AE134" s="185">
        <f t="shared" ca="1" si="56"/>
        <v>1.0196401929195924</v>
      </c>
      <c r="AF134" s="185">
        <f t="shared" ca="1" si="56"/>
        <v>1.0461900918283991</v>
      </c>
      <c r="AG134" s="185">
        <f t="shared" ca="1" si="56"/>
        <v>1.0738513831462386</v>
      </c>
      <c r="AH134" s="185">
        <f t="shared" ca="1" si="56"/>
        <v>1.1031228880365758</v>
      </c>
      <c r="AI134" s="185">
        <f t="shared" ca="1" si="56"/>
        <v>1.1345434874692149</v>
      </c>
      <c r="AJ134" s="185">
        <f t="shared" ca="1" si="56"/>
        <v>1.1629253953365706</v>
      </c>
      <c r="AK134" s="185">
        <f t="shared" ca="1" si="56"/>
        <v>1.1910541680591022</v>
      </c>
      <c r="AL134" s="185">
        <f t="shared" ca="1" si="56"/>
        <v>1.2186951549404863</v>
      </c>
      <c r="AM134" s="185">
        <f t="shared" ca="1" si="56"/>
        <v>1.3820927553927367</v>
      </c>
      <c r="AN134" s="185">
        <f t="shared" ca="1" si="56"/>
        <v>1.6001066424007333</v>
      </c>
      <c r="AO134" s="185">
        <f t="shared" ca="1" si="56"/>
        <v>1.9724154154350364</v>
      </c>
      <c r="AP134" s="185">
        <f t="shared" ca="1" si="56"/>
        <v>2.3538269028952779</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0.3046059234010608</v>
      </c>
      <c r="T135" s="185">
        <f t="shared" ca="1" si="57"/>
        <v>0.30773040603045454</v>
      </c>
      <c r="U135" s="185">
        <f t="shared" ca="1" si="57"/>
        <v>0.31093405974519983</v>
      </c>
      <c r="V135" s="185">
        <f t="shared" ca="1" si="57"/>
        <v>0.31385865652575906</v>
      </c>
      <c r="W135" s="185">
        <f t="shared" ca="1" si="57"/>
        <v>0.31658544820408058</v>
      </c>
      <c r="X135" s="185">
        <f t="shared" ca="1" si="57"/>
        <v>0.32339546601374147</v>
      </c>
      <c r="Y135" s="185">
        <f t="shared" ca="1" si="57"/>
        <v>0.32989485509406286</v>
      </c>
      <c r="Z135" s="185">
        <f t="shared" ca="1" si="57"/>
        <v>0.33709775621417171</v>
      </c>
      <c r="AA135" s="185">
        <f t="shared" ca="1" si="56"/>
        <v>0.34557070745417784</v>
      </c>
      <c r="AB135" s="185">
        <f t="shared" ca="1" si="56"/>
        <v>0.35361436626089465</v>
      </c>
      <c r="AC135" s="185">
        <f t="shared" ca="1" si="56"/>
        <v>0.36353438631853058</v>
      </c>
      <c r="AD135" s="185">
        <f t="shared" ca="1" si="56"/>
        <v>0.37299268706294114</v>
      </c>
      <c r="AE135" s="185">
        <f t="shared" ca="1" si="56"/>
        <v>0.38236507234484718</v>
      </c>
      <c r="AF135" s="185">
        <f t="shared" ca="1" si="56"/>
        <v>0.39232128443564968</v>
      </c>
      <c r="AG135" s="185">
        <f t="shared" ca="1" si="56"/>
        <v>0.40269426867983954</v>
      </c>
      <c r="AH135" s="185">
        <f t="shared" ca="1" si="56"/>
        <v>0.41367108301371597</v>
      </c>
      <c r="AI135" s="185">
        <f t="shared" ca="1" si="56"/>
        <v>0.4254538078009556</v>
      </c>
      <c r="AJ135" s="185">
        <f t="shared" ca="1" si="56"/>
        <v>0.43609702325121402</v>
      </c>
      <c r="AK135" s="185">
        <f t="shared" ca="1" si="56"/>
        <v>0.44664531302216337</v>
      </c>
      <c r="AL135" s="185">
        <f t="shared" ca="1" si="56"/>
        <v>0.45701068310268239</v>
      </c>
      <c r="AM135" s="185">
        <f t="shared" ca="1" si="56"/>
        <v>0.51828478327227623</v>
      </c>
      <c r="AN135" s="185">
        <f t="shared" ca="1" si="56"/>
        <v>0.60003999090027493</v>
      </c>
      <c r="AO135" s="185">
        <f t="shared" ca="1" si="56"/>
        <v>0.73965578078813854</v>
      </c>
      <c r="AP135" s="185">
        <f t="shared" ca="1" si="56"/>
        <v>0.88268508858572903</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0.48736947744169717</v>
      </c>
      <c r="T136" s="185">
        <f t="shared" ca="1" si="57"/>
        <v>0.49236864964872717</v>
      </c>
      <c r="U136" s="185">
        <f t="shared" ca="1" si="57"/>
        <v>0.49749449559231967</v>
      </c>
      <c r="V136" s="185">
        <f t="shared" ca="1" si="57"/>
        <v>0.50217385044121443</v>
      </c>
      <c r="W136" s="185">
        <f t="shared" ca="1" si="57"/>
        <v>0.50653671712652892</v>
      </c>
      <c r="X136" s="185">
        <f t="shared" ca="1" si="57"/>
        <v>0.51743274562198638</v>
      </c>
      <c r="Y136" s="185">
        <f t="shared" ca="1" si="57"/>
        <v>0.52783176815050059</v>
      </c>
      <c r="Z136" s="185">
        <f t="shared" ca="1" si="57"/>
        <v>0.53935640994267475</v>
      </c>
      <c r="AA136" s="185">
        <f t="shared" ca="1" si="56"/>
        <v>0.55291313192668456</v>
      </c>
      <c r="AB136" s="185">
        <f t="shared" ca="1" si="56"/>
        <v>0.56578298601743138</v>
      </c>
      <c r="AC136" s="185">
        <f t="shared" ca="1" si="56"/>
        <v>0.58165501810964881</v>
      </c>
      <c r="AD136" s="185">
        <f t="shared" ca="1" si="56"/>
        <v>0.59678829930070576</v>
      </c>
      <c r="AE136" s="185">
        <f t="shared" ca="1" si="56"/>
        <v>0.6117841157517554</v>
      </c>
      <c r="AF136" s="185">
        <f t="shared" ca="1" si="56"/>
        <v>0.62771405509703937</v>
      </c>
      <c r="AG136" s="185">
        <f t="shared" ca="1" si="56"/>
        <v>0.64431082988774313</v>
      </c>
      <c r="AH136" s="185">
        <f t="shared" ca="1" si="56"/>
        <v>0.66187373282194539</v>
      </c>
      <c r="AI136" s="185">
        <f t="shared" ca="1" si="56"/>
        <v>0.68072609248152882</v>
      </c>
      <c r="AJ136" s="185">
        <f t="shared" ca="1" si="56"/>
        <v>0.69775523720194221</v>
      </c>
      <c r="AK136" s="185">
        <f t="shared" ca="1" si="56"/>
        <v>0.71463250083546115</v>
      </c>
      <c r="AL136" s="185">
        <f t="shared" ca="1" si="56"/>
        <v>0.7312170929642916</v>
      </c>
      <c r="AM136" s="185">
        <f t="shared" ca="1" si="56"/>
        <v>0.82925565323564177</v>
      </c>
      <c r="AN136" s="185">
        <f t="shared" ca="1" si="56"/>
        <v>0.96006398544043969</v>
      </c>
      <c r="AO136" s="185">
        <f t="shared" ca="1" si="56"/>
        <v>1.1834492492610214</v>
      </c>
      <c r="AP136" s="185">
        <f t="shared" ca="1" si="56"/>
        <v>1.4122961417371662</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4.0614123120141432</v>
      </c>
      <c r="T137" s="185">
        <f t="shared" ca="1" si="57"/>
        <v>4.1030720804060596</v>
      </c>
      <c r="U137" s="185">
        <f t="shared" ca="1" si="57"/>
        <v>4.1457874632693308</v>
      </c>
      <c r="V137" s="185">
        <f t="shared" ca="1" si="57"/>
        <v>4.1847820870101202</v>
      </c>
      <c r="W137" s="185">
        <f t="shared" ca="1" si="57"/>
        <v>4.2211393093877403</v>
      </c>
      <c r="X137" s="185">
        <f t="shared" ca="1" si="57"/>
        <v>4.3119395468498851</v>
      </c>
      <c r="Y137" s="185">
        <f t="shared" ca="1" si="57"/>
        <v>4.3985980679208367</v>
      </c>
      <c r="Z137" s="185">
        <f t="shared" ca="1" si="57"/>
        <v>4.4946367495222876</v>
      </c>
      <c r="AA137" s="185">
        <f t="shared" ca="1" si="56"/>
        <v>4.60760943272237</v>
      </c>
      <c r="AB137" s="185">
        <f t="shared" ca="1" si="56"/>
        <v>4.7148582168119271</v>
      </c>
      <c r="AC137" s="185">
        <f t="shared" ca="1" si="56"/>
        <v>4.8471251509137394</v>
      </c>
      <c r="AD137" s="185">
        <f t="shared" ca="1" si="56"/>
        <v>4.9732358275058806</v>
      </c>
      <c r="AE137" s="185">
        <f t="shared" ca="1" si="56"/>
        <v>5.0982009645979609</v>
      </c>
      <c r="AF137" s="185">
        <f t="shared" ca="1" si="56"/>
        <v>5.2309504591419937</v>
      </c>
      <c r="AG137" s="185">
        <f t="shared" ca="1" si="56"/>
        <v>5.3692569157311913</v>
      </c>
      <c r="AH137" s="185">
        <f t="shared" ca="1" si="56"/>
        <v>5.5156144401828771</v>
      </c>
      <c r="AI137" s="185">
        <f t="shared" ca="1" si="56"/>
        <v>5.6727174373460718</v>
      </c>
      <c r="AJ137" s="185">
        <f t="shared" ca="1" si="56"/>
        <v>5.8146269766828507</v>
      </c>
      <c r="AK137" s="185">
        <f t="shared" ca="1" si="56"/>
        <v>5.9552708402955092</v>
      </c>
      <c r="AL137" s="185">
        <f t="shared" ca="1" si="56"/>
        <v>6.0934757747024291</v>
      </c>
      <c r="AM137" s="185">
        <f t="shared" ca="1" si="56"/>
        <v>6.9104637769636801</v>
      </c>
      <c r="AN137" s="185">
        <f t="shared" ca="1" si="56"/>
        <v>8.0005332120036634</v>
      </c>
      <c r="AO137" s="185">
        <f t="shared" ca="1" si="56"/>
        <v>9.8620770771751776</v>
      </c>
      <c r="AP137" s="185">
        <f t="shared" ca="1" si="56"/>
        <v>11.769134514476384</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0.73105421616254573</v>
      </c>
      <c r="T138" s="185">
        <f t="shared" ca="1" si="57"/>
        <v>0.73855297447309076</v>
      </c>
      <c r="U138" s="185">
        <f t="shared" ca="1" si="57"/>
        <v>0.74624174338847948</v>
      </c>
      <c r="V138" s="185">
        <f t="shared" ca="1" si="57"/>
        <v>0.75326077566182159</v>
      </c>
      <c r="W138" s="185">
        <f t="shared" ca="1" si="57"/>
        <v>0.75980507568979327</v>
      </c>
      <c r="X138" s="185">
        <f t="shared" ca="1" si="57"/>
        <v>0.7761491184329794</v>
      </c>
      <c r="Y138" s="185">
        <f t="shared" ca="1" si="57"/>
        <v>0.79174765222575072</v>
      </c>
      <c r="Z138" s="185">
        <f t="shared" ca="1" si="57"/>
        <v>0.80903461491401185</v>
      </c>
      <c r="AA138" s="185">
        <f t="shared" ca="1" si="56"/>
        <v>0.82936969789002668</v>
      </c>
      <c r="AB138" s="185">
        <f t="shared" ca="1" si="56"/>
        <v>0.84867447902614701</v>
      </c>
      <c r="AC138" s="185">
        <f t="shared" ca="1" si="56"/>
        <v>0.87248252716447317</v>
      </c>
      <c r="AD138" s="185">
        <f t="shared" ca="1" si="56"/>
        <v>0.89518244895105858</v>
      </c>
      <c r="AE138" s="185">
        <f t="shared" ca="1" si="56"/>
        <v>0.9176761736276331</v>
      </c>
      <c r="AF138" s="185">
        <f t="shared" ca="1" si="56"/>
        <v>0.94157108264555911</v>
      </c>
      <c r="AG138" s="185">
        <f t="shared" ca="1" si="56"/>
        <v>0.9664662448316147</v>
      </c>
      <c r="AH138" s="185">
        <f t="shared" ca="1" si="56"/>
        <v>0.99281059923291815</v>
      </c>
      <c r="AI138" s="185">
        <f t="shared" ca="1" si="56"/>
        <v>1.0210891387222933</v>
      </c>
      <c r="AJ138" s="185">
        <f t="shared" ca="1" si="56"/>
        <v>1.0466328558029134</v>
      </c>
      <c r="AK138" s="185">
        <f t="shared" ca="1" si="56"/>
        <v>1.071948751253192</v>
      </c>
      <c r="AL138" s="185">
        <f t="shared" ca="1" si="56"/>
        <v>1.0968256394464377</v>
      </c>
      <c r="AM138" s="185">
        <f t="shared" ca="1" si="56"/>
        <v>1.243883479853463</v>
      </c>
      <c r="AN138" s="185">
        <f t="shared" ca="1" si="56"/>
        <v>1.4400959781606599</v>
      </c>
      <c r="AO138" s="185">
        <f t="shared" ca="1" si="56"/>
        <v>1.7751738738915326</v>
      </c>
      <c r="AP138" s="185">
        <f t="shared" ca="1" si="56"/>
        <v>2.1184442126057497</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11.371954473639601</v>
      </c>
      <c r="T139" s="185">
        <f t="shared" ca="1" si="57"/>
        <v>11.488601825136968</v>
      </c>
      <c r="U139" s="185">
        <f t="shared" ca="1" si="57"/>
        <v>11.608204897154126</v>
      </c>
      <c r="V139" s="185">
        <f t="shared" ca="1" si="57"/>
        <v>11.717389843628338</v>
      </c>
      <c r="W139" s="185">
        <f t="shared" ca="1" si="57"/>
        <v>11.819190066285675</v>
      </c>
      <c r="X139" s="185">
        <f t="shared" ca="1" si="57"/>
        <v>12.07343073117968</v>
      </c>
      <c r="Y139" s="185">
        <f t="shared" ca="1" si="57"/>
        <v>12.316074590178346</v>
      </c>
      <c r="Z139" s="185">
        <f t="shared" ca="1" si="57"/>
        <v>12.584982898662409</v>
      </c>
      <c r="AA139" s="185">
        <f t="shared" ca="1" si="56"/>
        <v>12.901306411622638</v>
      </c>
      <c r="AB139" s="185">
        <f t="shared" ca="1" si="56"/>
        <v>13.201603007073398</v>
      </c>
      <c r="AC139" s="185">
        <f t="shared" ca="1" si="56"/>
        <v>13.571950422558473</v>
      </c>
      <c r="AD139" s="185">
        <f t="shared" ca="1" si="56"/>
        <v>13.925060317016468</v>
      </c>
      <c r="AE139" s="185">
        <f t="shared" ca="1" si="56"/>
        <v>14.274962700874294</v>
      </c>
      <c r="AF139" s="185">
        <f t="shared" ca="1" si="56"/>
        <v>14.646661285597586</v>
      </c>
      <c r="AG139" s="185">
        <f t="shared" ca="1" si="56"/>
        <v>15.033919364047341</v>
      </c>
      <c r="AH139" s="185">
        <f t="shared" ca="1" si="56"/>
        <v>15.443720432512061</v>
      </c>
      <c r="AI139" s="185">
        <f t="shared" ca="1" si="56"/>
        <v>15.883608824569007</v>
      </c>
      <c r="AJ139" s="185">
        <f t="shared" ca="1" si="56"/>
        <v>16.280955534711989</v>
      </c>
      <c r="AK139" s="185">
        <f t="shared" ca="1" si="56"/>
        <v>16.674758352827432</v>
      </c>
      <c r="AL139" s="185">
        <f t="shared" ca="1" si="56"/>
        <v>17.06173216916681</v>
      </c>
      <c r="AM139" s="185">
        <f t="shared" ca="1" si="56"/>
        <v>19.349298575498313</v>
      </c>
      <c r="AN139" s="185">
        <f t="shared" ca="1" si="56"/>
        <v>22.401492993610265</v>
      </c>
      <c r="AO139" s="185">
        <f t="shared" ca="1" si="56"/>
        <v>27.613815816090508</v>
      </c>
      <c r="AP139" s="185">
        <f t="shared" ca="1" si="56"/>
        <v>32.953576640533889</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2.5993038796890522</v>
      </c>
      <c r="T140" s="185">
        <f t="shared" ca="1" si="57"/>
        <v>2.625966131459879</v>
      </c>
      <c r="U140" s="185">
        <f t="shared" ca="1" si="57"/>
        <v>2.6533039764923725</v>
      </c>
      <c r="V140" s="185">
        <f t="shared" ca="1" si="57"/>
        <v>2.6782605356864777</v>
      </c>
      <c r="W140" s="185">
        <f t="shared" ca="1" si="57"/>
        <v>2.7015291580081549</v>
      </c>
      <c r="X140" s="185">
        <f t="shared" ca="1" si="57"/>
        <v>2.7596413099839276</v>
      </c>
      <c r="Y140" s="185">
        <f t="shared" ca="1" si="57"/>
        <v>2.8151027634693371</v>
      </c>
      <c r="Z140" s="185">
        <f t="shared" ca="1" si="57"/>
        <v>2.8765675196942659</v>
      </c>
      <c r="AA140" s="185">
        <f t="shared" ca="1" si="56"/>
        <v>2.9488700369423184</v>
      </c>
      <c r="AB140" s="185">
        <f t="shared" ca="1" si="56"/>
        <v>3.017509258759635</v>
      </c>
      <c r="AC140" s="185">
        <f t="shared" ca="1" si="56"/>
        <v>3.1021600965847949</v>
      </c>
      <c r="AD140" s="185">
        <f t="shared" ca="1" si="56"/>
        <v>3.1828709296037649</v>
      </c>
      <c r="AE140" s="185">
        <f t="shared" ca="1" si="56"/>
        <v>3.2628486173426965</v>
      </c>
      <c r="AF140" s="185">
        <f t="shared" ca="1" si="56"/>
        <v>3.3478082938508775</v>
      </c>
      <c r="AG140" s="185">
        <f t="shared" ca="1" si="56"/>
        <v>3.4363244260679644</v>
      </c>
      <c r="AH140" s="185">
        <f t="shared" ca="1" si="56"/>
        <v>3.529993241717043</v>
      </c>
      <c r="AI140" s="185">
        <f t="shared" ca="1" si="56"/>
        <v>3.6305391599014878</v>
      </c>
      <c r="AJ140" s="185">
        <f t="shared" ca="1" si="56"/>
        <v>3.721361265077026</v>
      </c>
      <c r="AK140" s="185">
        <f t="shared" ca="1" si="56"/>
        <v>3.8113733377891275</v>
      </c>
      <c r="AL140" s="185">
        <f t="shared" ca="1" si="56"/>
        <v>3.8998244958095563</v>
      </c>
      <c r="AM140" s="185">
        <f t="shared" ca="1" si="56"/>
        <v>4.4226968172567576</v>
      </c>
      <c r="AN140" s="185">
        <f t="shared" ca="1" si="56"/>
        <v>5.1203412556823471</v>
      </c>
      <c r="AO140" s="185">
        <f t="shared" ca="1" si="56"/>
        <v>6.3117293293921168</v>
      </c>
      <c r="AP140" s="185">
        <f t="shared" ca="1" si="56"/>
        <v>7.5322460892648895</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6.4982596992226291</v>
      </c>
      <c r="T141" s="185">
        <f t="shared" ca="1" si="57"/>
        <v>6.564915328649696</v>
      </c>
      <c r="U141" s="185">
        <f t="shared" ca="1" si="57"/>
        <v>6.6332599412309294</v>
      </c>
      <c r="V141" s="185">
        <f t="shared" ca="1" si="57"/>
        <v>6.6956513392161927</v>
      </c>
      <c r="W141" s="185">
        <f t="shared" ca="1" si="57"/>
        <v>6.7538228950203854</v>
      </c>
      <c r="X141" s="185">
        <f t="shared" ca="1" si="57"/>
        <v>6.8991032749598178</v>
      </c>
      <c r="Y141" s="185">
        <f t="shared" ca="1" si="57"/>
        <v>7.0377569086733409</v>
      </c>
      <c r="Z141" s="185">
        <f t="shared" ca="1" si="57"/>
        <v>7.1914187992356622</v>
      </c>
      <c r="AA141" s="185">
        <f t="shared" ca="1" si="56"/>
        <v>7.3721750923557936</v>
      </c>
      <c r="AB141" s="185">
        <f t="shared" ca="1" si="56"/>
        <v>7.5437731468990847</v>
      </c>
      <c r="AC141" s="185">
        <f t="shared" ca="1" si="56"/>
        <v>7.7554002414619845</v>
      </c>
      <c r="AD141" s="185">
        <f t="shared" ca="1" si="56"/>
        <v>7.9571773240094101</v>
      </c>
      <c r="AE141" s="185">
        <f t="shared" ca="1" si="56"/>
        <v>8.1571215433567392</v>
      </c>
      <c r="AF141" s="185">
        <f t="shared" ca="1" si="56"/>
        <v>8.3695207346271925</v>
      </c>
      <c r="AG141" s="185">
        <f t="shared" ca="1" si="56"/>
        <v>8.590811065169909</v>
      </c>
      <c r="AH141" s="185">
        <f t="shared" ca="1" si="56"/>
        <v>8.8249831042926061</v>
      </c>
      <c r="AI141" s="185">
        <f t="shared" ca="1" si="56"/>
        <v>9.0763478997537188</v>
      </c>
      <c r="AJ141" s="185">
        <f t="shared" ca="1" si="56"/>
        <v>9.3034031626925646</v>
      </c>
      <c r="AK141" s="185">
        <f t="shared" ca="1" si="56"/>
        <v>9.528433344472818</v>
      </c>
      <c r="AL141" s="185">
        <f t="shared" ca="1" si="56"/>
        <v>9.7495612395238904</v>
      </c>
      <c r="AM141" s="185">
        <f t="shared" ca="1" si="56"/>
        <v>11.056742043141893</v>
      </c>
      <c r="AN141" s="185">
        <f t="shared" ca="1" si="56"/>
        <v>12.800853139205866</v>
      </c>
      <c r="AO141" s="185">
        <f t="shared" ca="1" si="56"/>
        <v>15.779323323480291</v>
      </c>
      <c r="AP141" s="185">
        <f t="shared" ca="1" si="56"/>
        <v>18.830615223162223</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2.4693386857045998</v>
      </c>
      <c r="T142" s="185">
        <f t="shared" ca="1" si="57"/>
        <v>2.4946678248868852</v>
      </c>
      <c r="U142" s="185">
        <f t="shared" ca="1" si="57"/>
        <v>2.5206387776677541</v>
      </c>
      <c r="V142" s="185">
        <f t="shared" ca="1" si="57"/>
        <v>2.5443475089021543</v>
      </c>
      <c r="W142" s="185">
        <f t="shared" ca="1" si="57"/>
        <v>2.5664527001077473</v>
      </c>
      <c r="X142" s="185">
        <f t="shared" ca="1" si="57"/>
        <v>2.6216592444847318</v>
      </c>
      <c r="Y142" s="185">
        <f t="shared" ca="1" si="57"/>
        <v>2.6743476252958707</v>
      </c>
      <c r="Z142" s="185">
        <f t="shared" ca="1" si="57"/>
        <v>2.7327391437095527</v>
      </c>
      <c r="AA142" s="185">
        <f t="shared" ca="1" si="56"/>
        <v>2.8014265350952026</v>
      </c>
      <c r="AB142" s="185">
        <f t="shared" ca="1" si="56"/>
        <v>2.8666337958216532</v>
      </c>
      <c r="AC142" s="185">
        <f t="shared" ca="1" si="56"/>
        <v>2.9470520917555549</v>
      </c>
      <c r="AD142" s="185">
        <f t="shared" ca="1" si="56"/>
        <v>3.0237273831235765</v>
      </c>
      <c r="AE142" s="185">
        <f t="shared" ca="1" si="56"/>
        <v>3.0997061864755615</v>
      </c>
      <c r="AF142" s="185">
        <f t="shared" ca="1" si="56"/>
        <v>3.1804178791583335</v>
      </c>
      <c r="AG142" s="185">
        <f t="shared" ca="1" si="56"/>
        <v>3.2645082047645659</v>
      </c>
      <c r="AH142" s="185">
        <f t="shared" ca="1" si="56"/>
        <v>3.3534935796311909</v>
      </c>
      <c r="AI142" s="185">
        <f t="shared" ca="1" si="56"/>
        <v>3.4490122019064136</v>
      </c>
      <c r="AJ142" s="185">
        <f t="shared" ca="1" si="56"/>
        <v>3.5352932018231749</v>
      </c>
      <c r="AK142" s="185">
        <f t="shared" ca="1" si="56"/>
        <v>3.6208046708996711</v>
      </c>
      <c r="AL142" s="185">
        <f t="shared" ca="1" si="56"/>
        <v>3.7048332710190786</v>
      </c>
      <c r="AM142" s="185">
        <f t="shared" ca="1" si="56"/>
        <v>4.2015619763939194</v>
      </c>
      <c r="AN142" s="185">
        <f t="shared" ca="1" si="56"/>
        <v>4.8643241928982288</v>
      </c>
      <c r="AO142" s="185">
        <f t="shared" ca="1" si="56"/>
        <v>5.9961428629225102</v>
      </c>
      <c r="AP142" s="185">
        <f t="shared" ca="1" si="56"/>
        <v>7.155633784801644</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16.714207276336843</v>
      </c>
      <c r="T144" s="185">
        <f t="shared" ca="1" si="57"/>
        <v>16.885652564451746</v>
      </c>
      <c r="U144" s="185">
        <f t="shared" ca="1" si="57"/>
        <v>17.061442094845603</v>
      </c>
      <c r="V144" s="185">
        <f t="shared" ca="1" si="57"/>
        <v>17.221919331283363</v>
      </c>
      <c r="W144" s="185">
        <f t="shared" ca="1" si="57"/>
        <v>17.371542689890372</v>
      </c>
      <c r="X144" s="185">
        <f t="shared" ca="1" si="57"/>
        <v>17.74521910417451</v>
      </c>
      <c r="Y144" s="185">
        <f t="shared" ca="1" si="57"/>
        <v>18.101850830324565</v>
      </c>
      <c r="Z144" s="185">
        <f t="shared" ca="1" si="57"/>
        <v>18.497085371295537</v>
      </c>
      <c r="AA144" s="185">
        <f t="shared" ca="1" si="56"/>
        <v>18.96200956477977</v>
      </c>
      <c r="AB144" s="185">
        <f t="shared" ca="1" si="56"/>
        <v>19.40337780560213</v>
      </c>
      <c r="AC144" s="185">
        <f t="shared" ca="1" si="56"/>
        <v>19.947704946642119</v>
      </c>
      <c r="AD144" s="185">
        <f t="shared" ca="1" si="56"/>
        <v>20.466696820992055</v>
      </c>
      <c r="AE144" s="185">
        <f t="shared" ca="1" si="56"/>
        <v>20.980974378455077</v>
      </c>
      <c r="AF144" s="185">
        <f t="shared" ca="1" si="56"/>
        <v>21.527287433417371</v>
      </c>
      <c r="AG144" s="185">
        <f t="shared" ca="1" si="56"/>
        <v>22.096469433543117</v>
      </c>
      <c r="AH144" s="185">
        <f t="shared" ca="1" si="56"/>
        <v>22.698784542723416</v>
      </c>
      <c r="AI144" s="185">
        <f t="shared" ca="1" si="56"/>
        <v>23.345321229124799</v>
      </c>
      <c r="AJ144" s="185">
        <f t="shared" ca="1" si="56"/>
        <v>23.929331241589679</v>
      </c>
      <c r="AK144" s="185">
        <f t="shared" ca="1" si="56"/>
        <v>24.508132532365554</v>
      </c>
      <c r="AL144" s="185">
        <f t="shared" ca="1" si="56"/>
        <v>25.07689673132575</v>
      </c>
      <c r="AM144" s="185">
        <f t="shared" ca="1" si="56"/>
        <v>28.439103215922469</v>
      </c>
      <c r="AN144" s="185">
        <f t="shared" ca="1" si="56"/>
        <v>32.925140358460737</v>
      </c>
      <c r="AO144" s="185">
        <f t="shared" ca="1" si="56"/>
        <v>40.586078875939087</v>
      </c>
      <c r="AP144" s="185">
        <f t="shared" ca="1" si="56"/>
        <v>48.434322503073965</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29.681219896911916</v>
      </c>
      <c r="T145" s="185">
        <f t="shared" ca="1" si="57"/>
        <v>29.985673779330391</v>
      </c>
      <c r="U145" s="185">
        <f t="shared" ca="1" si="57"/>
        <v>30.297842201136543</v>
      </c>
      <c r="V145" s="185">
        <f t="shared" ca="1" si="57"/>
        <v>30.58281893167532</v>
      </c>
      <c r="W145" s="185">
        <f t="shared" ca="1" si="57"/>
        <v>30.848521261143048</v>
      </c>
      <c r="X145" s="185">
        <f t="shared" ca="1" si="57"/>
        <v>31.51209875777727</v>
      </c>
      <c r="Y145" s="185">
        <f t="shared" ca="1" si="57"/>
        <v>32.145408164024801</v>
      </c>
      <c r="Z145" s="185">
        <f t="shared" ca="1" si="57"/>
        <v>32.847268750498607</v>
      </c>
      <c r="AA145" s="185">
        <f t="shared" ca="1" si="56"/>
        <v>33.672884766505341</v>
      </c>
      <c r="AB145" s="185">
        <f t="shared" ca="1" si="56"/>
        <v>34.456669937693718</v>
      </c>
      <c r="AC145" s="185">
        <f t="shared" ca="1" si="56"/>
        <v>35.423290328475794</v>
      </c>
      <c r="AD145" s="185">
        <f t="shared" ca="1" si="56"/>
        <v>36.344920154683564</v>
      </c>
      <c r="AE145" s="185">
        <f t="shared" ca="1" si="56"/>
        <v>37.25817826012284</v>
      </c>
      <c r="AF145" s="185">
        <f t="shared" ca="1" si="56"/>
        <v>38.228325252367355</v>
      </c>
      <c r="AG145" s="185">
        <f t="shared" ca="1" si="56"/>
        <v>39.239083096145812</v>
      </c>
      <c r="AH145" s="185">
        <f t="shared" ca="1" si="56"/>
        <v>40.308678973906822</v>
      </c>
      <c r="AI145" s="185">
        <f t="shared" ca="1" si="56"/>
        <v>41.456803874072953</v>
      </c>
      <c r="AJ145" s="185">
        <f t="shared" ca="1" si="56"/>
        <v>42.493893418038894</v>
      </c>
      <c r="AK145" s="185">
        <f t="shared" ca="1" si="56"/>
        <v>43.521733273325189</v>
      </c>
      <c r="AL145" s="185">
        <f t="shared" ca="1" si="56"/>
        <v>44.531749182528898</v>
      </c>
      <c r="AM145" s="185">
        <f t="shared" ca="1" si="56"/>
        <v>50.502381732325176</v>
      </c>
      <c r="AN145" s="185">
        <f t="shared" ca="1" si="56"/>
        <v>58.468721546831461</v>
      </c>
      <c r="AO145" s="185">
        <f t="shared" ca="1" si="56"/>
        <v>72.073076033682852</v>
      </c>
      <c r="AP145" s="185">
        <f t="shared" ca="1" si="56"/>
        <v>86.010048397985216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29.681219896911916</v>
      </c>
      <c r="T146" s="185">
        <f t="shared" ca="1" si="57"/>
        <v>29.985673779330391</v>
      </c>
      <c r="U146" s="185">
        <f t="shared" ca="1" si="57"/>
        <v>30.297842201136543</v>
      </c>
      <c r="V146" s="185">
        <f t="shared" ca="1" si="57"/>
        <v>30.58281893167532</v>
      </c>
      <c r="W146" s="185">
        <f t="shared" ca="1" si="57"/>
        <v>30.848521261143048</v>
      </c>
      <c r="X146" s="185">
        <f t="shared" ca="1" si="57"/>
        <v>31.51209875777727</v>
      </c>
      <c r="Y146" s="185">
        <f t="shared" ca="1" si="57"/>
        <v>32.145408164024801</v>
      </c>
      <c r="Z146" s="185">
        <f t="shared" ca="1" si="57"/>
        <v>32.847268750498607</v>
      </c>
      <c r="AA146" s="185">
        <f t="shared" ca="1" si="56"/>
        <v>33.672884766505341</v>
      </c>
      <c r="AB146" s="185">
        <f t="shared" ca="1" si="56"/>
        <v>34.456669937693718</v>
      </c>
      <c r="AC146" s="185">
        <f t="shared" ca="1" si="56"/>
        <v>35.423290328475794</v>
      </c>
      <c r="AD146" s="185">
        <f t="shared" ca="1" si="56"/>
        <v>36.344920154683564</v>
      </c>
      <c r="AE146" s="185">
        <f t="shared" ca="1" si="56"/>
        <v>37.25817826012284</v>
      </c>
      <c r="AF146" s="185">
        <f t="shared" ca="1" si="56"/>
        <v>38.228325252367355</v>
      </c>
      <c r="AG146" s="185">
        <f t="shared" ca="1" si="56"/>
        <v>39.239083096145812</v>
      </c>
      <c r="AH146" s="185">
        <f t="shared" ca="1" si="56"/>
        <v>40.308678973906822</v>
      </c>
      <c r="AI146" s="185">
        <f t="shared" ca="1" si="56"/>
        <v>41.456803874072953</v>
      </c>
      <c r="AJ146" s="185">
        <f t="shared" ca="1" si="56"/>
        <v>42.493893418038894</v>
      </c>
      <c r="AK146" s="185">
        <f t="shared" ca="1" si="56"/>
        <v>43.521733273325189</v>
      </c>
      <c r="AL146" s="185">
        <f t="shared" ca="1" si="56"/>
        <v>44.531749182528898</v>
      </c>
      <c r="AM146" s="185">
        <f t="shared" ca="1" si="56"/>
        <v>50.502381732325176</v>
      </c>
      <c r="AN146" s="185">
        <f t="shared" ca="1" si="56"/>
        <v>58.468721546831461</v>
      </c>
      <c r="AO146" s="185">
        <f t="shared" ca="1" si="56"/>
        <v>72.073076033682852</v>
      </c>
      <c r="AP146" s="185">
        <f t="shared" ca="1" si="56"/>
        <v>86.010048397985216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29.681219896911916</v>
      </c>
      <c r="T147" s="185">
        <f t="shared" ca="1" si="57"/>
        <v>29.985673779330391</v>
      </c>
      <c r="U147" s="185">
        <f t="shared" ca="1" si="57"/>
        <v>30.297842201136543</v>
      </c>
      <c r="V147" s="185">
        <f t="shared" ca="1" si="57"/>
        <v>30.58281893167532</v>
      </c>
      <c r="W147" s="185">
        <f t="shared" ca="1" si="57"/>
        <v>30.848521261143048</v>
      </c>
      <c r="X147" s="185">
        <f t="shared" ca="1" si="57"/>
        <v>31.51209875777727</v>
      </c>
      <c r="Y147" s="185">
        <f t="shared" ca="1" si="57"/>
        <v>32.145408164024801</v>
      </c>
      <c r="Z147" s="185">
        <f t="shared" ca="1" si="57"/>
        <v>32.847268750498607</v>
      </c>
      <c r="AA147" s="185">
        <f t="shared" ca="1" si="56"/>
        <v>33.672884766505341</v>
      </c>
      <c r="AB147" s="185">
        <f t="shared" ca="1" si="56"/>
        <v>34.456669937693718</v>
      </c>
      <c r="AC147" s="185">
        <f t="shared" ca="1" si="56"/>
        <v>35.423290328475794</v>
      </c>
      <c r="AD147" s="185">
        <f t="shared" ca="1" si="56"/>
        <v>36.344920154683564</v>
      </c>
      <c r="AE147" s="185">
        <f t="shared" ca="1" si="56"/>
        <v>37.25817826012284</v>
      </c>
      <c r="AF147" s="185">
        <f t="shared" ca="1" si="56"/>
        <v>38.228325252367355</v>
      </c>
      <c r="AG147" s="185">
        <f t="shared" ca="1" si="56"/>
        <v>39.239083096145812</v>
      </c>
      <c r="AH147" s="185">
        <f t="shared" ca="1" si="56"/>
        <v>40.308678973906822</v>
      </c>
      <c r="AI147" s="185">
        <f t="shared" ca="1" si="56"/>
        <v>41.456803874072953</v>
      </c>
      <c r="AJ147" s="185">
        <f t="shared" ca="1" si="56"/>
        <v>42.493893418038894</v>
      </c>
      <c r="AK147" s="185">
        <f t="shared" ca="1" si="56"/>
        <v>43.521733273325189</v>
      </c>
      <c r="AL147" s="185">
        <f t="shared" ca="1" si="56"/>
        <v>44.531749182528898</v>
      </c>
      <c r="AM147" s="185">
        <f t="shared" ca="1" si="56"/>
        <v>50.502381732325176</v>
      </c>
      <c r="AN147" s="185">
        <f t="shared" ca="1" si="56"/>
        <v>58.468721546831461</v>
      </c>
      <c r="AO147" s="185">
        <f t="shared" ca="1" si="56"/>
        <v>72.073076033682852</v>
      </c>
      <c r="AP147" s="185">
        <f t="shared" ca="1" si="56"/>
        <v>86.010048397985216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29.681219896911916</v>
      </c>
      <c r="T148" s="185">
        <f t="shared" ca="1" si="57"/>
        <v>29.985673779330391</v>
      </c>
      <c r="U148" s="185">
        <f t="shared" ca="1" si="57"/>
        <v>30.297842201136543</v>
      </c>
      <c r="V148" s="185">
        <f t="shared" ca="1" si="57"/>
        <v>30.58281893167532</v>
      </c>
      <c r="W148" s="185">
        <f t="shared" ca="1" si="57"/>
        <v>30.848521261143048</v>
      </c>
      <c r="X148" s="185">
        <f t="shared" ca="1" si="57"/>
        <v>31.51209875777727</v>
      </c>
      <c r="Y148" s="185">
        <f t="shared" ca="1" si="57"/>
        <v>32.145408164024801</v>
      </c>
      <c r="Z148" s="185">
        <f t="shared" ca="1" si="57"/>
        <v>32.847268750498607</v>
      </c>
      <c r="AA148" s="185">
        <f t="shared" ca="1" si="56"/>
        <v>33.672884766505341</v>
      </c>
      <c r="AB148" s="185">
        <f t="shared" ca="1" si="56"/>
        <v>34.456669937693718</v>
      </c>
      <c r="AC148" s="185">
        <f t="shared" ca="1" si="56"/>
        <v>35.423290328475794</v>
      </c>
      <c r="AD148" s="185">
        <f t="shared" ca="1" si="56"/>
        <v>36.344920154683564</v>
      </c>
      <c r="AE148" s="185">
        <f t="shared" ca="1" si="56"/>
        <v>37.25817826012284</v>
      </c>
      <c r="AF148" s="185">
        <f t="shared" ca="1" si="56"/>
        <v>38.228325252367355</v>
      </c>
      <c r="AG148" s="185">
        <f t="shared" ca="1" si="56"/>
        <v>39.239083096145812</v>
      </c>
      <c r="AH148" s="185">
        <f t="shared" ca="1" si="56"/>
        <v>40.308678973906822</v>
      </c>
      <c r="AI148" s="185">
        <f t="shared" ca="1" si="56"/>
        <v>41.456803874072953</v>
      </c>
      <c r="AJ148" s="185">
        <f t="shared" ca="1" si="56"/>
        <v>42.493893418038894</v>
      </c>
      <c r="AK148" s="185">
        <f t="shared" ca="1" si="56"/>
        <v>43.521733273325189</v>
      </c>
      <c r="AL148" s="185">
        <f t="shared" ca="1" si="56"/>
        <v>44.531749182528898</v>
      </c>
      <c r="AM148" s="185">
        <f t="shared" ca="1" si="56"/>
        <v>50.502381732325176</v>
      </c>
      <c r="AN148" s="185">
        <f t="shared" ca="1" si="56"/>
        <v>58.468721546831461</v>
      </c>
      <c r="AO148" s="185">
        <f t="shared" ca="1" si="56"/>
        <v>72.073076033682852</v>
      </c>
      <c r="AP148" s="185">
        <f t="shared" ca="1" si="56"/>
        <v>86.010048397985216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29.681219896911916</v>
      </c>
      <c r="T149" s="185">
        <f t="shared" ca="1" si="57"/>
        <v>29.985673779330391</v>
      </c>
      <c r="U149" s="185">
        <f t="shared" ca="1" si="57"/>
        <v>30.297842201136543</v>
      </c>
      <c r="V149" s="185">
        <f t="shared" ca="1" si="57"/>
        <v>30.58281893167532</v>
      </c>
      <c r="W149" s="185">
        <f t="shared" ca="1" si="57"/>
        <v>30.848521261143048</v>
      </c>
      <c r="X149" s="185">
        <f t="shared" ca="1" si="57"/>
        <v>31.51209875777727</v>
      </c>
      <c r="Y149" s="185">
        <f t="shared" ca="1" si="57"/>
        <v>32.145408164024801</v>
      </c>
      <c r="Z149" s="185">
        <f t="shared" ca="1" si="57"/>
        <v>32.847268750498607</v>
      </c>
      <c r="AA149" s="185">
        <f t="shared" ca="1" si="56"/>
        <v>33.672884766505341</v>
      </c>
      <c r="AB149" s="185">
        <f t="shared" ca="1" si="56"/>
        <v>34.456669937693718</v>
      </c>
      <c r="AC149" s="185">
        <f t="shared" ca="1" si="56"/>
        <v>35.423290328475794</v>
      </c>
      <c r="AD149" s="185">
        <f t="shared" ca="1" si="56"/>
        <v>36.344920154683564</v>
      </c>
      <c r="AE149" s="185">
        <f t="shared" ca="1" si="56"/>
        <v>37.25817826012284</v>
      </c>
      <c r="AF149" s="185">
        <f t="shared" ca="1" si="56"/>
        <v>38.228325252367355</v>
      </c>
      <c r="AG149" s="185">
        <f t="shared" ca="1" si="56"/>
        <v>39.239083096145812</v>
      </c>
      <c r="AH149" s="185">
        <f t="shared" ca="1" si="56"/>
        <v>40.308678973906822</v>
      </c>
      <c r="AI149" s="185">
        <f t="shared" ca="1" si="56"/>
        <v>41.456803874072953</v>
      </c>
      <c r="AJ149" s="185">
        <f t="shared" ca="1" si="56"/>
        <v>42.493893418038894</v>
      </c>
      <c r="AK149" s="185">
        <f t="shared" ca="1" si="56"/>
        <v>43.521733273325189</v>
      </c>
      <c r="AL149" s="185">
        <f t="shared" ca="1" si="56"/>
        <v>44.531749182528898</v>
      </c>
      <c r="AM149" s="185">
        <f t="shared" ca="1" si="56"/>
        <v>50.502381732325176</v>
      </c>
      <c r="AN149" s="185">
        <f t="shared" ca="1" si="56"/>
        <v>58.468721546831461</v>
      </c>
      <c r="AO149" s="185">
        <f t="shared" ca="1" si="56"/>
        <v>72.073076033682852</v>
      </c>
      <c r="AP149" s="185">
        <f t="shared" ca="1" si="56"/>
        <v>86.010048397985216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28.749808106004856</v>
      </c>
      <c r="T151" s="185">
        <f t="shared" ca="1" si="64"/>
        <v>29.044708070597284</v>
      </c>
      <c r="U151" s="185">
        <f t="shared" ca="1" si="64"/>
        <v>29.347080488403972</v>
      </c>
      <c r="V151" s="185">
        <f t="shared" ca="1" si="64"/>
        <v>29.623114504058393</v>
      </c>
      <c r="W151" s="185">
        <f t="shared" ca="1" si="64"/>
        <v>29.880478959159866</v>
      </c>
      <c r="X151" s="185">
        <f t="shared" ca="1" si="64"/>
        <v>30.523233056126138</v>
      </c>
      <c r="Y151" s="185">
        <f t="shared" ca="1" si="64"/>
        <v>31.13666889079137</v>
      </c>
      <c r="Z151" s="185">
        <f t="shared" ca="1" si="64"/>
        <v>31.816504734748353</v>
      </c>
      <c r="AA151" s="185">
        <f t="shared" ca="1" si="61"/>
        <v>32.616212499856324</v>
      </c>
      <c r="AB151" s="185">
        <f t="shared" ca="1" si="61"/>
        <v>33.375402093352186</v>
      </c>
      <c r="AC151" s="185">
        <f t="shared" ca="1" si="61"/>
        <v>34.311689444170518</v>
      </c>
      <c r="AD151" s="185">
        <f t="shared" ca="1" si="61"/>
        <v>35.204398057235331</v>
      </c>
      <c r="AE151" s="185">
        <f t="shared" ca="1" si="61"/>
        <v>36.088997658391364</v>
      </c>
      <c r="AF151" s="185">
        <f t="shared" ca="1" si="61"/>
        <v>37.028700944122875</v>
      </c>
      <c r="AG151" s="185">
        <f t="shared" ca="1" si="61"/>
        <v>38.007740692192435</v>
      </c>
      <c r="AH151" s="185">
        <f t="shared" ca="1" si="61"/>
        <v>39.043772106784061</v>
      </c>
      <c r="AI151" s="185">
        <f t="shared" ca="1" si="61"/>
        <v>40.15586826307905</v>
      </c>
      <c r="AJ151" s="185">
        <f t="shared" ca="1" si="61"/>
        <v>41.160413409178886</v>
      </c>
      <c r="AK151" s="185">
        <f t="shared" ca="1" si="61"/>
        <v>42.155999126538816</v>
      </c>
      <c r="AL151" s="185">
        <f t="shared" ca="1" si="61"/>
        <v>43.134320222318294</v>
      </c>
      <c r="AM151" s="185">
        <f t="shared" ca="1" si="61"/>
        <v>48.917591283086537</v>
      </c>
      <c r="AN151" s="185">
        <f t="shared" ca="1" si="61"/>
        <v>56.633943298594858</v>
      </c>
      <c r="AO151" s="185">
        <f t="shared" ca="1" si="61"/>
        <v>69.81138621574857</v>
      </c>
      <c r="AP151" s="185">
        <f t="shared" ca="1" si="61"/>
        <v>83.311009292024934</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6.5139340014634879</v>
      </c>
      <c r="T154" s="5">
        <f t="shared" ca="1" si="65"/>
        <v>6.3866959115947983</v>
      </c>
      <c r="U154" s="5">
        <f t="shared" ca="1" si="65"/>
        <v>6.3089140255114007</v>
      </c>
      <c r="V154" s="5">
        <f t="shared" ca="1" si="65"/>
        <v>6.2461055049983649</v>
      </c>
      <c r="W154" s="5">
        <f t="shared" ca="1" si="65"/>
        <v>6.1867294966017363</v>
      </c>
      <c r="X154" s="5">
        <f t="shared" ca="1" si="65"/>
        <v>6.2751316148855754</v>
      </c>
      <c r="Y154" s="5">
        <f t="shared" ca="1" si="65"/>
        <v>6.3479121634030058</v>
      </c>
      <c r="Z154" s="5">
        <f t="shared" ca="1" si="65"/>
        <v>6.4488439154218051</v>
      </c>
      <c r="AA154" s="5">
        <f t="shared" ca="1" si="65"/>
        <v>6.5940785016846535</v>
      </c>
      <c r="AB154" s="5">
        <f ca="1">SUMIF($B$10:$B$22,$D154,AB$10:AB$22)*SUMIF($B$10:$B$22,$D154,AB$40:AB$53)</f>
        <v>6.7041169462253176</v>
      </c>
      <c r="AC154" s="5">
        <f t="shared" ca="1" si="65"/>
        <v>6.9368219195515994</v>
      </c>
      <c r="AD154" s="5">
        <f t="shared" ca="1" si="65"/>
        <v>7.1190130666630704</v>
      </c>
      <c r="AE154" s="5">
        <f t="shared" ca="1" si="65"/>
        <v>7.2924956676710186</v>
      </c>
      <c r="AF154" s="5">
        <f t="shared" ca="1" si="65"/>
        <v>7.4765031099359911</v>
      </c>
      <c r="AG154" s="5">
        <f t="shared" ca="1" si="65"/>
        <v>7.6987298318523134</v>
      </c>
      <c r="AH154" s="5">
        <f t="shared" ca="1" si="65"/>
        <v>7.913612848682047</v>
      </c>
      <c r="AI154" s="5">
        <f t="shared" ca="1" si="65"/>
        <v>8.2070172875725174</v>
      </c>
      <c r="AJ154" s="5">
        <f t="shared" ca="1" si="65"/>
        <v>8.4577193310750118</v>
      </c>
      <c r="AK154" s="5">
        <f t="shared" ca="1" si="65"/>
        <v>8.6999420153275562</v>
      </c>
      <c r="AL154" s="5">
        <f t="shared" ca="1" si="65"/>
        <v>8.9334246247990787</v>
      </c>
      <c r="AM154" s="5">
        <f t="shared" ca="1" si="65"/>
        <v>10.03505873986686</v>
      </c>
      <c r="AN154" s="5">
        <f t="shared" ca="1" si="65"/>
        <v>11.601156466089963</v>
      </c>
      <c r="AO154" s="5">
        <f t="shared" ca="1" si="65"/>
        <v>14.191477705521606</v>
      </c>
      <c r="AP154" s="5">
        <f t="shared" ca="1" si="65"/>
        <v>16.859209546812508</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0.14539518418497066</v>
      </c>
      <c r="T155" s="185">
        <f t="shared" ca="1" si="66"/>
        <v>0.14255514842353284</v>
      </c>
      <c r="U155" s="185">
        <f t="shared" ca="1" si="66"/>
        <v>0.14081900684598397</v>
      </c>
      <c r="V155" s="185">
        <f t="shared" ca="1" si="66"/>
        <v>0.13941708039012388</v>
      </c>
      <c r="W155" s="185">
        <f t="shared" ca="1" si="66"/>
        <v>0.13809176980591215</v>
      </c>
      <c r="X155" s="185">
        <f t="shared" ca="1" si="66"/>
        <v>0.1400649617767446</v>
      </c>
      <c r="Y155" s="185">
        <f t="shared" ca="1" si="66"/>
        <v>0.1416894702925505</v>
      </c>
      <c r="Z155" s="185">
        <f t="shared" ca="1" si="66"/>
        <v>0.14394233172338294</v>
      </c>
      <c r="AA155" s="185">
        <f t="shared" ca="1" si="66"/>
        <v>0.14718406082517776</v>
      </c>
      <c r="AB155" s="185">
        <f t="shared" ca="1" si="66"/>
        <v>0.14964018947306137</v>
      </c>
      <c r="AC155" s="185">
        <f t="shared" ca="1" si="66"/>
        <v>0.15483431370734621</v>
      </c>
      <c r="AD155" s="185">
        <f t="shared" ca="1" si="66"/>
        <v>0.1589009369468804</v>
      </c>
      <c r="AE155" s="185">
        <f t="shared" ca="1" si="66"/>
        <v>0.1627731798527452</v>
      </c>
      <c r="AF155" s="185">
        <f t="shared" ca="1" si="66"/>
        <v>0.16688034396486398</v>
      </c>
      <c r="AG155" s="185">
        <f t="shared" ca="1" si="66"/>
        <v>0.17184058690815857</v>
      </c>
      <c r="AH155" s="185">
        <f t="shared" ca="1" si="66"/>
        <v>0.17663691364453046</v>
      </c>
      <c r="AI155" s="185">
        <f t="shared" ca="1" si="66"/>
        <v>0.18318588887571696</v>
      </c>
      <c r="AJ155" s="185">
        <f t="shared" ca="1" si="66"/>
        <v>0.1887817192575422</v>
      </c>
      <c r="AK155" s="185">
        <f t="shared" ca="1" si="66"/>
        <v>0.1941882849032433</v>
      </c>
      <c r="AL155" s="185">
        <f t="shared" ca="1" si="66"/>
        <v>0.19939976647497443</v>
      </c>
      <c r="AM155" s="185">
        <f t="shared" ca="1" si="66"/>
        <v>0.22398894638203848</v>
      </c>
      <c r="AN155" s="185">
        <f t="shared" ca="1" si="66"/>
        <v>0.25894525194250523</v>
      </c>
      <c r="AO155" s="185">
        <f t="shared" ca="1" si="66"/>
        <v>0.31676288313446849</v>
      </c>
      <c r="AP155" s="185">
        <f t="shared" ca="1" si="66"/>
        <v>0.37630836860199973</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4.3618555255491187E-2</v>
      </c>
      <c r="T157" s="185">
        <f t="shared" ca="1" si="66"/>
        <v>4.2766544527059844E-2</v>
      </c>
      <c r="U157" s="185">
        <f t="shared" ca="1" si="66"/>
        <v>4.2245702053795187E-2</v>
      </c>
      <c r="V157" s="185">
        <f t="shared" ca="1" si="66"/>
        <v>4.1825124117037156E-2</v>
      </c>
      <c r="W157" s="185">
        <f t="shared" ca="1" si="66"/>
        <v>4.1427530941773642E-2</v>
      </c>
      <c r="X157" s="185">
        <f t="shared" ca="1" si="66"/>
        <v>4.2019488533023383E-2</v>
      </c>
      <c r="Y157" s="185">
        <f t="shared" ca="1" si="66"/>
        <v>4.2506841087765153E-2</v>
      </c>
      <c r="Z157" s="185">
        <f t="shared" ca="1" si="66"/>
        <v>4.3182699517014887E-2</v>
      </c>
      <c r="AA157" s="185">
        <f t="shared" ca="1" si="66"/>
        <v>4.4155218247553328E-2</v>
      </c>
      <c r="AB157" s="185">
        <f t="shared" ca="1" si="66"/>
        <v>4.489205684191841E-2</v>
      </c>
      <c r="AC157" s="185">
        <f t="shared" ca="1" si="66"/>
        <v>4.645029411220386E-2</v>
      </c>
      <c r="AD157" s="185">
        <f t="shared" ca="1" si="66"/>
        <v>4.7670281084064119E-2</v>
      </c>
      <c r="AE157" s="185">
        <f t="shared" ca="1" si="66"/>
        <v>4.8831953955823557E-2</v>
      </c>
      <c r="AF157" s="185">
        <f t="shared" ca="1" si="66"/>
        <v>5.006410318945919E-2</v>
      </c>
      <c r="AG157" s="185">
        <f t="shared" ca="1" si="66"/>
        <v>5.1552176072447567E-2</v>
      </c>
      <c r="AH157" s="185">
        <f t="shared" ca="1" si="66"/>
        <v>5.2991074093359132E-2</v>
      </c>
      <c r="AI157" s="185">
        <f t="shared" ca="1" si="66"/>
        <v>5.495576666271508E-2</v>
      </c>
      <c r="AJ157" s="185">
        <f t="shared" ca="1" si="66"/>
        <v>5.6634515777262646E-2</v>
      </c>
      <c r="AK157" s="185">
        <f t="shared" ca="1" si="66"/>
        <v>5.8256485470972973E-2</v>
      </c>
      <c r="AL157" s="185">
        <f t="shared" ca="1" si="66"/>
        <v>5.9819929942492307E-2</v>
      </c>
      <c r="AM157" s="185">
        <f t="shared" ca="1" si="66"/>
        <v>6.7196683914611519E-2</v>
      </c>
      <c r="AN157" s="185">
        <f t="shared" ca="1" si="66"/>
        <v>7.7683575582751546E-2</v>
      </c>
      <c r="AO157" s="185">
        <f t="shared" ca="1" si="66"/>
        <v>9.5028864940340518E-2</v>
      </c>
      <c r="AP157" s="185">
        <f t="shared" ca="1" si="66"/>
        <v>0.11289251058059989</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0.13085566576647356</v>
      </c>
      <c r="T159" s="185">
        <f t="shared" ca="1" si="66"/>
        <v>0.12829963358117955</v>
      </c>
      <c r="U159" s="185">
        <f t="shared" ca="1" si="66"/>
        <v>0.12673710616138556</v>
      </c>
      <c r="V159" s="185">
        <f t="shared" ca="1" si="66"/>
        <v>0.12547537235111147</v>
      </c>
      <c r="W159" s="185">
        <f t="shared" ca="1" si="66"/>
        <v>0.12428259282532092</v>
      </c>
      <c r="X159" s="185">
        <f t="shared" ca="1" si="66"/>
        <v>0.12605846559907014</v>
      </c>
      <c r="Y159" s="185">
        <f t="shared" ca="1" si="66"/>
        <v>0.12752052326329544</v>
      </c>
      <c r="Z159" s="185">
        <f t="shared" ca="1" si="66"/>
        <v>0.12954809855104463</v>
      </c>
      <c r="AA159" s="185">
        <f t="shared" ca="1" si="66"/>
        <v>0.13246565474265995</v>
      </c>
      <c r="AB159" s="185">
        <f t="shared" ca="1" si="66"/>
        <v>0.1346761705257552</v>
      </c>
      <c r="AC159" s="185">
        <f t="shared" ca="1" si="66"/>
        <v>0.13935088233661155</v>
      </c>
      <c r="AD159" s="185">
        <f t="shared" ca="1" si="66"/>
        <v>0.14301084325219232</v>
      </c>
      <c r="AE159" s="185">
        <f t="shared" ca="1" si="66"/>
        <v>0.14649586186747063</v>
      </c>
      <c r="AF159" s="185">
        <f t="shared" ca="1" si="66"/>
        <v>0.15019230956837751</v>
      </c>
      <c r="AG159" s="185">
        <f t="shared" ca="1" si="66"/>
        <v>0.15465652821734263</v>
      </c>
      <c r="AH159" s="185">
        <f t="shared" ca="1" si="66"/>
        <v>0.15897322228007732</v>
      </c>
      <c r="AI159" s="185">
        <f t="shared" ca="1" si="66"/>
        <v>0.16486729998814514</v>
      </c>
      <c r="AJ159" s="185">
        <f t="shared" ca="1" si="66"/>
        <v>0.16990354733178784</v>
      </c>
      <c r="AK159" s="185">
        <f t="shared" ca="1" si="66"/>
        <v>0.17476945641291883</v>
      </c>
      <c r="AL159" s="185">
        <f t="shared" ca="1" si="66"/>
        <v>0.17945978982747682</v>
      </c>
      <c r="AM159" s="185">
        <f t="shared" ca="1" si="66"/>
        <v>0.20159005174383446</v>
      </c>
      <c r="AN159" s="185">
        <f t="shared" ca="1" si="66"/>
        <v>0.23305072674825453</v>
      </c>
      <c r="AO159" s="185">
        <f t="shared" ca="1" si="66"/>
        <v>0.28508659482102144</v>
      </c>
      <c r="AP159" s="185">
        <f t="shared" ca="1" si="66"/>
        <v>0.33867753174179954</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0.81421303143583568</v>
      </c>
      <c r="T162" s="185">
        <f t="shared" ca="1" si="66"/>
        <v>0.79830883117178397</v>
      </c>
      <c r="U162" s="185">
        <f t="shared" ca="1" si="66"/>
        <v>0.78858643833751041</v>
      </c>
      <c r="V162" s="185">
        <f t="shared" ca="1" si="66"/>
        <v>0.78073565018469382</v>
      </c>
      <c r="W162" s="185">
        <f t="shared" ca="1" si="66"/>
        <v>0.77331391091310819</v>
      </c>
      <c r="X162" s="185">
        <f t="shared" ca="1" si="66"/>
        <v>0.78436378594976996</v>
      </c>
      <c r="Y162" s="185">
        <f t="shared" ca="1" si="66"/>
        <v>0.79346103363828291</v>
      </c>
      <c r="Z162" s="185">
        <f t="shared" ca="1" si="66"/>
        <v>0.80607705765094462</v>
      </c>
      <c r="AA162" s="185">
        <f t="shared" ca="1" si="66"/>
        <v>0.82423074062099555</v>
      </c>
      <c r="AB162" s="185">
        <f t="shared" ca="1" si="66"/>
        <v>0.83798506104914372</v>
      </c>
      <c r="AC162" s="185">
        <f t="shared" ca="1" si="66"/>
        <v>0.86707215676113869</v>
      </c>
      <c r="AD162" s="185">
        <f t="shared" ca="1" si="66"/>
        <v>0.8898452469025302</v>
      </c>
      <c r="AE162" s="185">
        <f t="shared" ca="1" si="66"/>
        <v>0.91152980717537302</v>
      </c>
      <c r="AF162" s="185">
        <f t="shared" ca="1" si="66"/>
        <v>0.93452992620323816</v>
      </c>
      <c r="AG162" s="185">
        <f t="shared" ca="1" si="66"/>
        <v>0.96230728668568788</v>
      </c>
      <c r="AH162" s="185">
        <f t="shared" ca="1" si="66"/>
        <v>0.98916671640937048</v>
      </c>
      <c r="AI162" s="185">
        <f t="shared" ca="1" si="66"/>
        <v>1.0258409777040147</v>
      </c>
      <c r="AJ162" s="185">
        <f t="shared" ca="1" si="66"/>
        <v>1.057177627842236</v>
      </c>
      <c r="AK162" s="185">
        <f t="shared" ca="1" si="66"/>
        <v>1.0874543954581621</v>
      </c>
      <c r="AL162" s="185">
        <f t="shared" ca="1" si="66"/>
        <v>1.1166386922598563</v>
      </c>
      <c r="AM162" s="185">
        <f t="shared" ca="1" si="66"/>
        <v>1.2543380997394151</v>
      </c>
      <c r="AN162" s="185">
        <f t="shared" ca="1" si="66"/>
        <v>1.450093410878029</v>
      </c>
      <c r="AO162" s="185">
        <f t="shared" ca="1" si="66"/>
        <v>1.7738721455530231</v>
      </c>
      <c r="AP162" s="185">
        <f t="shared" ca="1" si="66"/>
        <v>2.1073268641711982</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9.9450305982519893</v>
      </c>
      <c r="T163" s="185">
        <f t="shared" ca="1" si="66"/>
        <v>9.7507721521696435</v>
      </c>
      <c r="U163" s="185">
        <f t="shared" ca="1" si="66"/>
        <v>9.6320200682653017</v>
      </c>
      <c r="V163" s="185">
        <f t="shared" ca="1" si="66"/>
        <v>9.5361282986844706</v>
      </c>
      <c r="W163" s="185">
        <f t="shared" ca="1" si="66"/>
        <v>9.4454770547243889</v>
      </c>
      <c r="X163" s="185">
        <f t="shared" ca="1" si="66"/>
        <v>9.5804433855293301</v>
      </c>
      <c r="Y163" s="185">
        <f t="shared" ca="1" si="66"/>
        <v>9.6915597680104533</v>
      </c>
      <c r="Z163" s="185">
        <f t="shared" ca="1" si="66"/>
        <v>9.8456554898793929</v>
      </c>
      <c r="AA163" s="185">
        <f t="shared" ca="1" si="66"/>
        <v>10.067389760442158</v>
      </c>
      <c r="AB163" s="185">
        <f t="shared" ca="1" si="66"/>
        <v>10.235388959957396</v>
      </c>
      <c r="AC163" s="185">
        <f t="shared" ca="1" si="66"/>
        <v>10.590667057582477</v>
      </c>
      <c r="AD163" s="185">
        <f t="shared" ca="1" si="66"/>
        <v>10.868824087166617</v>
      </c>
      <c r="AE163" s="185">
        <f t="shared" ca="1" si="66"/>
        <v>11.133685501927769</v>
      </c>
      <c r="AF163" s="185">
        <f t="shared" ca="1" si="66"/>
        <v>11.414615527196693</v>
      </c>
      <c r="AG163" s="185">
        <f t="shared" ca="1" si="66"/>
        <v>11.753896144518043</v>
      </c>
      <c r="AH163" s="185">
        <f t="shared" ca="1" si="66"/>
        <v>12.08196489328588</v>
      </c>
      <c r="AI163" s="185">
        <f t="shared" ca="1" si="66"/>
        <v>12.529914799099036</v>
      </c>
      <c r="AJ163" s="185">
        <f t="shared" ca="1" si="66"/>
        <v>12.912669597215881</v>
      </c>
      <c r="AK163" s="185">
        <f t="shared" ca="1" si="66"/>
        <v>13.282478687381836</v>
      </c>
      <c r="AL163" s="185">
        <f t="shared" ca="1" si="66"/>
        <v>13.638944026888245</v>
      </c>
      <c r="AM163" s="185">
        <f t="shared" ca="1" si="66"/>
        <v>15.320843932531426</v>
      </c>
      <c r="AN163" s="185">
        <f t="shared" ca="1" si="66"/>
        <v>17.711855232867354</v>
      </c>
      <c r="AO163" s="185">
        <f t="shared" ca="1" si="66"/>
        <v>21.666581206397641</v>
      </c>
      <c r="AP163" s="185">
        <f t="shared" ca="1" si="66"/>
        <v>25.73949241237678</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0.56887486681050814</v>
      </c>
      <c r="T165" s="185">
        <f t="shared" ca="1" si="70"/>
        <v>0.55776291028607727</v>
      </c>
      <c r="U165" s="185">
        <f t="shared" ca="1" si="70"/>
        <v>0.55097006281847605</v>
      </c>
      <c r="V165" s="185">
        <f t="shared" ca="1" si="70"/>
        <v>0.54548486927285667</v>
      </c>
      <c r="W165" s="185">
        <f t="shared" ca="1" si="70"/>
        <v>0.54029944386621565</v>
      </c>
      <c r="X165" s="185">
        <f t="shared" ca="1" si="70"/>
        <v>0.54801977742396846</v>
      </c>
      <c r="Y165" s="185">
        <f t="shared" ca="1" si="70"/>
        <v>0.5543758480926223</v>
      </c>
      <c r="Z165" s="185">
        <f t="shared" ca="1" si="70"/>
        <v>0.56319041959023741</v>
      </c>
      <c r="AA165" s="185">
        <f t="shared" ca="1" si="70"/>
        <v>0.57587404608967618</v>
      </c>
      <c r="AB165" s="185">
        <f t="shared" ca="1" si="70"/>
        <v>0.58548392323427756</v>
      </c>
      <c r="AC165" s="185">
        <f t="shared" ca="1" si="70"/>
        <v>0.60580651334301827</v>
      </c>
      <c r="AD165" s="185">
        <f t="shared" ca="1" si="70"/>
        <v>0.62171763011574055</v>
      </c>
      <c r="AE165" s="185">
        <f t="shared" ca="1" si="71"/>
        <v>0.63686821216341938</v>
      </c>
      <c r="AF165" s="185">
        <f t="shared" ca="1" si="71"/>
        <v>0.65293794961963414</v>
      </c>
      <c r="AG165" s="185">
        <f t="shared" ca="1" si="71"/>
        <v>0.67234545310423821</v>
      </c>
      <c r="AH165" s="185">
        <f t="shared" ca="1" si="71"/>
        <v>0.69111161615584282</v>
      </c>
      <c r="AI165" s="185">
        <f t="shared" ca="1" si="71"/>
        <v>0.71673521182904554</v>
      </c>
      <c r="AJ165" s="185">
        <f t="shared" ca="1" si="71"/>
        <v>0.7386295220223269</v>
      </c>
      <c r="AK165" s="185">
        <f t="shared" ca="1" si="71"/>
        <v>0.75978331283624856</v>
      </c>
      <c r="AL165" s="185">
        <f t="shared" ca="1" si="71"/>
        <v>0.78017381546274756</v>
      </c>
      <c r="AM165" s="185">
        <f t="shared" ca="1" si="71"/>
        <v>0.87638172305626905</v>
      </c>
      <c r="AN165" s="185">
        <f t="shared" ca="1" si="71"/>
        <v>1.0131521654981552</v>
      </c>
      <c r="AO165" s="185">
        <f t="shared" ca="1" si="71"/>
        <v>1.2393700930588336</v>
      </c>
      <c r="AP165" s="185">
        <f t="shared" ca="1" si="71"/>
        <v>1.4723484430942428</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1.6025665002349718</v>
      </c>
      <c r="T166" s="185">
        <f t="shared" ca="1" si="70"/>
        <v>1.5712632201692485</v>
      </c>
      <c r="U166" s="185">
        <f t="shared" ca="1" si="70"/>
        <v>1.5521272195689446</v>
      </c>
      <c r="V166" s="185">
        <f t="shared" ca="1" si="70"/>
        <v>1.5366749858065365</v>
      </c>
      <c r="W166" s="185">
        <f t="shared" ca="1" si="70"/>
        <v>1.5220672231315187</v>
      </c>
      <c r="X166" s="185">
        <f t="shared" ca="1" si="70"/>
        <v>1.5438160270462744</v>
      </c>
      <c r="Y166" s="185">
        <f t="shared" ca="1" si="70"/>
        <v>1.5617215920852441</v>
      </c>
      <c r="Z166" s="185">
        <f t="shared" ca="1" si="70"/>
        <v>1.5865529527589954</v>
      </c>
      <c r="AA166" s="185">
        <f t="shared" ca="1" si="70"/>
        <v>1.6222837542328876</v>
      </c>
      <c r="AB166" s="185">
        <f t="shared" ca="1" si="70"/>
        <v>1.6493555552243029</v>
      </c>
      <c r="AC166" s="185">
        <f t="shared" ca="1" si="70"/>
        <v>1.7066059348884177</v>
      </c>
      <c r="AD166" s="185">
        <f t="shared" ca="1" si="70"/>
        <v>1.7514288374438669</v>
      </c>
      <c r="AE166" s="185">
        <f t="shared" ca="1" si="71"/>
        <v>1.7941092521804156</v>
      </c>
      <c r="AF166" s="185">
        <f t="shared" ca="1" si="71"/>
        <v>1.8393790020276684</v>
      </c>
      <c r="AG166" s="185">
        <f t="shared" ca="1" si="71"/>
        <v>1.8940515086757428</v>
      </c>
      <c r="AH166" s="185">
        <f t="shared" ca="1" si="71"/>
        <v>1.9469173074639083</v>
      </c>
      <c r="AI166" s="185">
        <f t="shared" ca="1" si="71"/>
        <v>2.0191010484536798</v>
      </c>
      <c r="AJ166" s="185">
        <f t="shared" ca="1" si="71"/>
        <v>2.0807790906885693</v>
      </c>
      <c r="AK166" s="185">
        <f t="shared" ca="1" si="71"/>
        <v>2.140371029951833</v>
      </c>
      <c r="AL166" s="185">
        <f t="shared" ca="1" si="71"/>
        <v>2.1978127246700234</v>
      </c>
      <c r="AM166" s="185">
        <f t="shared" ca="1" si="71"/>
        <v>2.4688381799366845</v>
      </c>
      <c r="AN166" s="185">
        <f t="shared" ca="1" si="71"/>
        <v>2.8541315758438937</v>
      </c>
      <c r="AO166" s="185">
        <f t="shared" ca="1" si="71"/>
        <v>3.4914057702443344</v>
      </c>
      <c r="AP166" s="185">
        <f t="shared" ca="1" si="71"/>
        <v>4.1477246214182095</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1.6025665002349718</v>
      </c>
      <c r="T167" s="185">
        <f t="shared" ca="1" si="70"/>
        <v>1.5712632201692485</v>
      </c>
      <c r="U167" s="185">
        <f t="shared" ca="1" si="70"/>
        <v>1.5521272195689446</v>
      </c>
      <c r="V167" s="185">
        <f t="shared" ca="1" si="70"/>
        <v>1.5366749858065365</v>
      </c>
      <c r="W167" s="185">
        <f t="shared" ca="1" si="70"/>
        <v>1.5220672231315187</v>
      </c>
      <c r="X167" s="185">
        <f t="shared" ca="1" si="70"/>
        <v>1.5438160270462744</v>
      </c>
      <c r="Y167" s="185">
        <f t="shared" ca="1" si="70"/>
        <v>1.5617215920852441</v>
      </c>
      <c r="Z167" s="185">
        <f t="shared" ca="1" si="70"/>
        <v>1.5865529527589954</v>
      </c>
      <c r="AA167" s="185">
        <f t="shared" ca="1" si="70"/>
        <v>1.6222837542328876</v>
      </c>
      <c r="AB167" s="185">
        <f t="shared" ca="1" si="70"/>
        <v>1.6493555552243029</v>
      </c>
      <c r="AC167" s="185">
        <f t="shared" ca="1" si="70"/>
        <v>1.7066059348884177</v>
      </c>
      <c r="AD167" s="185">
        <f t="shared" ca="1" si="70"/>
        <v>1.7514288374438669</v>
      </c>
      <c r="AE167" s="185">
        <f t="shared" ca="1" si="71"/>
        <v>1.7941092521804156</v>
      </c>
      <c r="AF167" s="185">
        <f t="shared" ca="1" si="71"/>
        <v>1.8393790020276684</v>
      </c>
      <c r="AG167" s="185">
        <f t="shared" ca="1" si="71"/>
        <v>1.8940515086757428</v>
      </c>
      <c r="AH167" s="185">
        <f t="shared" ca="1" si="71"/>
        <v>1.9469173074639083</v>
      </c>
      <c r="AI167" s="185">
        <f t="shared" ca="1" si="71"/>
        <v>2.0191010484536798</v>
      </c>
      <c r="AJ167" s="185">
        <f t="shared" ca="1" si="71"/>
        <v>2.0807790906885693</v>
      </c>
      <c r="AK167" s="185">
        <f t="shared" ca="1" si="71"/>
        <v>2.140371029951833</v>
      </c>
      <c r="AL167" s="185">
        <f t="shared" ca="1" si="71"/>
        <v>2.1978127246700234</v>
      </c>
      <c r="AM167" s="185">
        <f t="shared" ca="1" si="71"/>
        <v>2.4688381799366845</v>
      </c>
      <c r="AN167" s="185">
        <f t="shared" ca="1" si="71"/>
        <v>2.8541315758438937</v>
      </c>
      <c r="AO167" s="185">
        <f t="shared" ca="1" si="71"/>
        <v>3.4914057702443344</v>
      </c>
      <c r="AP167" s="185">
        <f t="shared" ca="1" si="71"/>
        <v>4.1477246214182095</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1.6025665002349718</v>
      </c>
      <c r="T168" s="185">
        <f t="shared" ca="1" si="70"/>
        <v>1.5712632201692485</v>
      </c>
      <c r="U168" s="185">
        <f t="shared" ca="1" si="70"/>
        <v>1.5521272195689446</v>
      </c>
      <c r="V168" s="185">
        <f t="shared" ca="1" si="70"/>
        <v>1.5366749858065365</v>
      </c>
      <c r="W168" s="185">
        <f t="shared" ca="1" si="70"/>
        <v>1.5220672231315187</v>
      </c>
      <c r="X168" s="185">
        <f t="shared" ca="1" si="70"/>
        <v>1.5438160270462744</v>
      </c>
      <c r="Y168" s="185">
        <f t="shared" ca="1" si="70"/>
        <v>1.5617215920852441</v>
      </c>
      <c r="Z168" s="185">
        <f t="shared" ca="1" si="70"/>
        <v>1.5865529527589954</v>
      </c>
      <c r="AA168" s="185">
        <f t="shared" ca="1" si="70"/>
        <v>1.6222837542328876</v>
      </c>
      <c r="AB168" s="185">
        <f t="shared" ca="1" si="70"/>
        <v>1.6493555552243029</v>
      </c>
      <c r="AC168" s="185">
        <f t="shared" ca="1" si="70"/>
        <v>1.7066059348884177</v>
      </c>
      <c r="AD168" s="185">
        <f t="shared" ca="1" si="70"/>
        <v>1.7514288374438669</v>
      </c>
      <c r="AE168" s="185">
        <f t="shared" ca="1" si="71"/>
        <v>1.7941092521804156</v>
      </c>
      <c r="AF168" s="185">
        <f t="shared" ca="1" si="71"/>
        <v>1.8393790020276684</v>
      </c>
      <c r="AG168" s="185">
        <f t="shared" ca="1" si="71"/>
        <v>1.8940515086757428</v>
      </c>
      <c r="AH168" s="185">
        <f t="shared" ca="1" si="71"/>
        <v>1.9469173074639083</v>
      </c>
      <c r="AI168" s="185">
        <f t="shared" ca="1" si="71"/>
        <v>2.0191010484536798</v>
      </c>
      <c r="AJ168" s="185">
        <f t="shared" ca="1" si="71"/>
        <v>2.0807790906885693</v>
      </c>
      <c r="AK168" s="185">
        <f t="shared" ca="1" si="71"/>
        <v>2.140371029951833</v>
      </c>
      <c r="AL168" s="185">
        <f t="shared" ca="1" si="71"/>
        <v>2.1978127246700234</v>
      </c>
      <c r="AM168" s="185">
        <f t="shared" ca="1" si="71"/>
        <v>2.4688381799366845</v>
      </c>
      <c r="AN168" s="185">
        <f t="shared" ca="1" si="71"/>
        <v>2.8541315758438937</v>
      </c>
      <c r="AO168" s="185">
        <f t="shared" ca="1" si="71"/>
        <v>3.4914057702443344</v>
      </c>
      <c r="AP168" s="185">
        <f t="shared" ca="1" si="71"/>
        <v>4.1477246214182095</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1.6025665002349718</v>
      </c>
      <c r="T169" s="185">
        <f t="shared" ca="1" si="70"/>
        <v>1.5712632201692485</v>
      </c>
      <c r="U169" s="185">
        <f t="shared" ca="1" si="70"/>
        <v>1.5521272195689446</v>
      </c>
      <c r="V169" s="185">
        <f t="shared" ca="1" si="70"/>
        <v>1.5366749858065365</v>
      </c>
      <c r="W169" s="185">
        <f t="shared" ca="1" si="70"/>
        <v>1.5220672231315187</v>
      </c>
      <c r="X169" s="185">
        <f t="shared" ca="1" si="70"/>
        <v>1.5438160270462744</v>
      </c>
      <c r="Y169" s="185">
        <f t="shared" ca="1" si="70"/>
        <v>1.5617215920852441</v>
      </c>
      <c r="Z169" s="185">
        <f t="shared" ca="1" si="70"/>
        <v>1.5865529527589954</v>
      </c>
      <c r="AA169" s="185">
        <f t="shared" ca="1" si="70"/>
        <v>1.6222837542328876</v>
      </c>
      <c r="AB169" s="185">
        <f t="shared" ca="1" si="70"/>
        <v>1.6493555552243029</v>
      </c>
      <c r="AC169" s="185">
        <f t="shared" ca="1" si="70"/>
        <v>1.7066059348884177</v>
      </c>
      <c r="AD169" s="185">
        <f t="shared" ca="1" si="70"/>
        <v>1.7514288374438669</v>
      </c>
      <c r="AE169" s="185">
        <f t="shared" ca="1" si="71"/>
        <v>1.7941092521804156</v>
      </c>
      <c r="AF169" s="185">
        <f t="shared" ca="1" si="71"/>
        <v>1.8393790020276684</v>
      </c>
      <c r="AG169" s="185">
        <f t="shared" ca="1" si="71"/>
        <v>1.8940515086757428</v>
      </c>
      <c r="AH169" s="185">
        <f t="shared" ca="1" si="71"/>
        <v>1.9469173074639083</v>
      </c>
      <c r="AI169" s="185">
        <f t="shared" ca="1" si="71"/>
        <v>2.0191010484536798</v>
      </c>
      <c r="AJ169" s="185">
        <f t="shared" ca="1" si="71"/>
        <v>2.0807790906885693</v>
      </c>
      <c r="AK169" s="185">
        <f t="shared" ca="1" si="71"/>
        <v>2.140371029951833</v>
      </c>
      <c r="AL169" s="185">
        <f t="shared" ca="1" si="71"/>
        <v>2.1978127246700234</v>
      </c>
      <c r="AM169" s="185">
        <f t="shared" ca="1" si="71"/>
        <v>2.4688381799366845</v>
      </c>
      <c r="AN169" s="185">
        <f t="shared" ca="1" si="71"/>
        <v>2.8541315758438937</v>
      </c>
      <c r="AO169" s="185">
        <f t="shared" ca="1" si="71"/>
        <v>3.4914057702443344</v>
      </c>
      <c r="AP169" s="185">
        <f t="shared" ca="1" si="71"/>
        <v>4.1477246214182095</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1.6025665002349718</v>
      </c>
      <c r="T170" s="185">
        <f t="shared" ca="1" si="70"/>
        <v>1.5712632201692485</v>
      </c>
      <c r="U170" s="185">
        <f t="shared" ca="1" si="70"/>
        <v>1.5521272195689446</v>
      </c>
      <c r="V170" s="185">
        <f t="shared" ca="1" si="70"/>
        <v>1.5366749858065365</v>
      </c>
      <c r="W170" s="185">
        <f t="shared" ca="1" si="70"/>
        <v>1.5220672231315187</v>
      </c>
      <c r="X170" s="185">
        <f t="shared" ca="1" si="70"/>
        <v>1.5438160270462744</v>
      </c>
      <c r="Y170" s="185">
        <f t="shared" ca="1" si="70"/>
        <v>1.5617215920852441</v>
      </c>
      <c r="Z170" s="185">
        <f t="shared" ca="1" si="70"/>
        <v>1.5865529527589954</v>
      </c>
      <c r="AA170" s="185">
        <f t="shared" ca="1" si="70"/>
        <v>1.6222837542328876</v>
      </c>
      <c r="AB170" s="185">
        <f t="shared" ca="1" si="70"/>
        <v>1.6493555552243029</v>
      </c>
      <c r="AC170" s="185">
        <f t="shared" ca="1" si="70"/>
        <v>1.7066059348884177</v>
      </c>
      <c r="AD170" s="185">
        <f t="shared" ca="1" si="70"/>
        <v>1.7514288374438669</v>
      </c>
      <c r="AE170" s="185">
        <f t="shared" ca="1" si="71"/>
        <v>1.7941092521804156</v>
      </c>
      <c r="AF170" s="185">
        <f t="shared" ca="1" si="71"/>
        <v>1.8393790020276684</v>
      </c>
      <c r="AG170" s="185">
        <f t="shared" ca="1" si="71"/>
        <v>1.8940515086757428</v>
      </c>
      <c r="AH170" s="185">
        <f t="shared" ca="1" si="71"/>
        <v>1.9469173074639083</v>
      </c>
      <c r="AI170" s="185">
        <f t="shared" ca="1" si="71"/>
        <v>2.0191010484536798</v>
      </c>
      <c r="AJ170" s="185">
        <f t="shared" ca="1" si="71"/>
        <v>2.0807790906885693</v>
      </c>
      <c r="AK170" s="185">
        <f t="shared" ca="1" si="71"/>
        <v>2.140371029951833</v>
      </c>
      <c r="AL170" s="185">
        <f t="shared" ca="1" si="71"/>
        <v>2.1978127246700234</v>
      </c>
      <c r="AM170" s="185">
        <f t="shared" ca="1" si="71"/>
        <v>2.4688381799366845</v>
      </c>
      <c r="AN170" s="185">
        <f t="shared" ca="1" si="71"/>
        <v>2.8541315758438937</v>
      </c>
      <c r="AO170" s="185">
        <f t="shared" ca="1" si="71"/>
        <v>3.4914057702443344</v>
      </c>
      <c r="AP170" s="185">
        <f t="shared" ca="1" si="71"/>
        <v>4.1477246214182095</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234.61495148608441</v>
      </c>
      <c r="T173" s="5">
        <f t="shared" ca="1" si="74"/>
        <v>240.25226673607858</v>
      </c>
      <c r="U173" s="5">
        <f t="shared" ca="1" si="74"/>
        <v>246.24524985812684</v>
      </c>
      <c r="V173" s="5">
        <f t="shared" ca="1" si="74"/>
        <v>252.2533217394477</v>
      </c>
      <c r="W173" s="5">
        <f t="shared" ca="1" si="74"/>
        <v>258.27135446464911</v>
      </c>
      <c r="X173" s="5">
        <f t="shared" ca="1" si="74"/>
        <v>264.29956828984007</v>
      </c>
      <c r="Y173" s="5">
        <f t="shared" ca="1" si="74"/>
        <v>270.14843147742971</v>
      </c>
      <c r="Z173" s="5">
        <f t="shared" ca="1" si="74"/>
        <v>275.44656962899802</v>
      </c>
      <c r="AA173" s="5">
        <f t="shared" ca="1" si="74"/>
        <v>281.49003334016913</v>
      </c>
      <c r="AB173" s="5">
        <f ca="1">SUMIF($B$10:$B$22,$D173,AB$10:AB$22)*SUMIF($B$10:$B$22,$D173,AB$40:AB$53)</f>
        <v>287.51496987626422</v>
      </c>
      <c r="AC173" s="5">
        <f t="shared" ca="1" si="74"/>
        <v>294.73710021009487</v>
      </c>
      <c r="AD173" s="5">
        <f t="shared" ca="1" si="74"/>
        <v>301.90255720550249</v>
      </c>
      <c r="AE173" s="5">
        <f t="shared" ca="1" si="74"/>
        <v>309.05882629562547</v>
      </c>
      <c r="AF173" s="5">
        <f t="shared" ca="1" si="74"/>
        <v>316.69715696254383</v>
      </c>
      <c r="AG173" s="5">
        <f t="shared" ca="1" si="74"/>
        <v>324.49506955631415</v>
      </c>
      <c r="AH173" s="5">
        <f t="shared" ca="1" si="74"/>
        <v>333.21376149695766</v>
      </c>
      <c r="AI173" s="5">
        <f t="shared" ca="1" si="74"/>
        <v>341.9813586294257</v>
      </c>
      <c r="AJ173" s="5">
        <f t="shared" ca="1" si="74"/>
        <v>349.93727213293346</v>
      </c>
      <c r="AK173" s="5">
        <f t="shared" ca="1" si="74"/>
        <v>357.5728149129003</v>
      </c>
      <c r="AL173" s="5">
        <f t="shared" ca="1" si="74"/>
        <v>364.66429683704388</v>
      </c>
      <c r="AM173" s="5">
        <f t="shared" ca="1" si="74"/>
        <v>417.63445472763914</v>
      </c>
      <c r="AN173" s="5">
        <f t="shared" ca="1" si="74"/>
        <v>488.6151654415952</v>
      </c>
      <c r="AO173" s="5">
        <f t="shared" ca="1" si="74"/>
        <v>609.56427524225364</v>
      </c>
      <c r="AP173" s="5">
        <f t="shared" ca="1" si="74"/>
        <v>733.51514384680559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105.04733716506138</v>
      </c>
      <c r="T192" s="5">
        <f t="shared" ca="1" si="78"/>
        <v>107.39556889546351</v>
      </c>
      <c r="U192" s="5">
        <f t="shared" ca="1" si="78"/>
        <v>109.49190092570713</v>
      </c>
      <c r="V192" s="5">
        <f t="shared" ca="1" si="78"/>
        <v>111.44612266268597</v>
      </c>
      <c r="W192" s="5">
        <f t="shared" ca="1" si="78"/>
        <v>113.31424594927745</v>
      </c>
      <c r="X192" s="5">
        <f t="shared" ca="1" si="78"/>
        <v>115.69368356429776</v>
      </c>
      <c r="Y192" s="5">
        <f t="shared" ca="1" si="78"/>
        <v>117.87737856315171</v>
      </c>
      <c r="Z192" s="5">
        <f t="shared" ca="1" si="78"/>
        <v>119.8759455995981</v>
      </c>
      <c r="AA192" s="5">
        <f t="shared" ca="1" si="78"/>
        <v>122.29640294053095</v>
      </c>
      <c r="AB192" s="5">
        <f ca="1">SUMIF($B$10:$B$22,$D192,AB$10:AB$22)*SUMIF($B$10:$B$22,$D192,AB$40:AB$53)</f>
        <v>124.55560960114575</v>
      </c>
      <c r="AC192" s="5">
        <f t="shared" ca="1" si="78"/>
        <v>127.64535713942369</v>
      </c>
      <c r="AD192" s="5">
        <f t="shared" ca="1" si="78"/>
        <v>130.33545624946521</v>
      </c>
      <c r="AE192" s="5">
        <f t="shared" ca="1" si="78"/>
        <v>132.9130488429916</v>
      </c>
      <c r="AF192" s="5">
        <f t="shared" ca="1" si="78"/>
        <v>135.67498839920387</v>
      </c>
      <c r="AG192" s="5">
        <f t="shared" ca="1" si="78"/>
        <v>138.65577377426331</v>
      </c>
      <c r="AH192" s="5">
        <f t="shared" ca="1" si="78"/>
        <v>141.74322408143823</v>
      </c>
      <c r="AI192" s="5">
        <f t="shared" ca="1" si="78"/>
        <v>145.64712866662748</v>
      </c>
      <c r="AJ192" s="5">
        <f t="shared" ca="1" si="78"/>
        <v>149.20385814526895</v>
      </c>
      <c r="AK192" s="5">
        <f t="shared" ca="1" si="78"/>
        <v>152.78823694588783</v>
      </c>
      <c r="AL192" s="5">
        <f t="shared" ca="1" si="78"/>
        <v>156.38216259027067</v>
      </c>
      <c r="AM192" s="5">
        <f t="shared" ca="1" si="78"/>
        <v>173.6060749941781</v>
      </c>
      <c r="AN192" s="5">
        <f t="shared" ca="1" si="78"/>
        <v>195.47299580314694</v>
      </c>
      <c r="AO192" s="5">
        <f t="shared" ca="1" si="78"/>
        <v>233.7899942818467</v>
      </c>
      <c r="AP192" s="5">
        <f t="shared" ca="1" si="78"/>
        <v>272.88082749472233</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1.0619693132534203</v>
      </c>
      <c r="T193" s="185">
        <f t="shared" ca="1" si="79"/>
        <v>1.0857086112251204</v>
      </c>
      <c r="U193" s="185">
        <f t="shared" ca="1" si="79"/>
        <v>1.1069013453446999</v>
      </c>
      <c r="V193" s="185">
        <f t="shared" ca="1" si="79"/>
        <v>1.1266574245749936</v>
      </c>
      <c r="W193" s="185">
        <f t="shared" ca="1" si="79"/>
        <v>1.1455430970467955</v>
      </c>
      <c r="X193" s="185">
        <f t="shared" ca="1" si="79"/>
        <v>1.1695978689062854</v>
      </c>
      <c r="Y193" s="185">
        <f t="shared" ca="1" si="79"/>
        <v>1.1916737933501766</v>
      </c>
      <c r="Z193" s="185">
        <f t="shared" ca="1" si="79"/>
        <v>1.2118781785394073</v>
      </c>
      <c r="AA193" s="185">
        <f t="shared" ref="AA193:AP208" ca="1" si="82">AA$192/Z$192*Z193</f>
        <v>1.2363476366854116</v>
      </c>
      <c r="AB193" s="185">
        <f t="shared" ca="1" si="82"/>
        <v>1.2591869414276229</v>
      </c>
      <c r="AC193" s="185">
        <f t="shared" ca="1" si="82"/>
        <v>1.2904225458694156</v>
      </c>
      <c r="AD193" s="185">
        <f t="shared" ca="1" si="82"/>
        <v>1.3176179301749265</v>
      </c>
      <c r="AE193" s="185">
        <f t="shared" ca="1" si="82"/>
        <v>1.343675937072266</v>
      </c>
      <c r="AF193" s="185">
        <f t="shared" ca="1" si="82"/>
        <v>1.3715975877577031</v>
      </c>
      <c r="AG193" s="185">
        <f t="shared" ca="1" si="82"/>
        <v>1.4017316462035041</v>
      </c>
      <c r="AH193" s="185">
        <f t="shared" ca="1" si="82"/>
        <v>1.4329440269348943</v>
      </c>
      <c r="AI193" s="185">
        <f t="shared" ca="1" si="82"/>
        <v>1.472410299790778</v>
      </c>
      <c r="AJ193" s="185">
        <f t="shared" ca="1" si="82"/>
        <v>1.508366828188314</v>
      </c>
      <c r="AK193" s="185">
        <f t="shared" ca="1" si="82"/>
        <v>1.544602875631879</v>
      </c>
      <c r="AL193" s="185">
        <f t="shared" ca="1" si="82"/>
        <v>1.5809354362797705</v>
      </c>
      <c r="AM193" s="185">
        <f t="shared" ca="1" si="82"/>
        <v>1.7550594733162688</v>
      </c>
      <c r="AN193" s="185">
        <f t="shared" ca="1" si="82"/>
        <v>1.9761217058408185</v>
      </c>
      <c r="AO193" s="185">
        <f t="shared" ca="1" si="82"/>
        <v>2.3634849428205285</v>
      </c>
      <c r="AP193" s="185">
        <f t="shared" ca="1" si="82"/>
        <v>2.7586712123815693</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3.0341980378669149E-2</v>
      </c>
      <c r="T194" s="185">
        <f t="shared" ca="1" si="79"/>
        <v>3.1020246035003439E-2</v>
      </c>
      <c r="U194" s="185">
        <f t="shared" ca="1" si="79"/>
        <v>3.162575272413428E-2</v>
      </c>
      <c r="V194" s="185">
        <f t="shared" ca="1" si="79"/>
        <v>3.2190212130714102E-2</v>
      </c>
      <c r="W194" s="185">
        <f t="shared" ca="1" si="79"/>
        <v>3.2729802772765583E-2</v>
      </c>
      <c r="X194" s="185">
        <f t="shared" ca="1" si="79"/>
        <v>3.3417081968751011E-2</v>
      </c>
      <c r="Y194" s="185">
        <f t="shared" ca="1" si="79"/>
        <v>3.4047822667147905E-2</v>
      </c>
      <c r="Z194" s="185">
        <f t="shared" ca="1" si="79"/>
        <v>3.4625090815411638E-2</v>
      </c>
      <c r="AA194" s="185">
        <f t="shared" ca="1" si="82"/>
        <v>3.5324218191011759E-2</v>
      </c>
      <c r="AB194" s="185">
        <f t="shared" ca="1" si="82"/>
        <v>3.5976769755074939E-2</v>
      </c>
      <c r="AC194" s="185">
        <f t="shared" ca="1" si="82"/>
        <v>3.6869215596269017E-2</v>
      </c>
      <c r="AD194" s="185">
        <f t="shared" ca="1" si="82"/>
        <v>3.7646226576426467E-2</v>
      </c>
      <c r="AE194" s="185">
        <f t="shared" ca="1" si="82"/>
        <v>3.8390741059207596E-2</v>
      </c>
      <c r="AF194" s="185">
        <f t="shared" ca="1" si="82"/>
        <v>3.918850250736295E-2</v>
      </c>
      <c r="AG194" s="185">
        <f t="shared" ca="1" si="82"/>
        <v>4.0049475605814407E-2</v>
      </c>
      <c r="AH194" s="185">
        <f t="shared" ca="1" si="82"/>
        <v>4.094125791242556E-2</v>
      </c>
      <c r="AI194" s="185">
        <f t="shared" ca="1" si="82"/>
        <v>4.2068865708307951E-2</v>
      </c>
      <c r="AJ194" s="185">
        <f t="shared" ca="1" si="82"/>
        <v>4.3096195091094698E-2</v>
      </c>
      <c r="AK194" s="185">
        <f t="shared" ca="1" si="82"/>
        <v>4.413151073233941E-2</v>
      </c>
      <c r="AL194" s="185">
        <f t="shared" ca="1" si="82"/>
        <v>4.5169583893707739E-2</v>
      </c>
      <c r="AM194" s="185">
        <f t="shared" ca="1" si="82"/>
        <v>5.0144556380464833E-2</v>
      </c>
      <c r="AN194" s="185">
        <f t="shared" ca="1" si="82"/>
        <v>5.646062016688054E-2</v>
      </c>
      <c r="AO194" s="185">
        <f t="shared" ca="1" si="82"/>
        <v>6.752814122344368E-2</v>
      </c>
      <c r="AP194" s="185">
        <f t="shared" ca="1" si="82"/>
        <v>7.881917749661628E-2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0.22756485284001862</v>
      </c>
      <c r="T195" s="185">
        <f t="shared" ca="1" si="79"/>
        <v>0.2326518452625258</v>
      </c>
      <c r="U195" s="185">
        <f t="shared" ca="1" si="79"/>
        <v>0.23719314543100711</v>
      </c>
      <c r="V195" s="185">
        <f t="shared" ca="1" si="79"/>
        <v>0.24142659098035577</v>
      </c>
      <c r="W195" s="185">
        <f t="shared" ca="1" si="79"/>
        <v>0.24547352079574186</v>
      </c>
      <c r="X195" s="185">
        <f t="shared" ca="1" si="79"/>
        <v>0.25062811476563257</v>
      </c>
      <c r="Y195" s="185">
        <f t="shared" ca="1" si="79"/>
        <v>0.25535867000360923</v>
      </c>
      <c r="Z195" s="185">
        <f t="shared" ca="1" si="79"/>
        <v>0.25968818111558722</v>
      </c>
      <c r="AA195" s="185">
        <f t="shared" ca="1" si="82"/>
        <v>0.26493163643258816</v>
      </c>
      <c r="AB195" s="185">
        <f t="shared" ca="1" si="82"/>
        <v>0.269825773163062</v>
      </c>
      <c r="AC195" s="185">
        <f t="shared" ca="1" si="82"/>
        <v>0.27651911697201759</v>
      </c>
      <c r="AD195" s="185">
        <f t="shared" ca="1" si="82"/>
        <v>0.2823466993231985</v>
      </c>
      <c r="AE195" s="185">
        <f t="shared" ca="1" si="82"/>
        <v>0.28793055794405698</v>
      </c>
      <c r="AF195" s="185">
        <f t="shared" ca="1" si="82"/>
        <v>0.29391376880522213</v>
      </c>
      <c r="AG195" s="185">
        <f t="shared" ca="1" si="82"/>
        <v>0.30037106704360805</v>
      </c>
      <c r="AH195" s="185">
        <f t="shared" ca="1" si="82"/>
        <v>0.30705943434319166</v>
      </c>
      <c r="AI195" s="185">
        <f t="shared" ca="1" si="82"/>
        <v>0.31551649281230959</v>
      </c>
      <c r="AJ195" s="185">
        <f t="shared" ca="1" si="82"/>
        <v>0.32322146318321016</v>
      </c>
      <c r="AK195" s="185">
        <f t="shared" ca="1" si="82"/>
        <v>0.3309863304925455</v>
      </c>
      <c r="AL195" s="185">
        <f t="shared" ca="1" si="82"/>
        <v>0.33877187920280794</v>
      </c>
      <c r="AM195" s="185">
        <f t="shared" ca="1" si="82"/>
        <v>0.37608417285348611</v>
      </c>
      <c r="AN195" s="185">
        <f t="shared" ca="1" si="82"/>
        <v>0.42345465125160392</v>
      </c>
      <c r="AO195" s="185">
        <f t="shared" ca="1" si="82"/>
        <v>0.5064610591758274</v>
      </c>
      <c r="AP195" s="185">
        <f t="shared" ca="1" si="82"/>
        <v>0.59114383122462189</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6.9786554870939046</v>
      </c>
      <c r="T196" s="185">
        <f t="shared" ca="1" si="79"/>
        <v>7.1346565880507917</v>
      </c>
      <c r="U196" s="185">
        <f t="shared" ca="1" si="79"/>
        <v>7.2739231265508852</v>
      </c>
      <c r="V196" s="185">
        <f t="shared" ca="1" si="79"/>
        <v>7.4037487900642436</v>
      </c>
      <c r="W196" s="185">
        <f t="shared" ca="1" si="79"/>
        <v>7.527854637736084</v>
      </c>
      <c r="X196" s="185">
        <f t="shared" ca="1" si="79"/>
        <v>7.6859288528127321</v>
      </c>
      <c r="Y196" s="185">
        <f t="shared" ca="1" si="79"/>
        <v>7.8309992134440174</v>
      </c>
      <c r="Z196" s="185">
        <f t="shared" ca="1" si="79"/>
        <v>7.9637708875446762</v>
      </c>
      <c r="AA196" s="185">
        <f t="shared" ca="1" si="82"/>
        <v>8.124570183932704</v>
      </c>
      <c r="AB196" s="185">
        <f t="shared" ca="1" si="82"/>
        <v>8.2746570436672346</v>
      </c>
      <c r="AC196" s="185">
        <f t="shared" ca="1" si="82"/>
        <v>8.4799195871418718</v>
      </c>
      <c r="AD196" s="185">
        <f t="shared" ca="1" si="82"/>
        <v>8.6586321125780863</v>
      </c>
      <c r="AE196" s="185">
        <f t="shared" ca="1" si="82"/>
        <v>8.8298704436177449</v>
      </c>
      <c r="AF196" s="185">
        <f t="shared" ca="1" si="82"/>
        <v>9.0133555766934759</v>
      </c>
      <c r="AG196" s="185">
        <f t="shared" ca="1" si="82"/>
        <v>9.2113793893373099</v>
      </c>
      <c r="AH196" s="185">
        <f t="shared" ca="1" si="82"/>
        <v>9.4164893198578739</v>
      </c>
      <c r="AI196" s="185">
        <f t="shared" ca="1" si="82"/>
        <v>9.6758391129108237</v>
      </c>
      <c r="AJ196" s="185">
        <f t="shared" ca="1" si="82"/>
        <v>9.9121248709517751</v>
      </c>
      <c r="AK196" s="185">
        <f t="shared" ca="1" si="82"/>
        <v>10.15024746843806</v>
      </c>
      <c r="AL196" s="185">
        <f t="shared" ca="1" si="82"/>
        <v>10.389004295552775</v>
      </c>
      <c r="AM196" s="185">
        <f t="shared" ca="1" si="82"/>
        <v>11.533247967506906</v>
      </c>
      <c r="AN196" s="185">
        <f t="shared" ca="1" si="82"/>
        <v>12.985942638382518</v>
      </c>
      <c r="AO196" s="185">
        <f t="shared" ca="1" si="82"/>
        <v>15.53147248139204</v>
      </c>
      <c r="AP196" s="185">
        <f t="shared" ca="1" si="82"/>
        <v>18.128410824221739</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0.81923347022406701</v>
      </c>
      <c r="T197" s="185">
        <f t="shared" ca="1" si="79"/>
        <v>0.83754664294509285</v>
      </c>
      <c r="U197" s="185">
        <f t="shared" ca="1" si="79"/>
        <v>0.85389532355162556</v>
      </c>
      <c r="V197" s="185">
        <f t="shared" ca="1" si="79"/>
        <v>0.8691357275292807</v>
      </c>
      <c r="W197" s="185">
        <f t="shared" ca="1" si="79"/>
        <v>0.88370467486467064</v>
      </c>
      <c r="X197" s="185">
        <f t="shared" ca="1" si="79"/>
        <v>0.90226121315627716</v>
      </c>
      <c r="Y197" s="185">
        <f t="shared" ca="1" si="79"/>
        <v>0.91929121201299324</v>
      </c>
      <c r="Z197" s="185">
        <f t="shared" ca="1" si="79"/>
        <v>0.93487745201611405</v>
      </c>
      <c r="AA197" s="185">
        <f t="shared" ca="1" si="82"/>
        <v>0.95375389115731735</v>
      </c>
      <c r="AB197" s="185">
        <f t="shared" ca="1" si="82"/>
        <v>0.97137278338702315</v>
      </c>
      <c r="AC197" s="185">
        <f t="shared" ca="1" si="82"/>
        <v>0.99546882109926316</v>
      </c>
      <c r="AD197" s="185">
        <f t="shared" ca="1" si="82"/>
        <v>1.0164481175635143</v>
      </c>
      <c r="AE197" s="185">
        <f t="shared" ca="1" si="82"/>
        <v>1.0365500085986046</v>
      </c>
      <c r="AF197" s="185">
        <f t="shared" ca="1" si="82"/>
        <v>1.0580895676987991</v>
      </c>
      <c r="AG197" s="185">
        <f t="shared" ca="1" si="82"/>
        <v>1.0813358413569885</v>
      </c>
      <c r="AH197" s="185">
        <f t="shared" ca="1" si="82"/>
        <v>1.1054139636354896</v>
      </c>
      <c r="AI197" s="185">
        <f t="shared" ca="1" si="82"/>
        <v>1.1358593741243141</v>
      </c>
      <c r="AJ197" s="185">
        <f t="shared" ca="1" si="82"/>
        <v>1.1635972674595563</v>
      </c>
      <c r="AK197" s="185">
        <f t="shared" ca="1" si="82"/>
        <v>1.1915507897731636</v>
      </c>
      <c r="AL197" s="185">
        <f t="shared" ca="1" si="82"/>
        <v>1.2195787651301084</v>
      </c>
      <c r="AM197" s="185">
        <f t="shared" ca="1" si="82"/>
        <v>1.3539030222725499</v>
      </c>
      <c r="AN197" s="185">
        <f t="shared" ca="1" si="82"/>
        <v>1.524436744505774</v>
      </c>
      <c r="AO197" s="185">
        <f t="shared" ca="1" si="82"/>
        <v>1.8232598130329787</v>
      </c>
      <c r="AP197" s="185">
        <f t="shared" ca="1" si="82"/>
        <v>2.1281177924086387</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3.3983018024109448</v>
      </c>
      <c r="T198" s="185">
        <f t="shared" ca="1" si="79"/>
        <v>3.4742675559203855</v>
      </c>
      <c r="U198" s="185">
        <f t="shared" ca="1" si="79"/>
        <v>3.5420843051030397</v>
      </c>
      <c r="V198" s="185">
        <f t="shared" ca="1" si="79"/>
        <v>3.6053037586399794</v>
      </c>
      <c r="W198" s="185">
        <f t="shared" ca="1" si="79"/>
        <v>3.665737910549745</v>
      </c>
      <c r="X198" s="185">
        <f t="shared" ca="1" si="79"/>
        <v>3.7427131805001128</v>
      </c>
      <c r="Y198" s="185">
        <f t="shared" ca="1" si="79"/>
        <v>3.8133561387205646</v>
      </c>
      <c r="Z198" s="185">
        <f t="shared" ca="1" si="79"/>
        <v>3.8780101713261028</v>
      </c>
      <c r="AA198" s="185">
        <f t="shared" ca="1" si="82"/>
        <v>3.9563124373933163</v>
      </c>
      <c r="AB198" s="185">
        <f t="shared" ca="1" si="82"/>
        <v>4.0293982125683918</v>
      </c>
      <c r="AC198" s="185">
        <f t="shared" ca="1" si="82"/>
        <v>4.1293521467821286</v>
      </c>
      <c r="AD198" s="185">
        <f t="shared" ca="1" si="82"/>
        <v>4.2163773765597634</v>
      </c>
      <c r="AE198" s="185">
        <f t="shared" ca="1" si="82"/>
        <v>4.2997629986312491</v>
      </c>
      <c r="AF198" s="185">
        <f t="shared" ca="1" si="82"/>
        <v>4.3891122808246488</v>
      </c>
      <c r="AG198" s="185">
        <f t="shared" ca="1" si="82"/>
        <v>4.4855412678512119</v>
      </c>
      <c r="AH198" s="185">
        <f t="shared" ca="1" si="82"/>
        <v>4.5854208861916605</v>
      </c>
      <c r="AI198" s="185">
        <f t="shared" ca="1" si="82"/>
        <v>4.7117129593304883</v>
      </c>
      <c r="AJ198" s="185">
        <f t="shared" ca="1" si="82"/>
        <v>4.8267738502026036</v>
      </c>
      <c r="AK198" s="185">
        <f t="shared" ca="1" si="82"/>
        <v>4.9427292020220115</v>
      </c>
      <c r="AL198" s="185">
        <f t="shared" ca="1" si="82"/>
        <v>5.0589933960952642</v>
      </c>
      <c r="AM198" s="185">
        <f t="shared" ca="1" si="82"/>
        <v>5.6161903146120578</v>
      </c>
      <c r="AN198" s="185">
        <f t="shared" ca="1" si="82"/>
        <v>6.3235894586906172</v>
      </c>
      <c r="AO198" s="185">
        <f t="shared" ca="1" si="82"/>
        <v>7.5631518170256884</v>
      </c>
      <c r="AP198" s="185">
        <f t="shared" ca="1" si="82"/>
        <v>8.8277478796210183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0.48547168605870639</v>
      </c>
      <c r="T199" s="185">
        <f t="shared" ca="1" si="79"/>
        <v>0.49632393656005502</v>
      </c>
      <c r="U199" s="185">
        <f t="shared" ca="1" si="79"/>
        <v>0.50601204358614849</v>
      </c>
      <c r="V199" s="185">
        <f t="shared" ca="1" si="79"/>
        <v>0.51504339409142563</v>
      </c>
      <c r="W199" s="185">
        <f t="shared" ca="1" si="79"/>
        <v>0.52367684436424933</v>
      </c>
      <c r="X199" s="185">
        <f t="shared" ca="1" si="79"/>
        <v>0.53467331150001618</v>
      </c>
      <c r="Y199" s="185">
        <f t="shared" ca="1" si="79"/>
        <v>0.54476516267436648</v>
      </c>
      <c r="Z199" s="185">
        <f t="shared" ca="1" si="79"/>
        <v>0.55400145304658621</v>
      </c>
      <c r="AA199" s="185">
        <f t="shared" ca="1" si="82"/>
        <v>0.56518749105618815</v>
      </c>
      <c r="AB199" s="185">
        <f t="shared" ca="1" si="82"/>
        <v>0.57562831608119902</v>
      </c>
      <c r="AC199" s="185">
        <f t="shared" ca="1" si="82"/>
        <v>0.58990744954030427</v>
      </c>
      <c r="AD199" s="185">
        <f t="shared" ca="1" si="82"/>
        <v>0.60233962522282347</v>
      </c>
      <c r="AE199" s="185">
        <f t="shared" ca="1" si="82"/>
        <v>0.61425185694732154</v>
      </c>
      <c r="AF199" s="185">
        <f t="shared" ca="1" si="82"/>
        <v>0.62701604011780721</v>
      </c>
      <c r="AG199" s="185">
        <f t="shared" ca="1" si="82"/>
        <v>0.64079160969303051</v>
      </c>
      <c r="AH199" s="185">
        <f t="shared" ca="1" si="82"/>
        <v>0.65506012659880897</v>
      </c>
      <c r="AI199" s="185">
        <f t="shared" ca="1" si="82"/>
        <v>0.67310185133292721</v>
      </c>
      <c r="AJ199" s="185">
        <f t="shared" ca="1" si="82"/>
        <v>0.68953912145751517</v>
      </c>
      <c r="AK199" s="185">
        <f t="shared" ca="1" si="82"/>
        <v>0.70610417171743056</v>
      </c>
      <c r="AL199" s="185">
        <f t="shared" ca="1" si="82"/>
        <v>0.72271334229932382</v>
      </c>
      <c r="AM199" s="185">
        <f t="shared" ca="1" si="82"/>
        <v>0.80231290208743733</v>
      </c>
      <c r="AN199" s="185">
        <f t="shared" ca="1" si="82"/>
        <v>0.90336992267008864</v>
      </c>
      <c r="AO199" s="185">
        <f t="shared" ca="1" si="82"/>
        <v>1.0804502595750989</v>
      </c>
      <c r="AP199" s="185">
        <f t="shared" ca="1" si="82"/>
        <v>1.2611068399458605</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2.5487263518082091</v>
      </c>
      <c r="T200" s="185">
        <f t="shared" ca="1" si="79"/>
        <v>2.6057006669402893</v>
      </c>
      <c r="U200" s="185">
        <f t="shared" ca="1" si="79"/>
        <v>2.65656322882728</v>
      </c>
      <c r="V200" s="185">
        <f t="shared" ca="1" si="79"/>
        <v>2.7039778189799848</v>
      </c>
      <c r="W200" s="185">
        <f t="shared" ca="1" si="79"/>
        <v>2.7493034329123089</v>
      </c>
      <c r="X200" s="185">
        <f t="shared" ca="1" si="79"/>
        <v>2.8070348853750851</v>
      </c>
      <c r="Y200" s="185">
        <f t="shared" ca="1" si="79"/>
        <v>2.8600171040404239</v>
      </c>
      <c r="Z200" s="185">
        <f t="shared" ca="1" si="79"/>
        <v>2.9085076284945774</v>
      </c>
      <c r="AA200" s="185">
        <f t="shared" ca="1" si="82"/>
        <v>2.9672343280449875</v>
      </c>
      <c r="AB200" s="185">
        <f t="shared" ca="1" si="82"/>
        <v>3.0220486594262943</v>
      </c>
      <c r="AC200" s="185">
        <f t="shared" ca="1" si="82"/>
        <v>3.0970141100865964</v>
      </c>
      <c r="AD200" s="185">
        <f t="shared" ca="1" si="82"/>
        <v>3.1622830324198223</v>
      </c>
      <c r="AE200" s="185">
        <f t="shared" ca="1" si="82"/>
        <v>3.2248222489734371</v>
      </c>
      <c r="AF200" s="185">
        <f t="shared" ca="1" si="82"/>
        <v>3.2918342106184864</v>
      </c>
      <c r="AG200" s="185">
        <f t="shared" ca="1" si="82"/>
        <v>3.3641559508884087</v>
      </c>
      <c r="AH200" s="185">
        <f t="shared" ca="1" si="82"/>
        <v>3.4390656646437452</v>
      </c>
      <c r="AI200" s="185">
        <f t="shared" ca="1" si="82"/>
        <v>3.5337847194978655</v>
      </c>
      <c r="AJ200" s="185">
        <f t="shared" ca="1" si="82"/>
        <v>3.6200803876519521</v>
      </c>
      <c r="AK200" s="185">
        <f t="shared" ca="1" si="82"/>
        <v>3.7070469015165082</v>
      </c>
      <c r="AL200" s="185">
        <f t="shared" ca="1" si="82"/>
        <v>3.7942450470714477</v>
      </c>
      <c r="AM200" s="185">
        <f t="shared" ca="1" si="82"/>
        <v>4.2121427359590431</v>
      </c>
      <c r="AN200" s="185">
        <f t="shared" ca="1" si="82"/>
        <v>4.7426920940179622</v>
      </c>
      <c r="AO200" s="185">
        <f t="shared" ca="1" si="82"/>
        <v>5.6723638627692656</v>
      </c>
      <c r="AP200" s="185">
        <f t="shared" ca="1" si="82"/>
        <v>6.6208109097157637</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6.9931754802724395</v>
      </c>
      <c r="T203" s="185">
        <f t="shared" ca="1" si="79"/>
        <v>7.1495011616482804</v>
      </c>
      <c r="U203" s="185">
        <f t="shared" ca="1" si="79"/>
        <v>7.2890574621509199</v>
      </c>
      <c r="V203" s="185">
        <f t="shared" ca="1" si="79"/>
        <v>7.4191532447082835</v>
      </c>
      <c r="W203" s="185">
        <f t="shared" ca="1" si="79"/>
        <v>7.543517310609257</v>
      </c>
      <c r="X203" s="185">
        <f t="shared" ca="1" si="79"/>
        <v>7.7019204194862745</v>
      </c>
      <c r="Y203" s="185">
        <f t="shared" ca="1" si="79"/>
        <v>7.8472926177209015</v>
      </c>
      <c r="Z203" s="185">
        <f t="shared" ca="1" si="79"/>
        <v>7.9803405404207082</v>
      </c>
      <c r="AA203" s="185">
        <f t="shared" ca="1" si="82"/>
        <v>8.1414744004923829</v>
      </c>
      <c r="AB203" s="185">
        <f t="shared" ca="1" si="82"/>
        <v>8.291873535303905</v>
      </c>
      <c r="AC203" s="185">
        <f t="shared" ca="1" si="82"/>
        <v>8.4975631539847303</v>
      </c>
      <c r="AD203" s="185">
        <f t="shared" ca="1" si="82"/>
        <v>8.6766475138889234</v>
      </c>
      <c r="AE203" s="185">
        <f t="shared" ca="1" si="82"/>
        <v>8.8482421283707442</v>
      </c>
      <c r="AF203" s="185">
        <f t="shared" ca="1" si="82"/>
        <v>9.0321090259404446</v>
      </c>
      <c r="AG203" s="185">
        <f t="shared" ca="1" si="82"/>
        <v>9.230544852676978</v>
      </c>
      <c r="AH203" s="185">
        <f t="shared" ca="1" si="82"/>
        <v>9.4360815408727881</v>
      </c>
      <c r="AI203" s="185">
        <f t="shared" ca="1" si="82"/>
        <v>9.6959709446334088</v>
      </c>
      <c r="AJ203" s="185">
        <f t="shared" ca="1" si="82"/>
        <v>9.9327483256812972</v>
      </c>
      <c r="AK203" s="185">
        <f t="shared" ca="1" si="82"/>
        <v>10.171366367955986</v>
      </c>
      <c r="AL203" s="185">
        <f t="shared" ca="1" si="82"/>
        <v>10.410619959455682</v>
      </c>
      <c r="AM203" s="185">
        <f t="shared" ca="1" si="82"/>
        <v>11.557244378008075</v>
      </c>
      <c r="AN203" s="185">
        <f t="shared" ca="1" si="82"/>
        <v>13.012961567583833</v>
      </c>
      <c r="AO203" s="185">
        <f t="shared" ca="1" si="82"/>
        <v>15.563787713874783</v>
      </c>
      <c r="AP203" s="185">
        <f t="shared" ca="1" si="82"/>
        <v>18.166129322002888</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23.043323775525831</v>
      </c>
      <c r="T204" s="185">
        <f t="shared" ca="1" si="79"/>
        <v>23.558435015124363</v>
      </c>
      <c r="U204" s="185">
        <f t="shared" ca="1" si="79"/>
        <v>24.018289201032999</v>
      </c>
      <c r="V204" s="185">
        <f t="shared" ca="1" si="79"/>
        <v>24.446969883758115</v>
      </c>
      <c r="W204" s="185">
        <f t="shared" ca="1" si="79"/>
        <v>24.856763895746116</v>
      </c>
      <c r="X204" s="185">
        <f t="shared" ca="1" si="79"/>
        <v>25.378720499752394</v>
      </c>
      <c r="Y204" s="185">
        <f t="shared" ca="1" si="79"/>
        <v>25.857738742799533</v>
      </c>
      <c r="Z204" s="185">
        <f t="shared" ca="1" si="79"/>
        <v>26.296147069471946</v>
      </c>
      <c r="AA204" s="185">
        <f t="shared" ca="1" si="82"/>
        <v>26.82710181518172</v>
      </c>
      <c r="AB204" s="185">
        <f t="shared" ca="1" si="82"/>
        <v>27.322684396914084</v>
      </c>
      <c r="AC204" s="185">
        <f t="shared" ca="1" si="82"/>
        <v>28.000455531629274</v>
      </c>
      <c r="AD204" s="185">
        <f t="shared" ca="1" si="82"/>
        <v>28.590559254901546</v>
      </c>
      <c r="AE204" s="185">
        <f t="shared" ca="1" si="82"/>
        <v>29.155983398882427</v>
      </c>
      <c r="AF204" s="185">
        <f t="shared" ca="1" si="82"/>
        <v>29.761846138099003</v>
      </c>
      <c r="AG204" s="185">
        <f t="shared" ca="1" si="82"/>
        <v>30.41571518758208</v>
      </c>
      <c r="AH204" s="185">
        <f t="shared" ca="1" si="82"/>
        <v>31.092982398623214</v>
      </c>
      <c r="AI204" s="185">
        <f t="shared" ca="1" si="82"/>
        <v>31.949348107388616</v>
      </c>
      <c r="AJ204" s="185">
        <f t="shared" ca="1" si="82"/>
        <v>32.72955702243717</v>
      </c>
      <c r="AK204" s="185">
        <f t="shared" ca="1" si="82"/>
        <v>33.515831129576199</v>
      </c>
      <c r="AL204" s="185">
        <f t="shared" ca="1" si="82"/>
        <v>34.304199445077138</v>
      </c>
      <c r="AM204" s="185">
        <f t="shared" ca="1" si="82"/>
        <v>38.082459807649585</v>
      </c>
      <c r="AN204" s="185">
        <f t="shared" ca="1" si="82"/>
        <v>42.87921667720348</v>
      </c>
      <c r="AO204" s="185">
        <f t="shared" ca="1" si="82"/>
        <v>51.284484491499661</v>
      </c>
      <c r="AP204" s="185">
        <f t="shared" ca="1" si="82"/>
        <v>59.859501723625847</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23.043323775525831</v>
      </c>
      <c r="T205" s="185">
        <f t="shared" ca="1" si="79"/>
        <v>23.558435015124363</v>
      </c>
      <c r="U205" s="185">
        <f t="shared" ca="1" si="79"/>
        <v>24.018289201032999</v>
      </c>
      <c r="V205" s="185">
        <f t="shared" ca="1" si="79"/>
        <v>24.446969883758115</v>
      </c>
      <c r="W205" s="185">
        <f t="shared" ca="1" si="79"/>
        <v>24.856763895746116</v>
      </c>
      <c r="X205" s="185">
        <f t="shared" ca="1" si="79"/>
        <v>25.378720499752394</v>
      </c>
      <c r="Y205" s="185">
        <f t="shared" ca="1" si="79"/>
        <v>25.857738742799533</v>
      </c>
      <c r="Z205" s="185">
        <f t="shared" ca="1" si="79"/>
        <v>26.296147069471946</v>
      </c>
      <c r="AA205" s="185">
        <f t="shared" ca="1" si="82"/>
        <v>26.82710181518172</v>
      </c>
      <c r="AB205" s="185">
        <f t="shared" ca="1" si="82"/>
        <v>27.322684396914084</v>
      </c>
      <c r="AC205" s="185">
        <f t="shared" ca="1" si="82"/>
        <v>28.000455531629274</v>
      </c>
      <c r="AD205" s="185">
        <f t="shared" ca="1" si="82"/>
        <v>28.590559254901546</v>
      </c>
      <c r="AE205" s="185">
        <f t="shared" ca="1" si="82"/>
        <v>29.155983398882427</v>
      </c>
      <c r="AF205" s="185">
        <f t="shared" ca="1" si="82"/>
        <v>29.761846138099003</v>
      </c>
      <c r="AG205" s="185">
        <f t="shared" ca="1" si="82"/>
        <v>30.41571518758208</v>
      </c>
      <c r="AH205" s="185">
        <f t="shared" ca="1" si="82"/>
        <v>31.092982398623214</v>
      </c>
      <c r="AI205" s="185">
        <f t="shared" ca="1" si="82"/>
        <v>31.949348107388616</v>
      </c>
      <c r="AJ205" s="185">
        <f t="shared" ca="1" si="82"/>
        <v>32.72955702243717</v>
      </c>
      <c r="AK205" s="185">
        <f t="shared" ca="1" si="82"/>
        <v>33.515831129576199</v>
      </c>
      <c r="AL205" s="185">
        <f t="shared" ca="1" si="82"/>
        <v>34.304199445077138</v>
      </c>
      <c r="AM205" s="185">
        <f t="shared" ca="1" si="82"/>
        <v>38.082459807649585</v>
      </c>
      <c r="AN205" s="185">
        <f t="shared" ca="1" si="82"/>
        <v>42.87921667720348</v>
      </c>
      <c r="AO205" s="185">
        <f t="shared" ca="1" si="82"/>
        <v>51.284484491499661</v>
      </c>
      <c r="AP205" s="185">
        <f t="shared" ca="1" si="82"/>
        <v>59.859501723625847</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23.043323775525831</v>
      </c>
      <c r="T206" s="185">
        <f t="shared" ca="1" si="79"/>
        <v>23.558435015124363</v>
      </c>
      <c r="U206" s="185">
        <f t="shared" ca="1" si="79"/>
        <v>24.018289201032999</v>
      </c>
      <c r="V206" s="185">
        <f t="shared" ca="1" si="79"/>
        <v>24.446969883758115</v>
      </c>
      <c r="W206" s="185">
        <f t="shared" ca="1" si="79"/>
        <v>24.856763895746116</v>
      </c>
      <c r="X206" s="185">
        <f t="shared" ca="1" si="79"/>
        <v>25.378720499752394</v>
      </c>
      <c r="Y206" s="185">
        <f t="shared" ca="1" si="79"/>
        <v>25.857738742799533</v>
      </c>
      <c r="Z206" s="185">
        <f t="shared" ca="1" si="79"/>
        <v>26.296147069471946</v>
      </c>
      <c r="AA206" s="185">
        <f t="shared" ca="1" si="82"/>
        <v>26.82710181518172</v>
      </c>
      <c r="AB206" s="185">
        <f t="shared" ca="1" si="82"/>
        <v>27.322684396914084</v>
      </c>
      <c r="AC206" s="185">
        <f t="shared" ca="1" si="82"/>
        <v>28.000455531629274</v>
      </c>
      <c r="AD206" s="185">
        <f t="shared" ca="1" si="82"/>
        <v>28.590559254901546</v>
      </c>
      <c r="AE206" s="185">
        <f t="shared" ca="1" si="82"/>
        <v>29.155983398882427</v>
      </c>
      <c r="AF206" s="185">
        <f t="shared" ca="1" si="82"/>
        <v>29.761846138099003</v>
      </c>
      <c r="AG206" s="185">
        <f t="shared" ca="1" si="82"/>
        <v>30.41571518758208</v>
      </c>
      <c r="AH206" s="185">
        <f t="shared" ca="1" si="82"/>
        <v>31.092982398623214</v>
      </c>
      <c r="AI206" s="185">
        <f t="shared" ca="1" si="82"/>
        <v>31.949348107388616</v>
      </c>
      <c r="AJ206" s="185">
        <f t="shared" ca="1" si="82"/>
        <v>32.72955702243717</v>
      </c>
      <c r="AK206" s="185">
        <f t="shared" ca="1" si="82"/>
        <v>33.515831129576199</v>
      </c>
      <c r="AL206" s="185">
        <f t="shared" ca="1" si="82"/>
        <v>34.304199445077138</v>
      </c>
      <c r="AM206" s="185">
        <f t="shared" ca="1" si="82"/>
        <v>38.082459807649585</v>
      </c>
      <c r="AN206" s="185">
        <f t="shared" ca="1" si="82"/>
        <v>42.87921667720348</v>
      </c>
      <c r="AO206" s="185">
        <f t="shared" ca="1" si="82"/>
        <v>51.284484491499661</v>
      </c>
      <c r="AP206" s="185">
        <f t="shared" ca="1" si="82"/>
        <v>59.859501723625847</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23.043323775525831</v>
      </c>
      <c r="T207" s="185">
        <f t="shared" ca="1" si="79"/>
        <v>23.558435015124363</v>
      </c>
      <c r="U207" s="185">
        <f t="shared" ca="1" si="79"/>
        <v>24.018289201032999</v>
      </c>
      <c r="V207" s="185">
        <f t="shared" ca="1" si="79"/>
        <v>24.446969883758115</v>
      </c>
      <c r="W207" s="185">
        <f t="shared" ca="1" si="79"/>
        <v>24.856763895746116</v>
      </c>
      <c r="X207" s="185">
        <f t="shared" ca="1" si="79"/>
        <v>25.378720499752394</v>
      </c>
      <c r="Y207" s="185">
        <f t="shared" ca="1" si="79"/>
        <v>25.857738742799533</v>
      </c>
      <c r="Z207" s="185">
        <f t="shared" ca="1" si="79"/>
        <v>26.296147069471946</v>
      </c>
      <c r="AA207" s="185">
        <f t="shared" ca="1" si="82"/>
        <v>26.82710181518172</v>
      </c>
      <c r="AB207" s="185">
        <f t="shared" ca="1" si="82"/>
        <v>27.322684396914084</v>
      </c>
      <c r="AC207" s="185">
        <f t="shared" ca="1" si="82"/>
        <v>28.000455531629274</v>
      </c>
      <c r="AD207" s="185">
        <f t="shared" ca="1" si="82"/>
        <v>28.590559254901546</v>
      </c>
      <c r="AE207" s="185">
        <f t="shared" ca="1" si="82"/>
        <v>29.155983398882427</v>
      </c>
      <c r="AF207" s="185">
        <f t="shared" ca="1" si="82"/>
        <v>29.761846138099003</v>
      </c>
      <c r="AG207" s="185">
        <f t="shared" ca="1" si="82"/>
        <v>30.41571518758208</v>
      </c>
      <c r="AH207" s="185">
        <f t="shared" ca="1" si="82"/>
        <v>31.092982398623214</v>
      </c>
      <c r="AI207" s="185">
        <f t="shared" ca="1" si="82"/>
        <v>31.949348107388616</v>
      </c>
      <c r="AJ207" s="185">
        <f t="shared" ca="1" si="82"/>
        <v>32.72955702243717</v>
      </c>
      <c r="AK207" s="185">
        <f t="shared" ca="1" si="82"/>
        <v>33.515831129576199</v>
      </c>
      <c r="AL207" s="185">
        <f t="shared" ca="1" si="82"/>
        <v>34.304199445077138</v>
      </c>
      <c r="AM207" s="185">
        <f t="shared" ca="1" si="82"/>
        <v>38.082459807649585</v>
      </c>
      <c r="AN207" s="185">
        <f t="shared" ca="1" si="82"/>
        <v>42.87921667720348</v>
      </c>
      <c r="AO207" s="185">
        <f t="shared" ca="1" si="82"/>
        <v>51.284484491499661</v>
      </c>
      <c r="AP207" s="185">
        <f t="shared" ca="1" si="82"/>
        <v>59.859501723625847</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23.043323775525831</v>
      </c>
      <c r="T208" s="185">
        <f t="shared" ca="1" si="79"/>
        <v>23.558435015124363</v>
      </c>
      <c r="U208" s="185">
        <f t="shared" ca="1" si="79"/>
        <v>24.018289201032999</v>
      </c>
      <c r="V208" s="185">
        <f t="shared" ca="1" si="79"/>
        <v>24.446969883758115</v>
      </c>
      <c r="W208" s="185">
        <f t="shared" ca="1" si="79"/>
        <v>24.856763895746116</v>
      </c>
      <c r="X208" s="185">
        <f t="shared" ca="1" si="79"/>
        <v>25.378720499752394</v>
      </c>
      <c r="Y208" s="185">
        <f t="shared" ca="1" si="79"/>
        <v>25.857738742799533</v>
      </c>
      <c r="Z208" s="185">
        <f t="shared" ca="1" si="79"/>
        <v>26.296147069471946</v>
      </c>
      <c r="AA208" s="185">
        <f t="shared" ca="1" si="82"/>
        <v>26.82710181518172</v>
      </c>
      <c r="AB208" s="185">
        <f t="shared" ca="1" si="82"/>
        <v>27.322684396914084</v>
      </c>
      <c r="AC208" s="185">
        <f t="shared" ca="1" si="82"/>
        <v>28.000455531629274</v>
      </c>
      <c r="AD208" s="185">
        <f t="shared" ca="1" si="82"/>
        <v>28.590559254901546</v>
      </c>
      <c r="AE208" s="185">
        <f t="shared" ca="1" si="82"/>
        <v>29.155983398882427</v>
      </c>
      <c r="AF208" s="185">
        <f t="shared" ca="1" si="82"/>
        <v>29.761846138099003</v>
      </c>
      <c r="AG208" s="185">
        <f t="shared" ca="1" si="82"/>
        <v>30.41571518758208</v>
      </c>
      <c r="AH208" s="185">
        <f t="shared" ca="1" si="82"/>
        <v>31.092982398623214</v>
      </c>
      <c r="AI208" s="185">
        <f t="shared" ca="1" si="82"/>
        <v>31.949348107388616</v>
      </c>
      <c r="AJ208" s="185">
        <f t="shared" ca="1" si="82"/>
        <v>32.72955702243717</v>
      </c>
      <c r="AK208" s="185">
        <f t="shared" ca="1" si="82"/>
        <v>33.515831129576199</v>
      </c>
      <c r="AL208" s="185">
        <f t="shared" ca="1" si="82"/>
        <v>34.304199445077138</v>
      </c>
      <c r="AM208" s="185">
        <f t="shared" ca="1" si="82"/>
        <v>38.082459807649585</v>
      </c>
      <c r="AN208" s="185">
        <f t="shared" ca="1" si="82"/>
        <v>42.87921667720348</v>
      </c>
      <c r="AO208" s="185">
        <f t="shared" ca="1" si="82"/>
        <v>51.284484491499661</v>
      </c>
      <c r="AP208" s="185">
        <f t="shared" ref="AP208" ca="1" si="85">AP$192/AO$192*AO208</f>
        <v>59.859501723625847</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74.819351635480928</v>
      </c>
      <c r="T211" s="5">
        <f t="shared" ca="1" si="86"/>
        <v>76.593464523304561</v>
      </c>
      <c r="U211" s="5">
        <f t="shared" ca="1" si="86"/>
        <v>78.494451581668571</v>
      </c>
      <c r="V211" s="5">
        <f t="shared" ca="1" si="86"/>
        <v>80.385524131958761</v>
      </c>
      <c r="W211" s="5">
        <f t="shared" ca="1" si="86"/>
        <v>82.228028971226323</v>
      </c>
      <c r="X211" s="5">
        <f t="shared" ca="1" si="86"/>
        <v>84.062701957985752</v>
      </c>
      <c r="Y211" s="5">
        <f t="shared" ca="1" si="86"/>
        <v>85.78185604792148</v>
      </c>
      <c r="Z211" s="5">
        <f t="shared" ca="1" si="86"/>
        <v>87.450819764960727</v>
      </c>
      <c r="AA211" s="5">
        <f t="shared" ca="1" si="86"/>
        <v>89.387066264991361</v>
      </c>
      <c r="AB211" s="5">
        <f ca="1">SUMIF($B$10:$B$22,$D211,AB$10:AB$22)*SUMIF($B$10:$B$22,$D211,AB$40:AB$53)</f>
        <v>91.25121744848488</v>
      </c>
      <c r="AC211" s="5">
        <f t="shared" ca="1" si="86"/>
        <v>93.514086609502314</v>
      </c>
      <c r="AD211" s="5">
        <f t="shared" ca="1" si="86"/>
        <v>95.683783336312302</v>
      </c>
      <c r="AE211" s="5">
        <f t="shared" ca="1" si="86"/>
        <v>97.811130666591708</v>
      </c>
      <c r="AF211" s="5">
        <f t="shared" ca="1" si="86"/>
        <v>100.09253521964597</v>
      </c>
      <c r="AG211" s="5">
        <f t="shared" ca="1" si="86"/>
        <v>100.74581297351324</v>
      </c>
      <c r="AH211" s="5">
        <f t="shared" ca="1" si="86"/>
        <v>103.18963144975658</v>
      </c>
      <c r="AI211" s="5">
        <f t="shared" ca="1" si="86"/>
        <v>105.45898990620306</v>
      </c>
      <c r="AJ211" s="5">
        <f t="shared" ca="1" si="86"/>
        <v>107.36660477488444</v>
      </c>
      <c r="AK211" s="5">
        <f t="shared" ca="1" si="86"/>
        <v>109.15292540405653</v>
      </c>
      <c r="AL211" s="5">
        <f t="shared" ca="1" si="86"/>
        <v>110.74549013125436</v>
      </c>
      <c r="AM211" s="5">
        <f t="shared" ca="1" si="86"/>
        <v>123.94502542484837</v>
      </c>
      <c r="AN211" s="5">
        <f t="shared" ca="1" si="86"/>
        <v>142.05152185407374</v>
      </c>
      <c r="AO211" s="5">
        <f t="shared" ca="1" si="86"/>
        <v>172.5397267209546</v>
      </c>
      <c r="AP211" s="5">
        <f t="shared" ca="1" si="86"/>
        <v>203.84575844377378</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239.37781125463621</v>
      </c>
      <c r="T230" s="5">
        <f t="shared" ca="1" si="92"/>
        <v>245.34945622237157</v>
      </c>
      <c r="U230" s="5">
        <f t="shared" ca="1" si="92"/>
        <v>251.63719066145154</v>
      </c>
      <c r="V230" s="5">
        <f t="shared" ca="1" si="92"/>
        <v>257.82997152255729</v>
      </c>
      <c r="W230" s="5">
        <f t="shared" ca="1" si="92"/>
        <v>264.02566477411494</v>
      </c>
      <c r="X230" s="5">
        <f t="shared" ca="1" si="92"/>
        <v>270.20783972402495</v>
      </c>
      <c r="Y230" s="5">
        <f t="shared" ca="1" si="92"/>
        <v>276.22940707681653</v>
      </c>
      <c r="Z230" s="5">
        <f t="shared" ca="1" si="92"/>
        <v>281.73165709097299</v>
      </c>
      <c r="AA230" s="5">
        <f t="shared" ca="1" si="92"/>
        <v>288.0311763535596</v>
      </c>
      <c r="AB230" s="5">
        <f ca="1">SUMIF($B$10:$B$22,$D230,AB$10:AB$22)*SUMIF($B$10:$B$22,$D230,AB$40:AB$53)</f>
        <v>294.23286464558782</v>
      </c>
      <c r="AC230" s="5">
        <f t="shared" ca="1" si="92"/>
        <v>302.04306021267968</v>
      </c>
      <c r="AD230" s="5">
        <f t="shared" ca="1" si="92"/>
        <v>309.58674422257701</v>
      </c>
      <c r="AE230" s="5">
        <f t="shared" ca="1" si="92"/>
        <v>317.12444379093819</v>
      </c>
      <c r="AF230" s="5">
        <f t="shared" ca="1" si="92"/>
        <v>325.15112830291889</v>
      </c>
      <c r="AG230" s="5">
        <f t="shared" ca="1" si="92"/>
        <v>333.48235617650869</v>
      </c>
      <c r="AH230" s="5">
        <f t="shared" ca="1" si="92"/>
        <v>342.61593442550634</v>
      </c>
      <c r="AI230" s="5">
        <f t="shared" ca="1" si="92"/>
        <v>352.61900401362294</v>
      </c>
      <c r="AJ230" s="5">
        <f t="shared" ca="1" si="92"/>
        <v>361.77308969935279</v>
      </c>
      <c r="AK230" s="5">
        <f t="shared" ca="1" si="92"/>
        <v>370.87713047723923</v>
      </c>
      <c r="AL230" s="5">
        <f t="shared" ca="1" si="92"/>
        <v>379.80330645158705</v>
      </c>
      <c r="AM230" s="5">
        <f t="shared" ca="1" si="92"/>
        <v>434.88657792230936</v>
      </c>
      <c r="AN230" s="5">
        <f t="shared" ca="1" si="92"/>
        <v>509.60878849133468</v>
      </c>
      <c r="AO230" s="5">
        <f t="shared" ca="1" si="92"/>
        <v>636.14111401469927</v>
      </c>
      <c r="AP230" s="5">
        <f t="shared" ca="1" si="92"/>
        <v>765.94659605444758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2.0508300343040435</v>
      </c>
      <c r="T233" s="185">
        <f t="shared" ca="1" si="93"/>
        <v>2.1019911205795161</v>
      </c>
      <c r="U233" s="185">
        <f t="shared" ca="1" si="93"/>
        <v>2.1558602514225416</v>
      </c>
      <c r="V233" s="185">
        <f t="shared" ca="1" si="93"/>
        <v>2.2089158831005715</v>
      </c>
      <c r="W233" s="185">
        <f t="shared" ca="1" si="93"/>
        <v>2.2619964662048804</v>
      </c>
      <c r="X233" s="185">
        <f t="shared" ca="1" si="93"/>
        <v>2.3149612334827911</v>
      </c>
      <c r="Y233" s="185">
        <f t="shared" ca="1" si="93"/>
        <v>2.3665500215829267</v>
      </c>
      <c r="Z233" s="185">
        <f t="shared" ca="1" si="93"/>
        <v>2.4136896437815714</v>
      </c>
      <c r="AA233" s="185">
        <f t="shared" ca="1" si="94"/>
        <v>2.4676597391620776</v>
      </c>
      <c r="AB233" s="185">
        <f t="shared" ca="1" si="94"/>
        <v>2.5207916837897857</v>
      </c>
      <c r="AC233" s="185">
        <f t="shared" ca="1" si="94"/>
        <v>2.5877042499914289</v>
      </c>
      <c r="AD233" s="185">
        <f t="shared" ca="1" si="94"/>
        <v>2.6523335222523388</v>
      </c>
      <c r="AE233" s="185">
        <f t="shared" ca="1" si="94"/>
        <v>2.7169115237944776</v>
      </c>
      <c r="AF233" s="185">
        <f t="shared" ca="1" si="94"/>
        <v>2.7856788234317129</v>
      </c>
      <c r="AG233" s="185">
        <f t="shared" ca="1" si="94"/>
        <v>2.8570552482400005</v>
      </c>
      <c r="AH233" s="185">
        <f t="shared" ca="1" si="94"/>
        <v>2.9353056779499838</v>
      </c>
      <c r="AI233" s="185">
        <f t="shared" ca="1" si="94"/>
        <v>3.0210053317275039</v>
      </c>
      <c r="AJ233" s="185">
        <f t="shared" ca="1" si="94"/>
        <v>3.0994314555294187</v>
      </c>
      <c r="AK233" s="185">
        <f t="shared" ca="1" si="94"/>
        <v>3.1774288278128391</v>
      </c>
      <c r="AL233" s="185">
        <f t="shared" ca="1" si="94"/>
        <v>3.2539023726402783</v>
      </c>
      <c r="AM233" s="185">
        <f t="shared" ca="1" si="94"/>
        <v>3.7258192429959576</v>
      </c>
      <c r="AN233" s="185">
        <f t="shared" ca="1" si="94"/>
        <v>4.3659894946219016</v>
      </c>
      <c r="AO233" s="185">
        <f t="shared" ca="1" si="94"/>
        <v>5.4500343863918204</v>
      </c>
      <c r="AP233" s="185">
        <f t="shared" ca="1" si="94"/>
        <v>6.5621215083734485</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0.11614286152820309</v>
      </c>
      <c r="T234" s="185">
        <f t="shared" ca="1" si="93"/>
        <v>0.11904022252815602</v>
      </c>
      <c r="U234" s="185">
        <f t="shared" ca="1" si="93"/>
        <v>0.12209094584481027</v>
      </c>
      <c r="V234" s="185">
        <f t="shared" ca="1" si="93"/>
        <v>0.12509559897559197</v>
      </c>
      <c r="W234" s="185">
        <f t="shared" ca="1" si="93"/>
        <v>0.12810166515864946</v>
      </c>
      <c r="X234" s="185">
        <f t="shared" ca="1" si="93"/>
        <v>0.13110117244542441</v>
      </c>
      <c r="Y234" s="185">
        <f t="shared" ca="1" si="93"/>
        <v>0.13402275510829736</v>
      </c>
      <c r="Z234" s="185">
        <f t="shared" ca="1" si="93"/>
        <v>0.13669237205457294</v>
      </c>
      <c r="AA234" s="185">
        <f t="shared" ca="1" si="94"/>
        <v>0.13974881320746896</v>
      </c>
      <c r="AB234" s="185">
        <f t="shared" ca="1" si="94"/>
        <v>0.14275778810270651</v>
      </c>
      <c r="AC234" s="185">
        <f t="shared" ca="1" si="94"/>
        <v>0.14654718887257159</v>
      </c>
      <c r="AD234" s="185">
        <f t="shared" ca="1" si="94"/>
        <v>0.15020728185605214</v>
      </c>
      <c r="AE234" s="185">
        <f t="shared" ca="1" si="94"/>
        <v>0.15386447126981159</v>
      </c>
      <c r="AF234" s="185">
        <f t="shared" ca="1" si="94"/>
        <v>0.15775890953424154</v>
      </c>
      <c r="AG234" s="185">
        <f t="shared" ca="1" si="94"/>
        <v>0.16180110809980933</v>
      </c>
      <c r="AH234" s="185">
        <f t="shared" ca="1" si="94"/>
        <v>0.16623259616576846</v>
      </c>
      <c r="AI234" s="185">
        <f t="shared" ca="1" si="94"/>
        <v>0.17108594961544873</v>
      </c>
      <c r="AJ234" s="185">
        <f t="shared" ca="1" si="94"/>
        <v>0.17552738761107015</v>
      </c>
      <c r="AK234" s="185">
        <f t="shared" ca="1" si="94"/>
        <v>0.17994454449737993</v>
      </c>
      <c r="AL234" s="185">
        <f t="shared" ca="1" si="94"/>
        <v>0.18427540379771107</v>
      </c>
      <c r="AM234" s="185">
        <f t="shared" ca="1" si="94"/>
        <v>0.21100105868365704</v>
      </c>
      <c r="AN234" s="185">
        <f t="shared" ca="1" si="94"/>
        <v>0.2472552599804009</v>
      </c>
      <c r="AO234" s="185">
        <f t="shared" ca="1" si="94"/>
        <v>0.30864702509462477</v>
      </c>
      <c r="AP234" s="185">
        <f t="shared" ca="1" si="94"/>
        <v>0.37162688127731491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0.51451393917617505</v>
      </c>
      <c r="T235" s="185">
        <f t="shared" ca="1" si="93"/>
        <v>0.52734927491430139</v>
      </c>
      <c r="U235" s="185">
        <f t="shared" ca="1" si="93"/>
        <v>0.54086400711854654</v>
      </c>
      <c r="V235" s="185">
        <f t="shared" ca="1" si="93"/>
        <v>0.55417464797787408</v>
      </c>
      <c r="W235" s="185">
        <f t="shared" ca="1" si="93"/>
        <v>0.56749154867171159</v>
      </c>
      <c r="X235" s="185">
        <f t="shared" ca="1" si="93"/>
        <v>0.58077939339500928</v>
      </c>
      <c r="Y235" s="185">
        <f t="shared" ca="1" si="93"/>
        <v>0.59372203132147849</v>
      </c>
      <c r="Z235" s="185">
        <f t="shared" ca="1" si="93"/>
        <v>0.605548458818154</v>
      </c>
      <c r="AA235" s="185">
        <f t="shared" ca="1" si="94"/>
        <v>0.61908852108926338</v>
      </c>
      <c r="AB235" s="185">
        <f t="shared" ca="1" si="94"/>
        <v>0.63241830740467075</v>
      </c>
      <c r="AC235" s="185">
        <f t="shared" ca="1" si="94"/>
        <v>0.64920538748489653</v>
      </c>
      <c r="AD235" s="185">
        <f t="shared" ca="1" si="94"/>
        <v>0.6654196328883849</v>
      </c>
      <c r="AE235" s="185">
        <f t="shared" ca="1" si="94"/>
        <v>0.68162101545144371</v>
      </c>
      <c r="AF235" s="185">
        <f t="shared" ca="1" si="94"/>
        <v>0.6988734125935937</v>
      </c>
      <c r="AG235" s="185">
        <f t="shared" ca="1" si="94"/>
        <v>0.71678038922166254</v>
      </c>
      <c r="AH235" s="185">
        <f t="shared" ca="1" si="94"/>
        <v>0.73641192189812565</v>
      </c>
      <c r="AI235" s="185">
        <f t="shared" ca="1" si="94"/>
        <v>0.75791232208417503</v>
      </c>
      <c r="AJ235" s="185">
        <f t="shared" ca="1" si="94"/>
        <v>0.77758793304007512</v>
      </c>
      <c r="AK235" s="185">
        <f t="shared" ca="1" si="94"/>
        <v>0.79715597845957364</v>
      </c>
      <c r="AL235" s="185">
        <f t="shared" ca="1" si="94"/>
        <v>0.81634172478363898</v>
      </c>
      <c r="AM235" s="185">
        <f t="shared" ca="1" si="94"/>
        <v>0.93473662044489281</v>
      </c>
      <c r="AN235" s="185">
        <f t="shared" ca="1" si="94"/>
        <v>1.0953430638838992</v>
      </c>
      <c r="AO235" s="185">
        <f t="shared" ca="1" si="94"/>
        <v>1.3673091450212023</v>
      </c>
      <c r="AP235" s="185">
        <f t="shared" ca="1" si="94"/>
        <v>1.6463104841214637</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2.1847184199632719</v>
      </c>
      <c r="T236" s="185">
        <f t="shared" ca="1" si="93"/>
        <v>2.2392195564308222</v>
      </c>
      <c r="U236" s="185">
        <f t="shared" ca="1" si="93"/>
        <v>2.2966055320853616</v>
      </c>
      <c r="V236" s="185">
        <f t="shared" ca="1" si="93"/>
        <v>2.3531248993029936</v>
      </c>
      <c r="W236" s="185">
        <f t="shared" ca="1" si="93"/>
        <v>2.4096708469001227</v>
      </c>
      <c r="X236" s="185">
        <f t="shared" ca="1" si="93"/>
        <v>2.4660934176376279</v>
      </c>
      <c r="Y236" s="185">
        <f t="shared" ca="1" si="93"/>
        <v>2.5210501784323838</v>
      </c>
      <c r="Z236" s="185">
        <f t="shared" ca="1" si="93"/>
        <v>2.5712673096450329</v>
      </c>
      <c r="AA236" s="185">
        <f t="shared" ca="1" si="94"/>
        <v>2.6287608413042665</v>
      </c>
      <c r="AB236" s="185">
        <f t="shared" ca="1" si="94"/>
        <v>2.6853615035605189</v>
      </c>
      <c r="AC236" s="185">
        <f t="shared" ca="1" si="94"/>
        <v>2.7566424549131505</v>
      </c>
      <c r="AD236" s="185">
        <f t="shared" ca="1" si="94"/>
        <v>2.8254910475392805</v>
      </c>
      <c r="AE236" s="185">
        <f t="shared" ca="1" si="94"/>
        <v>2.8942850222390923</v>
      </c>
      <c r="AF236" s="185">
        <f t="shared" ca="1" si="94"/>
        <v>2.9675417932516086</v>
      </c>
      <c r="AG236" s="185">
        <f t="shared" ca="1" si="94"/>
        <v>3.0435780261043748</v>
      </c>
      <c r="AH236" s="185">
        <f t="shared" ca="1" si="94"/>
        <v>3.1269370330907611</v>
      </c>
      <c r="AI236" s="185">
        <f t="shared" ca="1" si="94"/>
        <v>3.2182315865449485</v>
      </c>
      <c r="AJ236" s="185">
        <f t="shared" ca="1" si="94"/>
        <v>3.3017777578075065</v>
      </c>
      <c r="AK236" s="185">
        <f t="shared" ca="1" si="94"/>
        <v>3.3848671865197928</v>
      </c>
      <c r="AL236" s="185">
        <f t="shared" ca="1" si="94"/>
        <v>3.4663333047401115</v>
      </c>
      <c r="AM236" s="185">
        <f t="shared" ca="1" si="94"/>
        <v>3.9690592557511355</v>
      </c>
      <c r="AN236" s="185">
        <f t="shared" ca="1" si="94"/>
        <v>4.6510230056697583</v>
      </c>
      <c r="AO236" s="185">
        <f t="shared" ca="1" si="94"/>
        <v>5.8058397401148119</v>
      </c>
      <c r="AP236" s="185">
        <f t="shared" ca="1" si="94"/>
        <v>6.9905294410444645</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1.623874848924062</v>
      </c>
      <c r="T237" s="185">
        <f t="shared" ca="1" si="93"/>
        <v>1.6643848862536876</v>
      </c>
      <c r="U237" s="185">
        <f t="shared" ca="1" si="93"/>
        <v>1.707039189753331</v>
      </c>
      <c r="V237" s="185">
        <f t="shared" ca="1" si="93"/>
        <v>1.7490493536550746</v>
      </c>
      <c r="W237" s="185">
        <f t="shared" ca="1" si="93"/>
        <v>1.7910792744322792</v>
      </c>
      <c r="X237" s="185">
        <f t="shared" ca="1" si="93"/>
        <v>1.8330174906779286</v>
      </c>
      <c r="Y237" s="185">
        <f t="shared" ca="1" si="93"/>
        <v>1.8738661880741083</v>
      </c>
      <c r="Z237" s="185">
        <f t="shared" ca="1" si="93"/>
        <v>1.9111919759725375</v>
      </c>
      <c r="AA237" s="185">
        <f t="shared" ca="1" si="94"/>
        <v>1.9539262245531022</v>
      </c>
      <c r="AB237" s="185">
        <f t="shared" ca="1" si="94"/>
        <v>1.995996814076451</v>
      </c>
      <c r="AC237" s="185">
        <f t="shared" ca="1" si="94"/>
        <v>2.048979085407721</v>
      </c>
      <c r="AD237" s="185">
        <f t="shared" ca="1" si="94"/>
        <v>2.1001534138373184</v>
      </c>
      <c r="AE237" s="185">
        <f t="shared" ca="1" si="94"/>
        <v>2.1512871454210987</v>
      </c>
      <c r="AF237" s="185">
        <f t="shared" ca="1" si="94"/>
        <v>2.205738019672717</v>
      </c>
      <c r="AG237" s="185">
        <f t="shared" ca="1" si="94"/>
        <v>2.2622548343836106</v>
      </c>
      <c r="AH237" s="185">
        <f t="shared" ca="1" si="94"/>
        <v>2.3242145787788417</v>
      </c>
      <c r="AI237" s="185">
        <f t="shared" ca="1" si="94"/>
        <v>2.3920727191429898</v>
      </c>
      <c r="AJ237" s="185">
        <f t="shared" ca="1" si="94"/>
        <v>2.4541715804870758</v>
      </c>
      <c r="AK237" s="185">
        <f t="shared" ca="1" si="94"/>
        <v>2.5159309506028911</v>
      </c>
      <c r="AL237" s="185">
        <f t="shared" ca="1" si="94"/>
        <v>2.5764837336108148</v>
      </c>
      <c r="AM237" s="185">
        <f t="shared" ca="1" si="94"/>
        <v>2.9501538689877833</v>
      </c>
      <c r="AN237" s="185">
        <f t="shared" ca="1" si="94"/>
        <v>3.4570492982804089</v>
      </c>
      <c r="AO237" s="185">
        <f t="shared" ca="1" si="94"/>
        <v>4.3154106472973979</v>
      </c>
      <c r="AP237" s="185">
        <f t="shared" ca="1" si="94"/>
        <v>5.1959762119669959</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2.210220969612648</v>
      </c>
      <c r="T238" s="185">
        <f t="shared" ca="1" si="93"/>
        <v>2.2653583061167843</v>
      </c>
      <c r="U238" s="185">
        <f t="shared" ca="1" si="93"/>
        <v>2.3234141569735165</v>
      </c>
      <c r="V238" s="185">
        <f t="shared" ca="1" si="93"/>
        <v>2.3805932833415486</v>
      </c>
      <c r="W238" s="185">
        <f t="shared" ca="1" si="93"/>
        <v>2.4377993003658815</v>
      </c>
      <c r="X238" s="185">
        <f t="shared" ca="1" si="93"/>
        <v>2.4948805003337857</v>
      </c>
      <c r="Y238" s="185">
        <f t="shared" ca="1" si="93"/>
        <v>2.5504787797370407</v>
      </c>
      <c r="Z238" s="185">
        <f t="shared" ca="1" si="93"/>
        <v>2.6012821031428337</v>
      </c>
      <c r="AA238" s="185">
        <f t="shared" ca="1" si="94"/>
        <v>2.659446765521825</v>
      </c>
      <c r="AB238" s="185">
        <f t="shared" ca="1" si="94"/>
        <v>2.7167081358978002</v>
      </c>
      <c r="AC238" s="185">
        <f t="shared" ca="1" si="94"/>
        <v>2.7888211606125246</v>
      </c>
      <c r="AD238" s="185">
        <f t="shared" ca="1" si="94"/>
        <v>2.8584734333082205</v>
      </c>
      <c r="AE238" s="185">
        <f t="shared" ca="1" si="94"/>
        <v>2.9280704505142561</v>
      </c>
      <c r="AF238" s="185">
        <f t="shared" ca="1" si="94"/>
        <v>3.0021823589315875</v>
      </c>
      <c r="AG238" s="185">
        <f t="shared" ca="1" si="94"/>
        <v>3.0791061742690164</v>
      </c>
      <c r="AH238" s="185">
        <f t="shared" ca="1" si="94"/>
        <v>3.1634382435937649</v>
      </c>
      <c r="AI238" s="185">
        <f t="shared" ca="1" si="94"/>
        <v>3.2557984922244603</v>
      </c>
      <c r="AJ238" s="185">
        <f t="shared" ca="1" si="94"/>
        <v>3.3403199106223789</v>
      </c>
      <c r="AK238" s="185">
        <f t="shared" ca="1" si="94"/>
        <v>3.4243792548449252</v>
      </c>
      <c r="AL238" s="185">
        <f t="shared" ca="1" si="94"/>
        <v>3.5067963394257924</v>
      </c>
      <c r="AM238" s="185">
        <f t="shared" ca="1" si="94"/>
        <v>4.0153906867521201</v>
      </c>
      <c r="AN238" s="185">
        <f t="shared" ca="1" si="94"/>
        <v>4.7053151030122047</v>
      </c>
      <c r="AO238" s="185">
        <f t="shared" ca="1" si="94"/>
        <v>5.8736121884429977</v>
      </c>
      <c r="AP238" s="185">
        <f t="shared" ca="1" si="94"/>
        <v>7.0721309520294158</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0.94104408206200074</v>
      </c>
      <c r="T239" s="185">
        <f t="shared" ca="1" si="93"/>
        <v>0.96451986341203111</v>
      </c>
      <c r="U239" s="185">
        <f t="shared" ca="1" si="93"/>
        <v>0.9892382583729552</v>
      </c>
      <c r="V239" s="185">
        <f t="shared" ca="1" si="93"/>
        <v>1.0135833710227289</v>
      </c>
      <c r="W239" s="185">
        <f t="shared" ca="1" si="93"/>
        <v>1.0379399328865506</v>
      </c>
      <c r="X239" s="185">
        <f t="shared" ca="1" si="93"/>
        <v>1.0622433514882696</v>
      </c>
      <c r="Y239" s="185">
        <f t="shared" ca="1" si="93"/>
        <v>1.0859153881418862</v>
      </c>
      <c r="Z239" s="185">
        <f t="shared" ca="1" si="93"/>
        <v>1.1075458800688911</v>
      </c>
      <c r="AA239" s="185">
        <f t="shared" ca="1" si="94"/>
        <v>1.1323106036279462</v>
      </c>
      <c r="AB239" s="185">
        <f t="shared" ca="1" si="94"/>
        <v>1.1566907332457173</v>
      </c>
      <c r="AC239" s="185">
        <f t="shared" ca="1" si="94"/>
        <v>1.187394240306948</v>
      </c>
      <c r="AD239" s="185">
        <f t="shared" ca="1" si="94"/>
        <v>1.217050034873923</v>
      </c>
      <c r="AE239" s="185">
        <f t="shared" ca="1" si="94"/>
        <v>1.2466823033535697</v>
      </c>
      <c r="AF239" s="185">
        <f t="shared" ca="1" si="94"/>
        <v>1.2782368735912566</v>
      </c>
      <c r="AG239" s="185">
        <f t="shared" ca="1" si="94"/>
        <v>1.3109886672753082</v>
      </c>
      <c r="AH239" s="185">
        <f t="shared" ca="1" si="94"/>
        <v>1.3468946675608837</v>
      </c>
      <c r="AI239" s="185">
        <f t="shared" ca="1" si="94"/>
        <v>1.3862188195740297</v>
      </c>
      <c r="AJ239" s="185">
        <f t="shared" ca="1" si="94"/>
        <v>1.4222054388688359</v>
      </c>
      <c r="AK239" s="185">
        <f t="shared" ca="1" si="94"/>
        <v>1.4579953211974355</v>
      </c>
      <c r="AL239" s="185">
        <f t="shared" ca="1" si="94"/>
        <v>1.4930859799016738</v>
      </c>
      <c r="AM239" s="185">
        <f t="shared" ca="1" si="94"/>
        <v>1.7096298039363833</v>
      </c>
      <c r="AN239" s="185">
        <f t="shared" ca="1" si="94"/>
        <v>2.0033783919363501</v>
      </c>
      <c r="AO239" s="185">
        <f t="shared" ca="1" si="94"/>
        <v>2.5008033433101531</v>
      </c>
      <c r="AP239" s="185">
        <f t="shared" ca="1" si="94"/>
        <v>3.0110957553448321</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6.2707369247864078</v>
      </c>
      <c r="T240" s="185">
        <f t="shared" ca="1" si="93"/>
        <v>6.4271700311157973</v>
      </c>
      <c r="U240" s="185">
        <f t="shared" ca="1" si="93"/>
        <v>6.5918834116657097</v>
      </c>
      <c r="V240" s="185">
        <f t="shared" ca="1" si="93"/>
        <v>6.7541093899604894</v>
      </c>
      <c r="W240" s="185">
        <f t="shared" ca="1" si="93"/>
        <v>6.9164116611842177</v>
      </c>
      <c r="X240" s="185">
        <f t="shared" ca="1" si="93"/>
        <v>7.0783598072162333</v>
      </c>
      <c r="Y240" s="185">
        <f t="shared" ca="1" si="93"/>
        <v>7.2361006794647134</v>
      </c>
      <c r="Z240" s="185">
        <f t="shared" ca="1" si="93"/>
        <v>7.3802375238628564</v>
      </c>
      <c r="AA240" s="185">
        <f t="shared" ca="1" si="94"/>
        <v>7.5452596194416506</v>
      </c>
      <c r="AB240" s="185">
        <f t="shared" ca="1" si="94"/>
        <v>7.7077189366398891</v>
      </c>
      <c r="AC240" s="185">
        <f t="shared" ca="1" si="94"/>
        <v>7.9123146820670565</v>
      </c>
      <c r="AD240" s="185">
        <f t="shared" ca="1" si="94"/>
        <v>8.1099288954390065</v>
      </c>
      <c r="AE240" s="185">
        <f t="shared" ca="1" si="94"/>
        <v>8.3073863404859463</v>
      </c>
      <c r="AF240" s="185">
        <f t="shared" ca="1" si="94"/>
        <v>8.5176532264979805</v>
      </c>
      <c r="AG240" s="185">
        <f t="shared" ca="1" si="94"/>
        <v>8.7358979250433961</v>
      </c>
      <c r="AH240" s="185">
        <f t="shared" ca="1" si="94"/>
        <v>8.9751609798822187</v>
      </c>
      <c r="AI240" s="185">
        <f t="shared" ca="1" si="94"/>
        <v>9.2372012145165208</v>
      </c>
      <c r="AJ240" s="185">
        <f t="shared" ca="1" si="94"/>
        <v>9.4770014818065551</v>
      </c>
      <c r="AK240" s="185">
        <f t="shared" ca="1" si="94"/>
        <v>9.7154907735727232</v>
      </c>
      <c r="AL240" s="185">
        <f t="shared" ca="1" si="94"/>
        <v>9.9493207220801168</v>
      </c>
      <c r="AM240" s="185">
        <f t="shared" ca="1" si="94"/>
        <v>11.392281130729113</v>
      </c>
      <c r="AN240" s="185">
        <f t="shared" ca="1" si="94"/>
        <v>13.34970284187686</v>
      </c>
      <c r="AO240" s="185">
        <f t="shared" ca="1" si="94"/>
        <v>16.664341411257166</v>
      </c>
      <c r="AP240" s="185">
        <f t="shared" ca="1" si="94"/>
        <v>20.064723531053925</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0.21029402440876033</v>
      </c>
      <c r="T241" s="185">
        <f t="shared" ca="1" si="93"/>
        <v>0.21554012991045005</v>
      </c>
      <c r="U241" s="185">
        <f t="shared" ca="1" si="93"/>
        <v>0.22106392082773407</v>
      </c>
      <c r="V241" s="185">
        <f t="shared" ca="1" si="93"/>
        <v>0.22650429478193554</v>
      </c>
      <c r="W241" s="185">
        <f t="shared" ca="1" si="93"/>
        <v>0.23194722727865841</v>
      </c>
      <c r="X241" s="185">
        <f t="shared" ca="1" si="93"/>
        <v>0.23737828391252769</v>
      </c>
      <c r="Y241" s="185">
        <f t="shared" ca="1" si="93"/>
        <v>0.24266824635821121</v>
      </c>
      <c r="Z241" s="185">
        <f t="shared" ca="1" si="93"/>
        <v>0.24750198718287469</v>
      </c>
      <c r="AA241" s="185">
        <f t="shared" ca="1" si="94"/>
        <v>0.25303613109799578</v>
      </c>
      <c r="AB241" s="185">
        <f t="shared" ca="1" si="94"/>
        <v>0.25848433025322992</v>
      </c>
      <c r="AC241" s="185">
        <f t="shared" ca="1" si="94"/>
        <v>0.26534560719704858</v>
      </c>
      <c r="AD241" s="185">
        <f t="shared" ca="1" si="94"/>
        <v>0.27197275305068752</v>
      </c>
      <c r="AE241" s="185">
        <f t="shared" ca="1" si="94"/>
        <v>0.27859464155700636</v>
      </c>
      <c r="AF241" s="185">
        <f t="shared" ca="1" si="94"/>
        <v>0.28564610459711381</v>
      </c>
      <c r="AG241" s="185">
        <f t="shared" ca="1" si="94"/>
        <v>0.29296510976564194</v>
      </c>
      <c r="AH241" s="185">
        <f t="shared" ca="1" si="94"/>
        <v>0.300988981807779</v>
      </c>
      <c r="AI241" s="185">
        <f t="shared" ca="1" si="94"/>
        <v>0.30977670423326414</v>
      </c>
      <c r="AJ241" s="185">
        <f t="shared" ca="1" si="94"/>
        <v>0.31781859211144764</v>
      </c>
      <c r="AK241" s="185">
        <f t="shared" ca="1" si="94"/>
        <v>0.32581651540905288</v>
      </c>
      <c r="AL241" s="185">
        <f t="shared" ca="1" si="94"/>
        <v>0.33365818401813552</v>
      </c>
      <c r="AM241" s="185">
        <f t="shared" ca="1" si="94"/>
        <v>0.38204898003413051</v>
      </c>
      <c r="AN241" s="185">
        <f t="shared" ca="1" si="94"/>
        <v>0.44769263468583043</v>
      </c>
      <c r="AO241" s="185">
        <f t="shared" ca="1" si="94"/>
        <v>0.55885160891424179</v>
      </c>
      <c r="AP241" s="185">
        <f t="shared" ca="1" si="94"/>
        <v>0.67288605958193726</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57.869306964872315</v>
      </c>
      <c r="T243" s="185">
        <f t="shared" ca="1" si="93"/>
        <v>59.312945178087951</v>
      </c>
      <c r="U243" s="185">
        <f t="shared" ca="1" si="93"/>
        <v>60.832997652716259</v>
      </c>
      <c r="V243" s="185">
        <f t="shared" ca="1" si="93"/>
        <v>62.330095210502428</v>
      </c>
      <c r="W243" s="185">
        <f t="shared" ca="1" si="93"/>
        <v>63.827896835287035</v>
      </c>
      <c r="X243" s="185">
        <f t="shared" ca="1" si="93"/>
        <v>65.322430426398881</v>
      </c>
      <c r="Y243" s="185">
        <f t="shared" ca="1" si="93"/>
        <v>66.77813731803586</v>
      </c>
      <c r="Z243" s="185">
        <f t="shared" ca="1" si="93"/>
        <v>68.108299848129292</v>
      </c>
      <c r="AA243" s="185">
        <f t="shared" ca="1" si="94"/>
        <v>69.631201290109502</v>
      </c>
      <c r="AB243" s="185">
        <f t="shared" ca="1" si="94"/>
        <v>71.130452208942884</v>
      </c>
      <c r="AC243" s="185">
        <f t="shared" ca="1" si="94"/>
        <v>73.018557887405052</v>
      </c>
      <c r="AD243" s="185">
        <f t="shared" ca="1" si="94"/>
        <v>74.842234707435679</v>
      </c>
      <c r="AE243" s="185">
        <f t="shared" ca="1" si="94"/>
        <v>76.664464795697583</v>
      </c>
      <c r="AF243" s="185">
        <f t="shared" ca="1" si="94"/>
        <v>78.604906424349167</v>
      </c>
      <c r="AG243" s="185">
        <f t="shared" ca="1" si="94"/>
        <v>80.618971055837562</v>
      </c>
      <c r="AH243" s="185">
        <f t="shared" ca="1" si="94"/>
        <v>82.827002955739431</v>
      </c>
      <c r="AI243" s="185">
        <f t="shared" ca="1" si="94"/>
        <v>85.245233373804069</v>
      </c>
      <c r="AJ243" s="185">
        <f t="shared" ca="1" si="94"/>
        <v>87.45822292264215</v>
      </c>
      <c r="AK243" s="185">
        <f t="shared" ca="1" si="94"/>
        <v>89.659114173317832</v>
      </c>
      <c r="AL243" s="185">
        <f t="shared" ca="1" si="94"/>
        <v>91.817006814973439</v>
      </c>
      <c r="AM243" s="185">
        <f t="shared" ca="1" si="94"/>
        <v>105.13332351392515</v>
      </c>
      <c r="AN243" s="185">
        <f t="shared" ca="1" si="94"/>
        <v>123.19733085800185</v>
      </c>
      <c r="AO243" s="185">
        <f t="shared" ca="1" si="94"/>
        <v>153.78637312684293</v>
      </c>
      <c r="AP243" s="185">
        <f t="shared" ca="1" si="94"/>
        <v>185.1666971698715</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74.904525044895905</v>
      </c>
      <c r="T244" s="185">
        <f t="shared" ca="1" si="93"/>
        <v>76.773132781346234</v>
      </c>
      <c r="U244" s="185">
        <f t="shared" ca="1" si="93"/>
        <v>78.740649149296985</v>
      </c>
      <c r="V244" s="185">
        <f t="shared" ca="1" si="93"/>
        <v>80.678453270226186</v>
      </c>
      <c r="W244" s="185">
        <f t="shared" ca="1" si="93"/>
        <v>82.617168717156744</v>
      </c>
      <c r="X244" s="185">
        <f t="shared" ca="1" si="93"/>
        <v>84.551654106342923</v>
      </c>
      <c r="Y244" s="185">
        <f t="shared" ca="1" si="93"/>
        <v>86.435883226087483</v>
      </c>
      <c r="Z244" s="185">
        <f t="shared" ca="1" si="93"/>
        <v>88.157610991198723</v>
      </c>
      <c r="AA244" s="185">
        <f t="shared" ca="1" si="94"/>
        <v>90.128814988353184</v>
      </c>
      <c r="AB244" s="185">
        <f t="shared" ca="1" si="94"/>
        <v>92.06940636378657</v>
      </c>
      <c r="AC244" s="185">
        <f t="shared" ca="1" si="94"/>
        <v>94.513321221201906</v>
      </c>
      <c r="AD244" s="185">
        <f t="shared" ca="1" si="94"/>
        <v>96.873841040848276</v>
      </c>
      <c r="AE244" s="185">
        <f t="shared" ca="1" si="94"/>
        <v>99.232488248540434</v>
      </c>
      <c r="AF244" s="185">
        <f t="shared" ca="1" si="94"/>
        <v>101.74414539798099</v>
      </c>
      <c r="AG244" s="185">
        <f t="shared" ca="1" si="94"/>
        <v>104.35109824645622</v>
      </c>
      <c r="AH244" s="185">
        <f t="shared" ca="1" si="94"/>
        <v>107.20911727969822</v>
      </c>
      <c r="AI244" s="185">
        <f t="shared" ca="1" si="94"/>
        <v>110.33921180500859</v>
      </c>
      <c r="AJ244" s="185">
        <f t="shared" ca="1" si="94"/>
        <v>113.20364789002437</v>
      </c>
      <c r="AK244" s="185">
        <f t="shared" ca="1" si="94"/>
        <v>116.05242425272387</v>
      </c>
      <c r="AL244" s="185">
        <f t="shared" ca="1" si="94"/>
        <v>118.84554433482896</v>
      </c>
      <c r="AM244" s="185">
        <f t="shared" ca="1" si="94"/>
        <v>136.08183814923157</v>
      </c>
      <c r="AN244" s="185">
        <f t="shared" ca="1" si="94"/>
        <v>159.46341918902039</v>
      </c>
      <c r="AO244" s="185">
        <f t="shared" ca="1" si="94"/>
        <v>199.05707950564766</v>
      </c>
      <c r="AP244" s="185">
        <f t="shared" ca="1" si="94"/>
        <v>239.67495435983929</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74.904525044895905</v>
      </c>
      <c r="T245" s="185">
        <f t="shared" ca="1" si="93"/>
        <v>76.773132781346234</v>
      </c>
      <c r="U245" s="185">
        <f t="shared" ca="1" si="93"/>
        <v>78.740649149296985</v>
      </c>
      <c r="V245" s="185">
        <f t="shared" ca="1" si="93"/>
        <v>80.678453270226186</v>
      </c>
      <c r="W245" s="185">
        <f t="shared" ca="1" si="93"/>
        <v>82.617168717156744</v>
      </c>
      <c r="X245" s="185">
        <f t="shared" ca="1" si="93"/>
        <v>84.551654106342923</v>
      </c>
      <c r="Y245" s="185">
        <f t="shared" ca="1" si="93"/>
        <v>86.435883226087483</v>
      </c>
      <c r="Z245" s="185">
        <f t="shared" ca="1" si="93"/>
        <v>88.157610991198723</v>
      </c>
      <c r="AA245" s="185">
        <f t="shared" ca="1" si="94"/>
        <v>90.128814988353184</v>
      </c>
      <c r="AB245" s="185">
        <f t="shared" ca="1" si="94"/>
        <v>92.06940636378657</v>
      </c>
      <c r="AC245" s="185">
        <f t="shared" ca="1" si="94"/>
        <v>94.513321221201906</v>
      </c>
      <c r="AD245" s="185">
        <f t="shared" ca="1" si="94"/>
        <v>96.873841040848276</v>
      </c>
      <c r="AE245" s="185">
        <f t="shared" ca="1" si="94"/>
        <v>99.232488248540434</v>
      </c>
      <c r="AF245" s="185">
        <f t="shared" ca="1" si="94"/>
        <v>101.74414539798099</v>
      </c>
      <c r="AG245" s="185">
        <f t="shared" ca="1" si="94"/>
        <v>104.35109824645622</v>
      </c>
      <c r="AH245" s="185">
        <f t="shared" ca="1" si="94"/>
        <v>107.20911727969822</v>
      </c>
      <c r="AI245" s="185">
        <f t="shared" ca="1" si="94"/>
        <v>110.33921180500859</v>
      </c>
      <c r="AJ245" s="185">
        <f t="shared" ca="1" si="94"/>
        <v>113.20364789002437</v>
      </c>
      <c r="AK245" s="185">
        <f t="shared" ca="1" si="94"/>
        <v>116.05242425272387</v>
      </c>
      <c r="AL245" s="185">
        <f t="shared" ca="1" si="94"/>
        <v>118.84554433482896</v>
      </c>
      <c r="AM245" s="185">
        <f t="shared" ca="1" si="94"/>
        <v>136.08183814923157</v>
      </c>
      <c r="AN245" s="185">
        <f t="shared" ca="1" si="94"/>
        <v>159.46341918902039</v>
      </c>
      <c r="AO245" s="185">
        <f t="shared" ca="1" si="94"/>
        <v>199.05707950564766</v>
      </c>
      <c r="AP245" s="185">
        <f t="shared" ca="1" si="94"/>
        <v>239.67495435983929</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74.904525044895905</v>
      </c>
      <c r="T246" s="185">
        <f t="shared" ca="1" si="93"/>
        <v>76.773132781346234</v>
      </c>
      <c r="U246" s="185">
        <f t="shared" ca="1" si="93"/>
        <v>78.740649149296985</v>
      </c>
      <c r="V246" s="185">
        <f t="shared" ca="1" si="93"/>
        <v>80.678453270226186</v>
      </c>
      <c r="W246" s="185">
        <f t="shared" ca="1" si="93"/>
        <v>82.617168717156744</v>
      </c>
      <c r="X246" s="185">
        <f t="shared" ca="1" si="93"/>
        <v>84.551654106342923</v>
      </c>
      <c r="Y246" s="185">
        <f t="shared" ca="1" si="93"/>
        <v>86.435883226087483</v>
      </c>
      <c r="Z246" s="185">
        <f t="shared" ca="1" si="93"/>
        <v>88.157610991198723</v>
      </c>
      <c r="AA246" s="185">
        <f t="shared" ca="1" si="94"/>
        <v>90.128814988353184</v>
      </c>
      <c r="AB246" s="185">
        <f t="shared" ca="1" si="94"/>
        <v>92.06940636378657</v>
      </c>
      <c r="AC246" s="185">
        <f t="shared" ca="1" si="94"/>
        <v>94.513321221201906</v>
      </c>
      <c r="AD246" s="185">
        <f t="shared" ca="1" si="94"/>
        <v>96.873841040848276</v>
      </c>
      <c r="AE246" s="185">
        <f t="shared" ca="1" si="94"/>
        <v>99.232488248540434</v>
      </c>
      <c r="AF246" s="185">
        <f t="shared" ca="1" si="94"/>
        <v>101.74414539798099</v>
      </c>
      <c r="AG246" s="185">
        <f t="shared" ca="1" si="94"/>
        <v>104.35109824645622</v>
      </c>
      <c r="AH246" s="185">
        <f t="shared" ca="1" si="94"/>
        <v>107.20911727969822</v>
      </c>
      <c r="AI246" s="185">
        <f t="shared" ca="1" si="94"/>
        <v>110.33921180500859</v>
      </c>
      <c r="AJ246" s="185">
        <f t="shared" ca="1" si="94"/>
        <v>113.20364789002437</v>
      </c>
      <c r="AK246" s="185">
        <f t="shared" ca="1" si="94"/>
        <v>116.05242425272387</v>
      </c>
      <c r="AL246" s="185">
        <f t="shared" ca="1" si="94"/>
        <v>118.84554433482896</v>
      </c>
      <c r="AM246" s="185">
        <f t="shared" ca="1" si="94"/>
        <v>136.08183814923157</v>
      </c>
      <c r="AN246" s="185">
        <f t="shared" ca="1" si="94"/>
        <v>159.46341918902039</v>
      </c>
      <c r="AO246" s="185">
        <f t="shared" ca="1" si="94"/>
        <v>199.05707950564766</v>
      </c>
      <c r="AP246" s="185">
        <f t="shared" ref="L246:AP253" ca="1" si="99">AP$230/AO$230*AO246</f>
        <v>239.67495435983929</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74.904525044895905</v>
      </c>
      <c r="T247" s="185">
        <f t="shared" ca="1" si="99"/>
        <v>76.773132781346234</v>
      </c>
      <c r="U247" s="185">
        <f t="shared" ca="1" si="99"/>
        <v>78.740649149296985</v>
      </c>
      <c r="V247" s="185">
        <f t="shared" ca="1" si="99"/>
        <v>80.678453270226186</v>
      </c>
      <c r="W247" s="185">
        <f t="shared" ca="1" si="99"/>
        <v>82.617168717156744</v>
      </c>
      <c r="X247" s="185">
        <f t="shared" ca="1" si="99"/>
        <v>84.551654106342923</v>
      </c>
      <c r="Y247" s="185">
        <f t="shared" ca="1" si="99"/>
        <v>86.435883226087483</v>
      </c>
      <c r="Z247" s="185">
        <f t="shared" ca="1" si="99"/>
        <v>88.157610991198723</v>
      </c>
      <c r="AA247" s="185">
        <f t="shared" ca="1" si="99"/>
        <v>90.128814988353184</v>
      </c>
      <c r="AB247" s="185">
        <f t="shared" ca="1" si="99"/>
        <v>92.06940636378657</v>
      </c>
      <c r="AC247" s="185">
        <f t="shared" ca="1" si="99"/>
        <v>94.513321221201906</v>
      </c>
      <c r="AD247" s="185">
        <f t="shared" ca="1" si="99"/>
        <v>96.873841040848276</v>
      </c>
      <c r="AE247" s="185">
        <f t="shared" ca="1" si="99"/>
        <v>99.232488248540434</v>
      </c>
      <c r="AF247" s="185">
        <f t="shared" ca="1" si="99"/>
        <v>101.74414539798099</v>
      </c>
      <c r="AG247" s="185">
        <f t="shared" ca="1" si="99"/>
        <v>104.35109824645622</v>
      </c>
      <c r="AH247" s="185">
        <f t="shared" ca="1" si="99"/>
        <v>107.20911727969822</v>
      </c>
      <c r="AI247" s="185">
        <f t="shared" ca="1" si="99"/>
        <v>110.33921180500859</v>
      </c>
      <c r="AJ247" s="185">
        <f t="shared" ca="1" si="99"/>
        <v>113.20364789002437</v>
      </c>
      <c r="AK247" s="185">
        <f t="shared" ca="1" si="99"/>
        <v>116.05242425272387</v>
      </c>
      <c r="AL247" s="185">
        <f t="shared" ca="1" si="99"/>
        <v>118.84554433482896</v>
      </c>
      <c r="AM247" s="185">
        <f t="shared" ca="1" si="99"/>
        <v>136.08183814923157</v>
      </c>
      <c r="AN247" s="185">
        <f t="shared" ca="1" si="99"/>
        <v>159.46341918902039</v>
      </c>
      <c r="AO247" s="185">
        <f t="shared" ca="1" si="99"/>
        <v>199.05707950564766</v>
      </c>
      <c r="AP247" s="185">
        <f t="shared" ca="1" si="99"/>
        <v>239.67495435983929</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74.904525044895905</v>
      </c>
      <c r="T248" s="185">
        <f t="shared" ca="1" si="99"/>
        <v>76.773132781346234</v>
      </c>
      <c r="U248" s="185">
        <f t="shared" ca="1" si="99"/>
        <v>78.740649149296985</v>
      </c>
      <c r="V248" s="185">
        <f t="shared" ca="1" si="99"/>
        <v>80.678453270226186</v>
      </c>
      <c r="W248" s="185">
        <f t="shared" ca="1" si="99"/>
        <v>82.617168717156744</v>
      </c>
      <c r="X248" s="185">
        <f t="shared" ca="1" si="99"/>
        <v>84.551654106342923</v>
      </c>
      <c r="Y248" s="185">
        <f t="shared" ca="1" si="99"/>
        <v>86.435883226087483</v>
      </c>
      <c r="Z248" s="185">
        <f t="shared" ca="1" si="99"/>
        <v>88.157610991198723</v>
      </c>
      <c r="AA248" s="185">
        <f t="shared" ca="1" si="99"/>
        <v>90.128814988353184</v>
      </c>
      <c r="AB248" s="185">
        <f t="shared" ca="1" si="99"/>
        <v>92.06940636378657</v>
      </c>
      <c r="AC248" s="185">
        <f t="shared" ca="1" si="99"/>
        <v>94.513321221201906</v>
      </c>
      <c r="AD248" s="185">
        <f t="shared" ca="1" si="99"/>
        <v>96.873841040848276</v>
      </c>
      <c r="AE248" s="185">
        <f t="shared" ca="1" si="99"/>
        <v>99.232488248540434</v>
      </c>
      <c r="AF248" s="185">
        <f t="shared" ca="1" si="99"/>
        <v>101.74414539798099</v>
      </c>
      <c r="AG248" s="185">
        <f t="shared" ca="1" si="99"/>
        <v>104.35109824645622</v>
      </c>
      <c r="AH248" s="185">
        <f t="shared" ca="1" si="99"/>
        <v>107.20911727969822</v>
      </c>
      <c r="AI248" s="185">
        <f t="shared" ca="1" si="99"/>
        <v>110.33921180500859</v>
      </c>
      <c r="AJ248" s="185">
        <f t="shared" ca="1" si="99"/>
        <v>113.20364789002437</v>
      </c>
      <c r="AK248" s="185">
        <f t="shared" ca="1" si="99"/>
        <v>116.05242425272387</v>
      </c>
      <c r="AL248" s="185">
        <f t="shared" ca="1" si="99"/>
        <v>118.84554433482896</v>
      </c>
      <c r="AM248" s="185">
        <f t="shared" ca="1" si="99"/>
        <v>136.08183814923157</v>
      </c>
      <c r="AN248" s="185">
        <f t="shared" ca="1" si="99"/>
        <v>159.46341918902039</v>
      </c>
      <c r="AO248" s="185">
        <f t="shared" ca="1" si="99"/>
        <v>199.05707950564766</v>
      </c>
      <c r="AP248" s="185">
        <f t="shared" ca="1" si="99"/>
        <v>239.67495435983929</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74.904525044895905</v>
      </c>
      <c r="T249" s="185">
        <f t="shared" ca="1" si="99"/>
        <v>76.773132781346234</v>
      </c>
      <c r="U249" s="185">
        <f t="shared" ca="1" si="99"/>
        <v>78.740649149296985</v>
      </c>
      <c r="V249" s="185">
        <f t="shared" ca="1" si="99"/>
        <v>80.678453270226186</v>
      </c>
      <c r="W249" s="185">
        <f t="shared" ca="1" si="99"/>
        <v>82.617168717156744</v>
      </c>
      <c r="X249" s="185">
        <f t="shared" ca="1" si="99"/>
        <v>84.551654106342923</v>
      </c>
      <c r="Y249" s="185">
        <f t="shared" ca="1" si="99"/>
        <v>86.435883226087483</v>
      </c>
      <c r="Z249" s="185">
        <f t="shared" ca="1" si="99"/>
        <v>88.157610991198723</v>
      </c>
      <c r="AA249" s="185">
        <f t="shared" ca="1" si="99"/>
        <v>90.128814988353184</v>
      </c>
      <c r="AB249" s="185">
        <f t="shared" ca="1" si="99"/>
        <v>92.06940636378657</v>
      </c>
      <c r="AC249" s="185">
        <f t="shared" ca="1" si="99"/>
        <v>94.513321221201906</v>
      </c>
      <c r="AD249" s="185">
        <f t="shared" ca="1" si="99"/>
        <v>96.873841040848276</v>
      </c>
      <c r="AE249" s="185">
        <f t="shared" ca="1" si="99"/>
        <v>99.232488248540434</v>
      </c>
      <c r="AF249" s="185">
        <f t="shared" ca="1" si="99"/>
        <v>101.74414539798099</v>
      </c>
      <c r="AG249" s="185">
        <f t="shared" ca="1" si="99"/>
        <v>104.35109824645622</v>
      </c>
      <c r="AH249" s="185">
        <f t="shared" ca="1" si="99"/>
        <v>107.20911727969822</v>
      </c>
      <c r="AI249" s="185">
        <f t="shared" ca="1" si="99"/>
        <v>110.33921180500859</v>
      </c>
      <c r="AJ249" s="185">
        <f t="shared" ca="1" si="99"/>
        <v>113.20364789002437</v>
      </c>
      <c r="AK249" s="185">
        <f t="shared" ca="1" si="99"/>
        <v>116.05242425272387</v>
      </c>
      <c r="AL249" s="185">
        <f t="shared" ca="1" si="99"/>
        <v>118.84554433482896</v>
      </c>
      <c r="AM249" s="185">
        <f t="shared" ca="1" si="99"/>
        <v>136.08183814923157</v>
      </c>
      <c r="AN249" s="185">
        <f t="shared" ca="1" si="99"/>
        <v>159.46341918902039</v>
      </c>
      <c r="AO249" s="185">
        <f t="shared" ca="1" si="99"/>
        <v>199.05707950564766</v>
      </c>
      <c r="AP249" s="185">
        <f t="shared" ca="1" si="99"/>
        <v>239.67495435983929</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74.904525044895905</v>
      </c>
      <c r="T250" s="185">
        <f t="shared" ca="1" si="99"/>
        <v>76.773132781346234</v>
      </c>
      <c r="U250" s="185">
        <f t="shared" ca="1" si="99"/>
        <v>78.740649149296985</v>
      </c>
      <c r="V250" s="185">
        <f t="shared" ca="1" si="99"/>
        <v>80.678453270226186</v>
      </c>
      <c r="W250" s="185">
        <f t="shared" ca="1" si="99"/>
        <v>82.617168717156744</v>
      </c>
      <c r="X250" s="185">
        <f t="shared" ca="1" si="99"/>
        <v>84.551654106342923</v>
      </c>
      <c r="Y250" s="185">
        <f t="shared" ca="1" si="99"/>
        <v>86.435883226087483</v>
      </c>
      <c r="Z250" s="185">
        <f t="shared" ca="1" si="99"/>
        <v>88.157610991198723</v>
      </c>
      <c r="AA250" s="185">
        <f t="shared" ca="1" si="99"/>
        <v>90.128814988353184</v>
      </c>
      <c r="AB250" s="185">
        <f t="shared" ca="1" si="99"/>
        <v>92.06940636378657</v>
      </c>
      <c r="AC250" s="185">
        <f t="shared" ca="1" si="99"/>
        <v>94.513321221201906</v>
      </c>
      <c r="AD250" s="185">
        <f t="shared" ca="1" si="99"/>
        <v>96.873841040848276</v>
      </c>
      <c r="AE250" s="185">
        <f t="shared" ca="1" si="99"/>
        <v>99.232488248540434</v>
      </c>
      <c r="AF250" s="185">
        <f t="shared" ca="1" si="99"/>
        <v>101.74414539798099</v>
      </c>
      <c r="AG250" s="185">
        <f t="shared" ca="1" si="99"/>
        <v>104.35109824645622</v>
      </c>
      <c r="AH250" s="185">
        <f t="shared" ca="1" si="99"/>
        <v>107.20911727969822</v>
      </c>
      <c r="AI250" s="185">
        <f t="shared" ca="1" si="99"/>
        <v>110.33921180500859</v>
      </c>
      <c r="AJ250" s="185">
        <f t="shared" ca="1" si="99"/>
        <v>113.20364789002437</v>
      </c>
      <c r="AK250" s="185">
        <f t="shared" ca="1" si="99"/>
        <v>116.05242425272387</v>
      </c>
      <c r="AL250" s="185">
        <f t="shared" ca="1" si="99"/>
        <v>118.84554433482896</v>
      </c>
      <c r="AM250" s="185">
        <f t="shared" ca="1" si="99"/>
        <v>136.08183814923157</v>
      </c>
      <c r="AN250" s="185">
        <f t="shared" ca="1" si="99"/>
        <v>159.46341918902039</v>
      </c>
      <c r="AO250" s="185">
        <f t="shared" ca="1" si="99"/>
        <v>199.05707950564766</v>
      </c>
      <c r="AP250" s="185">
        <f t="shared" ca="1" si="99"/>
        <v>239.67495435983929</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74.904525044895905</v>
      </c>
      <c r="T251" s="185">
        <f t="shared" ca="1" si="99"/>
        <v>76.773132781346234</v>
      </c>
      <c r="U251" s="185">
        <f t="shared" ca="1" si="99"/>
        <v>78.740649149296985</v>
      </c>
      <c r="V251" s="185">
        <f t="shared" ca="1" si="99"/>
        <v>80.678453270226186</v>
      </c>
      <c r="W251" s="185">
        <f t="shared" ca="1" si="99"/>
        <v>82.617168717156744</v>
      </c>
      <c r="X251" s="185">
        <f t="shared" ca="1" si="99"/>
        <v>84.551654106342923</v>
      </c>
      <c r="Y251" s="185">
        <f t="shared" ca="1" si="99"/>
        <v>86.435883226087483</v>
      </c>
      <c r="Z251" s="185">
        <f t="shared" ca="1" si="99"/>
        <v>88.157610991198723</v>
      </c>
      <c r="AA251" s="185">
        <f t="shared" ca="1" si="99"/>
        <v>90.128814988353184</v>
      </c>
      <c r="AB251" s="185">
        <f t="shared" ca="1" si="99"/>
        <v>92.06940636378657</v>
      </c>
      <c r="AC251" s="185">
        <f t="shared" ca="1" si="99"/>
        <v>94.513321221201906</v>
      </c>
      <c r="AD251" s="185">
        <f t="shared" ca="1" si="99"/>
        <v>96.873841040848276</v>
      </c>
      <c r="AE251" s="185">
        <f t="shared" ca="1" si="99"/>
        <v>99.232488248540434</v>
      </c>
      <c r="AF251" s="185">
        <f t="shared" ca="1" si="99"/>
        <v>101.74414539798099</v>
      </c>
      <c r="AG251" s="185">
        <f t="shared" ca="1" si="99"/>
        <v>104.35109824645622</v>
      </c>
      <c r="AH251" s="185">
        <f t="shared" ca="1" si="99"/>
        <v>107.20911727969822</v>
      </c>
      <c r="AI251" s="185">
        <f t="shared" ca="1" si="99"/>
        <v>110.33921180500859</v>
      </c>
      <c r="AJ251" s="185">
        <f t="shared" ca="1" si="99"/>
        <v>113.20364789002437</v>
      </c>
      <c r="AK251" s="185">
        <f t="shared" ca="1" si="99"/>
        <v>116.05242425272387</v>
      </c>
      <c r="AL251" s="185">
        <f t="shared" ca="1" si="99"/>
        <v>118.84554433482896</v>
      </c>
      <c r="AM251" s="185">
        <f t="shared" ca="1" si="99"/>
        <v>136.08183814923157</v>
      </c>
      <c r="AN251" s="185">
        <f t="shared" ca="1" si="99"/>
        <v>159.46341918902039</v>
      </c>
      <c r="AO251" s="185">
        <f t="shared" ca="1" si="99"/>
        <v>199.05707950564766</v>
      </c>
      <c r="AP251" s="185">
        <f t="shared" ca="1" si="99"/>
        <v>239.67495435983929</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74.904525044895905</v>
      </c>
      <c r="T252" s="185">
        <f t="shared" ca="1" si="99"/>
        <v>76.773132781346234</v>
      </c>
      <c r="U252" s="185">
        <f t="shared" ca="1" si="99"/>
        <v>78.740649149296985</v>
      </c>
      <c r="V252" s="185">
        <f t="shared" ca="1" si="99"/>
        <v>80.678453270226186</v>
      </c>
      <c r="W252" s="185">
        <f t="shared" ca="1" si="99"/>
        <v>82.617168717156744</v>
      </c>
      <c r="X252" s="185">
        <f t="shared" ca="1" si="99"/>
        <v>84.551654106342923</v>
      </c>
      <c r="Y252" s="185">
        <f t="shared" ca="1" si="99"/>
        <v>86.435883226087483</v>
      </c>
      <c r="Z252" s="185">
        <f t="shared" ca="1" si="99"/>
        <v>88.157610991198723</v>
      </c>
      <c r="AA252" s="185">
        <f t="shared" ca="1" si="99"/>
        <v>90.128814988353184</v>
      </c>
      <c r="AB252" s="185">
        <f t="shared" ca="1" si="99"/>
        <v>92.06940636378657</v>
      </c>
      <c r="AC252" s="185">
        <f t="shared" ca="1" si="99"/>
        <v>94.513321221201906</v>
      </c>
      <c r="AD252" s="185">
        <f t="shared" ca="1" si="99"/>
        <v>96.873841040848276</v>
      </c>
      <c r="AE252" s="185">
        <f t="shared" ca="1" si="99"/>
        <v>99.232488248540434</v>
      </c>
      <c r="AF252" s="185">
        <f t="shared" ca="1" si="99"/>
        <v>101.74414539798099</v>
      </c>
      <c r="AG252" s="185">
        <f t="shared" ca="1" si="99"/>
        <v>104.35109824645622</v>
      </c>
      <c r="AH252" s="185">
        <f t="shared" ca="1" si="99"/>
        <v>107.20911727969822</v>
      </c>
      <c r="AI252" s="185">
        <f t="shared" ca="1" si="99"/>
        <v>110.33921180500859</v>
      </c>
      <c r="AJ252" s="185">
        <f t="shared" ca="1" si="99"/>
        <v>113.20364789002437</v>
      </c>
      <c r="AK252" s="185">
        <f t="shared" ca="1" si="99"/>
        <v>116.05242425272387</v>
      </c>
      <c r="AL252" s="185">
        <f t="shared" ca="1" si="99"/>
        <v>118.84554433482896</v>
      </c>
      <c r="AM252" s="185">
        <f t="shared" ca="1" si="99"/>
        <v>136.08183814923157</v>
      </c>
      <c r="AN252" s="185">
        <f t="shared" ca="1" si="99"/>
        <v>159.46341918902039</v>
      </c>
      <c r="AO252" s="185">
        <f t="shared" ca="1" si="99"/>
        <v>199.05707950564766</v>
      </c>
      <c r="AP252" s="185">
        <f t="shared" ca="1" si="99"/>
        <v>239.67495435983929</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35.3732065089808</v>
      </c>
      <c r="T253" s="185">
        <f t="shared" ca="1" si="99"/>
        <v>36.255645150786734</v>
      </c>
      <c r="U253" s="185">
        <f t="shared" ca="1" si="99"/>
        <v>37.184792792422627</v>
      </c>
      <c r="V253" s="185">
        <f t="shared" ca="1" si="99"/>
        <v>38.09990900606256</v>
      </c>
      <c r="W253" s="185">
        <f t="shared" ca="1" si="99"/>
        <v>39.015455587865482</v>
      </c>
      <c r="X253" s="185">
        <f t="shared" ca="1" si="99"/>
        <v>39.929004550618721</v>
      </c>
      <c r="Y253" s="185">
        <f t="shared" ca="1" si="99"/>
        <v>40.818820295702352</v>
      </c>
      <c r="Z253" s="185">
        <f t="shared" ca="1" si="99"/>
        <v>41.631895764120607</v>
      </c>
      <c r="AA253" s="185">
        <f t="shared" ca="1" si="99"/>
        <v>42.562784866225989</v>
      </c>
      <c r="AB253" s="185">
        <f t="shared" ca="1" si="99"/>
        <v>43.479217343858124</v>
      </c>
      <c r="AC253" s="185">
        <f t="shared" ca="1" si="99"/>
        <v>44.633341275488469</v>
      </c>
      <c r="AD253" s="185">
        <f t="shared" ca="1" si="99"/>
        <v>45.748082407600926</v>
      </c>
      <c r="AE253" s="185">
        <f t="shared" ca="1" si="99"/>
        <v>46.86193921010409</v>
      </c>
      <c r="AF253" s="185">
        <f t="shared" ca="1" si="99"/>
        <v>48.04805402724854</v>
      </c>
      <c r="AG253" s="185">
        <f t="shared" ca="1" si="99"/>
        <v>49.279171658833789</v>
      </c>
      <c r="AH253" s="185">
        <f t="shared" ca="1" si="99"/>
        <v>50.628853769612434</v>
      </c>
      <c r="AI253" s="185">
        <f t="shared" ca="1" si="99"/>
        <v>52.107021877214343</v>
      </c>
      <c r="AJ253" s="185">
        <f t="shared" ca="1" si="99"/>
        <v>53.459734401675426</v>
      </c>
      <c r="AK253" s="185">
        <f t="shared" ca="1" si="99"/>
        <v>54.805051717488766</v>
      </c>
      <c r="AL253" s="185">
        <f t="shared" ca="1" si="99"/>
        <v>56.124085693199383</v>
      </c>
      <c r="AM253" s="185">
        <f t="shared" ca="1" si="99"/>
        <v>64.263820644871402</v>
      </c>
      <c r="AN253" s="185">
        <f t="shared" ca="1" si="99"/>
        <v>75.305630123420087</v>
      </c>
      <c r="AO253" s="185">
        <f t="shared" ca="1" si="99"/>
        <v>94.003495465828124</v>
      </c>
      <c r="AP253" s="185">
        <f t="shared" ca="1" si="99"/>
        <v>113.18503989604892</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topLeftCell="J61" zoomScale="90" zoomScaleNormal="90" workbookViewId="0">
      <selection activeCell="M75" sqref="M75:Q76"/>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48" t="s">
        <v>197</v>
      </c>
      <c r="C2" s="348"/>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0.45521601685985241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0.45521601685985241</v>
      </c>
      <c r="S17" s="190">
        <f t="shared" si="5"/>
        <v>0.50099444320948239</v>
      </c>
      <c r="T17" s="190">
        <f t="shared" si="5"/>
        <v>0.4962710016263509</v>
      </c>
      <c r="U17" s="190">
        <f t="shared" si="5"/>
        <v>0.49065038124232901</v>
      </c>
      <c r="V17" s="190">
        <f t="shared" si="5"/>
        <v>0.48391786828359845</v>
      </c>
      <c r="W17" s="190">
        <f t="shared" si="5"/>
        <v>0.47697085121091148</v>
      </c>
      <c r="X17" s="190">
        <f t="shared" si="5"/>
        <v>0.46972983471393298</v>
      </c>
      <c r="Y17" s="190">
        <f t="shared" si="5"/>
        <v>0.4627176574719839</v>
      </c>
      <c r="Z17" s="190">
        <f t="shared" si="5"/>
        <v>0.45705770366684995</v>
      </c>
      <c r="AA17" s="190">
        <f t="shared" si="5"/>
        <v>0.45163615119131795</v>
      </c>
      <c r="AB17" s="190">
        <f t="shared" si="5"/>
        <v>0.44570793706649098</v>
      </c>
      <c r="AC17" s="190">
        <f t="shared" si="5"/>
        <v>0.4393724362729261</v>
      </c>
      <c r="AD17" s="190">
        <f t="shared" si="5"/>
        <v>0.43190986716147889</v>
      </c>
      <c r="AE17" s="190">
        <f t="shared" si="5"/>
        <v>0.42468673901697829</v>
      </c>
      <c r="AF17" s="190">
        <f t="shared" si="5"/>
        <v>0.41726385923775738</v>
      </c>
      <c r="AG17" s="190">
        <f t="shared" si="5"/>
        <v>0.41002245124191788</v>
      </c>
      <c r="AH17" s="190">
        <f t="shared" si="5"/>
        <v>0.40214158380597931</v>
      </c>
      <c r="AI17" s="190">
        <f t="shared" si="5"/>
        <v>0.39363463921353253</v>
      </c>
      <c r="AJ17" s="190">
        <f t="shared" si="5"/>
        <v>0.38522086817994583</v>
      </c>
      <c r="AK17" s="190">
        <f t="shared" si="5"/>
        <v>0.37752385735929622</v>
      </c>
      <c r="AL17" s="190">
        <f t="shared" si="5"/>
        <v>0.37017483980336052</v>
      </c>
      <c r="AM17" s="190">
        <f t="shared" si="5"/>
        <v>0.32916473678235636</v>
      </c>
      <c r="AN17" s="190">
        <f t="shared" si="5"/>
        <v>0.28625236663612652</v>
      </c>
      <c r="AO17" s="190">
        <f t="shared" si="5"/>
        <v>0.28625236663612652</v>
      </c>
      <c r="AP17" s="190">
        <f t="shared" si="5"/>
        <v>0.28625236663612652</v>
      </c>
      <c r="AQ17" s="190"/>
      <c r="AR17" s="190"/>
      <c r="AS17" s="190"/>
      <c r="AT17" s="190"/>
      <c r="AU17" s="190"/>
      <c r="AV17" s="190"/>
    </row>
    <row r="18" spans="1:48">
      <c r="A18" s="313" t="s">
        <v>16</v>
      </c>
      <c r="C18" s="313" t="s">
        <v>51</v>
      </c>
      <c r="D18" s="313" t="s">
        <v>48</v>
      </c>
      <c r="E18" s="313">
        <f>E23/$E$25</f>
        <v>0.3</v>
      </c>
      <c r="F18" s="313">
        <f>F23/$F$25</f>
        <v>0.32560590094836667</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0.32560590094836667</v>
      </c>
      <c r="S18" s="190">
        <f t="shared" si="6"/>
        <v>0.29900555679051766</v>
      </c>
      <c r="T18" s="190">
        <f t="shared" si="6"/>
        <v>0.30372899837364903</v>
      </c>
      <c r="U18" s="190">
        <f t="shared" si="6"/>
        <v>0.30773276400585065</v>
      </c>
      <c r="V18" s="190">
        <f t="shared" si="6"/>
        <v>0.309710205954147</v>
      </c>
      <c r="W18" s="190">
        <f t="shared" si="6"/>
        <v>0.31171530990454238</v>
      </c>
      <c r="X18" s="190">
        <f t="shared" si="6"/>
        <v>0.31368894982423723</v>
      </c>
      <c r="Y18" s="190">
        <f t="shared" si="6"/>
        <v>0.31572668587519392</v>
      </c>
      <c r="Z18" s="190">
        <f t="shared" si="6"/>
        <v>0.31808061427954659</v>
      </c>
      <c r="AA18" s="190">
        <f t="shared" si="6"/>
        <v>0.31965538497549667</v>
      </c>
      <c r="AB18" s="190">
        <f t="shared" si="6"/>
        <v>0.32153308952092396</v>
      </c>
      <c r="AC18" s="190">
        <f t="shared" si="6"/>
        <v>0.32301082181967083</v>
      </c>
      <c r="AD18" s="190">
        <f t="shared" si="6"/>
        <v>0.32519154152946211</v>
      </c>
      <c r="AE18" s="190">
        <f t="shared" si="6"/>
        <v>0.32736296788907931</v>
      </c>
      <c r="AF18" s="190">
        <f t="shared" si="6"/>
        <v>0.32931536106796033</v>
      </c>
      <c r="AG18" s="190">
        <f t="shared" si="6"/>
        <v>0.3315012261006311</v>
      </c>
      <c r="AH18" s="190">
        <f t="shared" si="6"/>
        <v>0.33299671917735141</v>
      </c>
      <c r="AI18" s="190">
        <f t="shared" si="6"/>
        <v>0.33490963559553816</v>
      </c>
      <c r="AJ18" s="190">
        <f t="shared" si="6"/>
        <v>0.33751258728350714</v>
      </c>
      <c r="AK18" s="190">
        <f t="shared" si="6"/>
        <v>0.33967227438882353</v>
      </c>
      <c r="AL18" s="190">
        <f t="shared" si="6"/>
        <v>0.34176365409362169</v>
      </c>
      <c r="AM18" s="190">
        <f t="shared" si="6"/>
        <v>0.35068432415995504</v>
      </c>
      <c r="AN18" s="190">
        <f t="shared" si="6"/>
        <v>0.35848638610521172</v>
      </c>
      <c r="AO18" s="190">
        <f t="shared" si="6"/>
        <v>0.35848638610521172</v>
      </c>
      <c r="AP18" s="190">
        <f t="shared" si="6"/>
        <v>0.35848638610521172</v>
      </c>
      <c r="AQ18" s="190"/>
      <c r="AR18" s="190"/>
      <c r="AS18" s="190"/>
      <c r="AT18" s="190"/>
      <c r="AU18" s="190"/>
      <c r="AV18" s="190"/>
    </row>
    <row r="19" spans="1:48">
      <c r="A19" s="313" t="s">
        <v>16</v>
      </c>
      <c r="C19" s="313" t="s">
        <v>50</v>
      </c>
      <c r="D19" s="313" t="s">
        <v>48</v>
      </c>
      <c r="E19" s="313">
        <f>E24/$E$25</f>
        <v>0.19999999999999996</v>
      </c>
      <c r="F19" s="313">
        <f>F24/$F$25</f>
        <v>0.21917808219178081</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0.21917808219178081</v>
      </c>
      <c r="S19" s="190">
        <f t="shared" si="7"/>
        <v>0.19999999999999998</v>
      </c>
      <c r="T19" s="190">
        <f t="shared" si="7"/>
        <v>0.20000000000000004</v>
      </c>
      <c r="U19" s="190">
        <f t="shared" si="7"/>
        <v>0.2016168547518204</v>
      </c>
      <c r="V19" s="190">
        <f t="shared" si="7"/>
        <v>0.20637192576225455</v>
      </c>
      <c r="W19" s="190">
        <f t="shared" si="7"/>
        <v>0.21131383888454611</v>
      </c>
      <c r="X19" s="190">
        <f t="shared" si="7"/>
        <v>0.21658121546182973</v>
      </c>
      <c r="Y19" s="190">
        <f t="shared" si="7"/>
        <v>0.22155565665282215</v>
      </c>
      <c r="Z19" s="190">
        <f t="shared" si="7"/>
        <v>0.22486168205360346</v>
      </c>
      <c r="AA19" s="190">
        <f t="shared" si="7"/>
        <v>0.22870846383318538</v>
      </c>
      <c r="AB19" s="190">
        <f t="shared" si="7"/>
        <v>0.23275897341258511</v>
      </c>
      <c r="AC19" s="190">
        <f t="shared" si="7"/>
        <v>0.23761674190740306</v>
      </c>
      <c r="AD19" s="190">
        <f t="shared" si="7"/>
        <v>0.24289859130905905</v>
      </c>
      <c r="AE19" s="190">
        <f t="shared" si="7"/>
        <v>0.2479502930939424</v>
      </c>
      <c r="AF19" s="190">
        <f t="shared" si="7"/>
        <v>0.25342077969428223</v>
      </c>
      <c r="AG19" s="190">
        <f t="shared" si="7"/>
        <v>0.25847632265745091</v>
      </c>
      <c r="AH19" s="190">
        <f t="shared" si="7"/>
        <v>0.26486169701666923</v>
      </c>
      <c r="AI19" s="190">
        <f t="shared" si="7"/>
        <v>0.27145572519092925</v>
      </c>
      <c r="AJ19" s="190">
        <f t="shared" si="7"/>
        <v>0.27726654453654714</v>
      </c>
      <c r="AK19" s="190">
        <f t="shared" si="7"/>
        <v>0.28280386825188009</v>
      </c>
      <c r="AL19" s="190">
        <f t="shared" si="7"/>
        <v>0.28806150610301795</v>
      </c>
      <c r="AM19" s="190">
        <f t="shared" si="7"/>
        <v>0.3201509390576886</v>
      </c>
      <c r="AN19" s="190">
        <f t="shared" si="7"/>
        <v>0.35526124725866182</v>
      </c>
      <c r="AO19" s="190">
        <f t="shared" si="7"/>
        <v>0.35526124725866182</v>
      </c>
      <c r="AP19" s="190">
        <f t="shared" si="7"/>
        <v>0.35526124725866182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29.397152810871816</v>
      </c>
      <c r="H22" s="10">
        <f t="shared" si="8"/>
        <v>26.421342464465834</v>
      </c>
      <c r="I22" s="24">
        <f t="shared" si="8"/>
        <v>21.617180174661634</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30.055448444405961</v>
      </c>
      <c r="T22" s="10" cm="1">
        <f t="array" ref="T22">INDEX(Drivers!$C$31:$AG$33,$B22,T$21)</f>
        <v>30.114882584089106</v>
      </c>
      <c r="U22" s="10" cm="1">
        <f t="array" ref="U22">INDEX(Drivers!$C$31:$AG$33,$B22,U$21)</f>
        <v>30.116630989386103</v>
      </c>
      <c r="V22" s="10" cm="1">
        <f t="array" ref="V22">INDEX(Drivers!$C$31:$AG$33,$B22,V$21)</f>
        <v>30.045392186817836</v>
      </c>
      <c r="W22" s="10" cm="1">
        <f t="array" ref="W22">INDEX(Drivers!$C$31:$AG$33,$B22,W$21)</f>
        <v>29.955048691868203</v>
      </c>
      <c r="X22" s="10" cm="1">
        <f t="array" ref="X22">INDEX(Drivers!$C$31:$AG$33,$B22,X$21)</f>
        <v>29.790766540481624</v>
      </c>
      <c r="Y22" s="10" cm="1">
        <f t="array" ref="Y22">INDEX(Drivers!$C$31:$AG$33,$B22,Y$21)</f>
        <v>29.635001112882335</v>
      </c>
      <c r="Z22" s="10" cm="1">
        <f t="array" ref="Z22">INDEX(Drivers!$C$31:$AG$33,$B22,Z$21)</f>
        <v>29.560736539980113</v>
      </c>
      <c r="AA22" s="10" cm="1">
        <f t="array" ref="AA22">INDEX(Drivers!$C$31:$AG$33,$B22,AA$21)</f>
        <v>29.497706997425762</v>
      </c>
      <c r="AB22" s="10" cm="1">
        <f t="array" ref="AB22">INDEX(Drivers!$C$31:$AG$33,$B22,AB$21)</f>
        <v>29.397152810871816</v>
      </c>
      <c r="AC22" s="10" cm="1">
        <f t="array" ref="AC22">INDEX(Drivers!$C$31:$AG$33,$B22,AC$21)</f>
        <v>29.22660506665564</v>
      </c>
      <c r="AD22" s="10" cm="1">
        <f t="array" ref="AD22">INDEX(Drivers!$C$31:$AG$33,$B22,AD$21)</f>
        <v>28.975393956434889</v>
      </c>
      <c r="AE22" s="10" cm="1">
        <f t="array" ref="AE22">INDEX(Drivers!$C$31:$AG$33,$B22,AE$21)</f>
        <v>28.73396673922942</v>
      </c>
      <c r="AF22" s="10" cm="1">
        <f t="array" ref="AF22">INDEX(Drivers!$C$31:$AG$33,$B22,AF$21)</f>
        <v>28.472677945644715</v>
      </c>
      <c r="AG22" s="10" cm="1">
        <f t="array" ref="AG22">INDEX(Drivers!$C$31:$AG$33,$B22,AG$21)</f>
        <v>28.217325231478725</v>
      </c>
      <c r="AH22" s="10" cm="1">
        <f t="array" ref="AH22">INDEX(Drivers!$C$31:$AG$33,$B22,AH$21)</f>
        <v>27.877584804082453</v>
      </c>
      <c r="AI22" s="10" cm="1">
        <f t="array" ref="AI22">INDEX(Drivers!$C$31:$AG$33,$B22,AI$21)</f>
        <v>27.487638184560016</v>
      </c>
      <c r="AJ22" s="10" cm="1">
        <f t="array" ref="AJ22">INDEX(Drivers!$C$31:$AG$33,$B22,AJ$21)</f>
        <v>27.097041599353382</v>
      </c>
      <c r="AK22" s="10" cm="1">
        <f t="array" ref="AK22">INDEX(Drivers!$C$31:$AG$33,$B22,AK$21)</f>
        <v>26.750039616493339</v>
      </c>
      <c r="AL22" s="10" cm="1">
        <f t="array" ref="AL22">INDEX(Drivers!$C$31:$AG$33,$B22,AL$21)</f>
        <v>26.421342464465834</v>
      </c>
      <c r="AM22" s="10" cm="1">
        <f t="array" ref="AM22">INDEX(Drivers!$C$31:$AG$33,$B22,AM$21)</f>
        <v>24.232958481126566</v>
      </c>
      <c r="AN22" s="10" cm="1">
        <f t="array" ref="AN22">INDEX(Drivers!$C$31:$AG$33,$B22,AN$21)</f>
        <v>21.617180174661634</v>
      </c>
      <c r="AO22" s="10">
        <f t="shared" ref="AO22:AP24" si="9">AN22</f>
        <v>21.617180174661634</v>
      </c>
      <c r="AP22" s="10">
        <f t="shared" si="9"/>
        <v>21.617180174661634</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21.207065390420119</v>
      </c>
      <c r="H23" s="10">
        <f t="shared" si="8"/>
        <v>24.393485390610401</v>
      </c>
      <c r="I23" s="24">
        <f t="shared" si="8"/>
        <v>27.072142283632239</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17.937815914957454</v>
      </c>
      <c r="T23" s="10" cm="1">
        <f t="array" ref="T23">INDEX(Drivers!$C$31:$AG$33,$B23,T$21)</f>
        <v>18.430984469030395</v>
      </c>
      <c r="U23" s="10" cm="1">
        <f t="array" ref="U23">INDEX(Drivers!$C$31:$AG$33,$B23,U$21)</f>
        <v>18.88895729264847</v>
      </c>
      <c r="V23" s="10" cm="1">
        <f t="array" ref="V23">INDEX(Drivers!$C$31:$AG$33,$B23,V$21)</f>
        <v>19.229222998434714</v>
      </c>
      <c r="W23" s="10" cm="1">
        <f t="array" ref="W23">INDEX(Drivers!$C$31:$AG$33,$B23,W$21)</f>
        <v>19.576557482466434</v>
      </c>
      <c r="X23" s="10" cm="1">
        <f t="array" ref="X23">INDEX(Drivers!$C$31:$AG$33,$B23,X$21)</f>
        <v>19.894487383867926</v>
      </c>
      <c r="Y23" s="10" cm="1">
        <f t="array" ref="Y23">INDEX(Drivers!$C$31:$AG$33,$B23,Y$21)</f>
        <v>20.22088531999567</v>
      </c>
      <c r="Z23" s="10" cm="1">
        <f t="array" ref="Z23">INDEX(Drivers!$C$31:$AG$33,$B23,Z$21)</f>
        <v>20.57223226248551</v>
      </c>
      <c r="AA23" s="10" cm="1">
        <f t="array" ref="AA23">INDEX(Drivers!$C$31:$AG$33,$B23,AA$21)</f>
        <v>20.877648658736941</v>
      </c>
      <c r="AB23" s="10" cm="1">
        <f t="array" ref="AB23">INDEX(Drivers!$C$31:$AG$33,$B23,AB$21)</f>
        <v>21.207065390420119</v>
      </c>
      <c r="AC23" s="10" cm="1">
        <f t="array" ref="AC23">INDEX(Drivers!$C$31:$AG$33,$B23,AC$21)</f>
        <v>21.48634948896796</v>
      </c>
      <c r="AD23" s="10" cm="1">
        <f t="array" ref="AD23">INDEX(Drivers!$C$31:$AG$33,$B23,AD$21)</f>
        <v>21.816017052450658</v>
      </c>
      <c r="AE23" s="10" cm="1">
        <f t="array" ref="AE23">INDEX(Drivers!$C$31:$AG$33,$B23,AE$21)</f>
        <v>22.149117848024396</v>
      </c>
      <c r="AF23" s="10" cm="1">
        <f t="array" ref="AF23">INDEX(Drivers!$C$31:$AG$33,$B23,AF$21)</f>
        <v>22.471369160440531</v>
      </c>
      <c r="AG23" s="10" cm="1">
        <f t="array" ref="AG23">INDEX(Drivers!$C$31:$AG$33,$B23,AG$21)</f>
        <v>22.813574922989911</v>
      </c>
      <c r="AH23" s="10" cm="1">
        <f t="array" ref="AH23">INDEX(Drivers!$C$31:$AG$33,$B23,AH$21)</f>
        <v>23.084268457118004</v>
      </c>
      <c r="AI23" s="10" cm="1">
        <f t="array" ref="AI23">INDEX(Drivers!$C$31:$AG$33,$B23,AI$21)</f>
        <v>23.386851589499322</v>
      </c>
      <c r="AJ23" s="10" cm="1">
        <f t="array" ref="AJ23">INDEX(Drivers!$C$31:$AG$33,$B23,AJ$21)</f>
        <v>23.741166103323508</v>
      </c>
      <c r="AK23" s="10" cm="1">
        <f t="array" ref="AK23">INDEX(Drivers!$C$31:$AG$33,$B23,AK$21)</f>
        <v>24.068006880629749</v>
      </c>
      <c r="AL23" s="10" cm="1">
        <f t="array" ref="AL23">INDEX(Drivers!$C$31:$AG$33,$B23,AL$21)</f>
        <v>24.393485390610401</v>
      </c>
      <c r="AM23" s="10" cm="1">
        <f t="array" ref="AM23">INDEX(Drivers!$C$31:$AG$33,$B23,AM$21)</f>
        <v>25.817220733972711</v>
      </c>
      <c r="AN23" s="10" cm="1">
        <f t="array" ref="AN23">INDEX(Drivers!$C$31:$AG$33,$B23,AN$21)</f>
        <v>27.072142283632239</v>
      </c>
      <c r="AO23" s="10">
        <f t="shared" si="9"/>
        <v>27.072142283632239</v>
      </c>
      <c r="AP23" s="10">
        <f t="shared" si="9"/>
        <v>27.072142283632239</v>
      </c>
      <c r="AQ23" s="10"/>
      <c r="AR23" s="10"/>
      <c r="AS23" s="10"/>
      <c r="AT23" s="10"/>
      <c r="AU23" s="10"/>
      <c r="AV23" s="10"/>
    </row>
    <row r="24" spans="1:48">
      <c r="A24" s="313" t="s">
        <v>16</v>
      </c>
      <c r="B24" s="313">
        <v>3</v>
      </c>
      <c r="C24" s="313" t="s">
        <v>406</v>
      </c>
      <c r="D24" s="313" t="s">
        <v>47</v>
      </c>
      <c r="E24" s="10">
        <f t="shared" si="8"/>
        <v>10.465086576414015</v>
      </c>
      <c r="F24" s="10">
        <f t="shared" si="8"/>
        <v>12.999164931506851</v>
      </c>
      <c r="G24" s="10">
        <f t="shared" si="8"/>
        <v>15.351871798708071</v>
      </c>
      <c r="H24" s="10">
        <f t="shared" si="8"/>
        <v>20.560478144923771</v>
      </c>
      <c r="I24" s="24">
        <f t="shared" si="8"/>
        <v>26.82858654170612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12.999164931506851</v>
      </c>
      <c r="S24" s="10" cm="1">
        <f t="array" ref="S24">INDEX(Drivers!$C$31:$AG$33,$B24,S$21)</f>
        <v>11.998316089840852</v>
      </c>
      <c r="T24" s="10" cm="1">
        <f t="array" ref="T24">INDEX(Drivers!$C$31:$AG$33,$B24,T$21)</f>
        <v>12.136466763279879</v>
      </c>
      <c r="U24" s="10" cm="1">
        <f t="array" ref="U24">INDEX(Drivers!$C$31:$AG$33,$B24,U$21)</f>
        <v>12.375452354539799</v>
      </c>
      <c r="V24" s="10" cm="1">
        <f t="array" ref="V24">INDEX(Drivers!$C$31:$AG$33,$B24,V$21)</f>
        <v>12.813177301901149</v>
      </c>
      <c r="W24" s="10" cm="1">
        <f t="array" ref="W24">INDEX(Drivers!$C$31:$AG$33,$B24,W$21)</f>
        <v>13.27107582566539</v>
      </c>
      <c r="X24" s="10" cm="1">
        <f t="array" ref="X24">INDEX(Drivers!$C$31:$AG$33,$B24,X$21)</f>
        <v>13.735811417655599</v>
      </c>
      <c r="Y24" s="10" cm="1">
        <f t="array" ref="Y24">INDEX(Drivers!$C$31:$AG$33,$B24,Y$21)</f>
        <v>14.189651130547789</v>
      </c>
      <c r="Z24" s="10" cm="1">
        <f t="array" ref="Z24">INDEX(Drivers!$C$31:$AG$33,$B24,Z$21)</f>
        <v>14.54318981563083</v>
      </c>
      <c r="AA24" s="10" cm="1">
        <f t="array" ref="AA24">INDEX(Drivers!$C$31:$AG$33,$B24,AA$21)</f>
        <v>14.937633394021224</v>
      </c>
      <c r="AB24" s="10" cm="1">
        <f t="array" ref="AB24">INDEX(Drivers!$C$31:$AG$33,$B24,AB$21)</f>
        <v>15.351871798708071</v>
      </c>
      <c r="AC24" s="10" cm="1">
        <f t="array" ref="AC24">INDEX(Drivers!$C$31:$AG$33,$B24,AC$21)</f>
        <v>15.806022635064062</v>
      </c>
      <c r="AD24" s="10" cm="1">
        <f t="array" ref="AD24">INDEX(Drivers!$C$31:$AG$33,$B24,AD$21)</f>
        <v>16.295257204697567</v>
      </c>
      <c r="AE24" s="10" cm="1">
        <f t="array" ref="AE24">INDEX(Drivers!$C$31:$AG$33,$B24,AE$21)</f>
        <v>16.776119478641636</v>
      </c>
      <c r="AF24" s="10" cm="1">
        <f t="array" ref="AF24">INDEX(Drivers!$C$31:$AG$33,$B24,AF$21)</f>
        <v>17.292578988629923</v>
      </c>
      <c r="AG24" s="10" cm="1">
        <f t="array" ref="AG24">INDEX(Drivers!$C$31:$AG$33,$B24,AG$21)</f>
        <v>17.788075845531377</v>
      </c>
      <c r="AH24" s="10" cm="1">
        <f t="array" ref="AH24">INDEX(Drivers!$C$31:$AG$33,$B24,AH$21)</f>
        <v>18.360957228183082</v>
      </c>
      <c r="AI24" s="10" cm="1">
        <f t="array" ref="AI24">INDEX(Drivers!$C$31:$AG$33,$B24,AI$21)</f>
        <v>18.95584385582471</v>
      </c>
      <c r="AJ24" s="10" cm="1">
        <f t="array" ref="AJ24">INDEX(Drivers!$C$31:$AG$33,$B24,AJ$21)</f>
        <v>19.503364724016549</v>
      </c>
      <c r="AK24" s="10" cm="1">
        <f t="array" ref="AK24">INDEX(Drivers!$C$31:$AG$33,$B24,AK$21)</f>
        <v>20.038507585589738</v>
      </c>
      <c r="AL24" s="10" cm="1">
        <f t="array" ref="AL24">INDEX(Drivers!$C$31:$AG$33,$B24,AL$21)</f>
        <v>20.560478144923771</v>
      </c>
      <c r="AM24" s="10" cm="1">
        <f t="array" ref="AM24">INDEX(Drivers!$C$31:$AG$33,$B24,AM$21)</f>
        <v>23.569366784900694</v>
      </c>
      <c r="AN24" s="10" cm="1">
        <f t="array" ref="AN24">INDEX(Drivers!$C$31:$AG$33,$B24,AN$21)</f>
        <v>26.82858654170612</v>
      </c>
      <c r="AO24" s="10">
        <f t="shared" si="9"/>
        <v>26.82858654170612</v>
      </c>
      <c r="AP24" s="10">
        <f t="shared" si="9"/>
        <v>26.82858654170612</v>
      </c>
      <c r="AQ24" s="10"/>
      <c r="AR24" s="10"/>
      <c r="AS24" s="10"/>
      <c r="AT24" s="10"/>
      <c r="AU24" s="10"/>
      <c r="AV24" s="10"/>
    </row>
    <row r="25" spans="1:48">
      <c r="A25" s="313" t="s">
        <v>16</v>
      </c>
      <c r="E25" s="47">
        <f t="shared" ref="E25:AP25" si="10">SUM(E22:E24)</f>
        <v>52.325432882070082</v>
      </c>
      <c r="F25" s="47">
        <f t="shared" si="10"/>
        <v>59.308690000000013</v>
      </c>
      <c r="G25" s="47">
        <f t="shared" si="10"/>
        <v>65.956090000000003</v>
      </c>
      <c r="H25" s="47">
        <f t="shared" si="10"/>
        <v>71.375305999999995</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59.308690000000013</v>
      </c>
      <c r="S25" s="47">
        <f t="shared" si="10"/>
        <v>59.991580449204264</v>
      </c>
      <c r="T25" s="47">
        <f t="shared" si="10"/>
        <v>60.682333816399378</v>
      </c>
      <c r="U25" s="47">
        <f t="shared" si="10"/>
        <v>61.381040636574369</v>
      </c>
      <c r="V25" s="47">
        <f t="shared" si="10"/>
        <v>62.087792487153699</v>
      </c>
      <c r="W25" s="47">
        <f t="shared" si="10"/>
        <v>62.802682000000033</v>
      </c>
      <c r="X25" s="47">
        <f t="shared" si="10"/>
        <v>63.42106534200515</v>
      </c>
      <c r="Y25" s="47">
        <f t="shared" si="10"/>
        <v>64.045537563425796</v>
      </c>
      <c r="Z25" s="47">
        <f t="shared" si="10"/>
        <v>64.676158618096451</v>
      </c>
      <c r="AA25" s="47">
        <f t="shared" si="10"/>
        <v>65.31298905018393</v>
      </c>
      <c r="AB25" s="47">
        <f t="shared" si="10"/>
        <v>65.956090000000003</v>
      </c>
      <c r="AC25" s="47">
        <f t="shared" si="10"/>
        <v>66.518977190687664</v>
      </c>
      <c r="AD25" s="47">
        <f t="shared" si="10"/>
        <v>67.08666821358311</v>
      </c>
      <c r="AE25" s="47">
        <f t="shared" si="10"/>
        <v>67.659204065895452</v>
      </c>
      <c r="AF25" s="47">
        <f t="shared" si="10"/>
        <v>68.236626094715177</v>
      </c>
      <c r="AG25" s="47">
        <f t="shared" si="10"/>
        <v>68.818976000000021</v>
      </c>
      <c r="AH25" s="47">
        <f t="shared" si="10"/>
        <v>69.322810489383542</v>
      </c>
      <c r="AI25" s="47">
        <f t="shared" si="10"/>
        <v>69.830333629884052</v>
      </c>
      <c r="AJ25" s="47">
        <f t="shared" si="10"/>
        <v>70.341572426693432</v>
      </c>
      <c r="AK25" s="47">
        <f t="shared" si="10"/>
        <v>70.856554082712833</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0.87639620653319283</v>
      </c>
      <c r="G31" s="80">
        <f>(G29*G22+G30*G23+G24)/G25</f>
        <v>0.91706715496398028</v>
      </c>
      <c r="H31" s="80">
        <f>(H29*H22+H30*H23+H24)/H25</f>
        <v>0.94589433331498307</v>
      </c>
      <c r="I31" s="80">
        <f>(I29*I22+I30*I23+I24)/I25</f>
        <v>0.98568738166819359</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29.397152810871816</v>
      </c>
      <c r="H34" s="10">
        <f t="shared" si="11"/>
        <v>26.421342464465834</v>
      </c>
      <c r="I34" s="10">
        <f t="shared" si="11"/>
        <v>21.617180174661634</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30.055448444405961</v>
      </c>
      <c r="T34" s="10">
        <f t="shared" si="11"/>
        <v>30.114882584089106</v>
      </c>
      <c r="U34" s="10">
        <f t="shared" si="11"/>
        <v>30.116630989386103</v>
      </c>
      <c r="V34" s="10">
        <f t="shared" si="11"/>
        <v>30.045392186817836</v>
      </c>
      <c r="W34" s="10">
        <f t="shared" si="11"/>
        <v>29.955048691868203</v>
      </c>
      <c r="X34" s="10">
        <f t="shared" si="11"/>
        <v>29.790766540481624</v>
      </c>
      <c r="Y34" s="10">
        <f t="shared" si="11"/>
        <v>29.635001112882335</v>
      </c>
      <c r="Z34" s="10">
        <f t="shared" si="11"/>
        <v>29.560736539980113</v>
      </c>
      <c r="AA34" s="10">
        <f t="shared" si="11"/>
        <v>29.497706997425762</v>
      </c>
      <c r="AB34" s="10">
        <f t="shared" si="11"/>
        <v>29.397152810871816</v>
      </c>
      <c r="AC34" s="10">
        <f t="shared" si="11"/>
        <v>29.22660506665564</v>
      </c>
      <c r="AD34" s="10">
        <f t="shared" si="11"/>
        <v>28.975393956434889</v>
      </c>
      <c r="AE34" s="10">
        <f t="shared" si="11"/>
        <v>28.73396673922942</v>
      </c>
      <c r="AF34" s="10">
        <f t="shared" si="11"/>
        <v>28.472677945644715</v>
      </c>
      <c r="AG34" s="10">
        <f t="shared" si="11"/>
        <v>28.217325231478725</v>
      </c>
      <c r="AH34" s="10">
        <f t="shared" si="11"/>
        <v>27.877584804082453</v>
      </c>
      <c r="AI34" s="10">
        <f t="shared" si="11"/>
        <v>27.487638184560016</v>
      </c>
      <c r="AJ34" s="10">
        <f t="shared" si="11"/>
        <v>27.097041599353382</v>
      </c>
      <c r="AK34" s="10">
        <f t="shared" si="11"/>
        <v>26.750039616493339</v>
      </c>
      <c r="AL34" s="10">
        <f t="shared" si="11"/>
        <v>26.421342464465834</v>
      </c>
      <c r="AM34" s="10">
        <f t="shared" si="11"/>
        <v>24.232958481126566</v>
      </c>
      <c r="AN34" s="10">
        <f t="shared" si="11"/>
        <v>21.617180174661634</v>
      </c>
      <c r="AO34" s="10">
        <f t="shared" si="11"/>
        <v>21.617180174661634</v>
      </c>
      <c r="AP34" s="10">
        <f t="shared" si="11"/>
        <v>21.617180174661634</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21.207065390420119</v>
      </c>
      <c r="H35" s="10">
        <f t="shared" si="12"/>
        <v>24.393485390610401</v>
      </c>
      <c r="I35" s="10">
        <f t="shared" si="12"/>
        <v>27.072142283632239</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17.937815914957454</v>
      </c>
      <c r="T35" s="10">
        <f t="shared" si="12"/>
        <v>18.430984469030395</v>
      </c>
      <c r="U35" s="10">
        <f t="shared" si="12"/>
        <v>18.88895729264847</v>
      </c>
      <c r="V35" s="10">
        <f t="shared" si="12"/>
        <v>19.229222998434714</v>
      </c>
      <c r="W35" s="10">
        <f t="shared" si="12"/>
        <v>19.576557482466434</v>
      </c>
      <c r="X35" s="10">
        <f t="shared" si="12"/>
        <v>19.894487383867926</v>
      </c>
      <c r="Y35" s="10">
        <f t="shared" si="12"/>
        <v>20.22088531999567</v>
      </c>
      <c r="Z35" s="10">
        <f t="shared" si="12"/>
        <v>20.57223226248551</v>
      </c>
      <c r="AA35" s="10">
        <f t="shared" si="12"/>
        <v>20.877648658736941</v>
      </c>
      <c r="AB35" s="10">
        <f t="shared" si="12"/>
        <v>21.207065390420119</v>
      </c>
      <c r="AC35" s="10">
        <f t="shared" si="12"/>
        <v>21.48634948896796</v>
      </c>
      <c r="AD35" s="10">
        <f t="shared" si="12"/>
        <v>21.816017052450658</v>
      </c>
      <c r="AE35" s="10">
        <f t="shared" si="12"/>
        <v>22.149117848024396</v>
      </c>
      <c r="AF35" s="10">
        <f t="shared" si="12"/>
        <v>22.471369160440531</v>
      </c>
      <c r="AG35" s="10">
        <f t="shared" si="12"/>
        <v>22.813574922989911</v>
      </c>
      <c r="AH35" s="10">
        <f t="shared" si="12"/>
        <v>23.084268457118004</v>
      </c>
      <c r="AI35" s="10">
        <f t="shared" si="12"/>
        <v>23.386851589499322</v>
      </c>
      <c r="AJ35" s="10">
        <f t="shared" si="12"/>
        <v>23.741166103323508</v>
      </c>
      <c r="AK35" s="10">
        <f t="shared" si="12"/>
        <v>24.068006880629749</v>
      </c>
      <c r="AL35" s="10">
        <f t="shared" si="12"/>
        <v>24.393485390610401</v>
      </c>
      <c r="AM35" s="10">
        <f t="shared" si="12"/>
        <v>25.817220733972711</v>
      </c>
      <c r="AN35" s="10">
        <f t="shared" si="12"/>
        <v>27.072142283632239</v>
      </c>
      <c r="AO35" s="10">
        <f t="shared" si="12"/>
        <v>27.072142283632239</v>
      </c>
      <c r="AP35" s="10">
        <f t="shared" si="12"/>
        <v>27.072142283632239</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12.999164931506851</v>
      </c>
      <c r="G36" s="10">
        <f t="shared" si="13"/>
        <v>15.351871798708071</v>
      </c>
      <c r="H36" s="10">
        <f t="shared" si="13"/>
        <v>20.560478144923771</v>
      </c>
      <c r="I36" s="10">
        <f t="shared" si="13"/>
        <v>26.82858654170612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12.999164931506851</v>
      </c>
      <c r="S36" s="10">
        <f t="shared" si="13"/>
        <v>11.998316089840852</v>
      </c>
      <c r="T36" s="10">
        <f t="shared" si="13"/>
        <v>12.136466763279879</v>
      </c>
      <c r="U36" s="10">
        <f t="shared" si="13"/>
        <v>12.375452354539799</v>
      </c>
      <c r="V36" s="10">
        <f t="shared" si="13"/>
        <v>12.813177301901149</v>
      </c>
      <c r="W36" s="10">
        <f t="shared" si="13"/>
        <v>13.27107582566539</v>
      </c>
      <c r="X36" s="10">
        <f t="shared" si="13"/>
        <v>13.735811417655599</v>
      </c>
      <c r="Y36" s="10">
        <f t="shared" si="13"/>
        <v>14.189651130547789</v>
      </c>
      <c r="Z36" s="10">
        <f t="shared" si="13"/>
        <v>14.54318981563083</v>
      </c>
      <c r="AA36" s="10">
        <f t="shared" si="13"/>
        <v>14.937633394021224</v>
      </c>
      <c r="AB36" s="10">
        <f t="shared" si="13"/>
        <v>15.351871798708071</v>
      </c>
      <c r="AC36" s="10">
        <f t="shared" si="13"/>
        <v>15.806022635064062</v>
      </c>
      <c r="AD36" s="10">
        <f t="shared" si="13"/>
        <v>16.295257204697567</v>
      </c>
      <c r="AE36" s="10">
        <f t="shared" si="13"/>
        <v>16.776119478641636</v>
      </c>
      <c r="AF36" s="10">
        <f t="shared" si="13"/>
        <v>17.292578988629923</v>
      </c>
      <c r="AG36" s="10">
        <f t="shared" si="13"/>
        <v>17.788075845531377</v>
      </c>
      <c r="AH36" s="10">
        <f t="shared" si="13"/>
        <v>18.360957228183082</v>
      </c>
      <c r="AI36" s="10">
        <f t="shared" si="13"/>
        <v>18.95584385582471</v>
      </c>
      <c r="AJ36" s="10">
        <f t="shared" si="13"/>
        <v>19.503364724016549</v>
      </c>
      <c r="AK36" s="10">
        <f t="shared" si="13"/>
        <v>20.038507585589738</v>
      </c>
      <c r="AL36" s="10">
        <f t="shared" si="13"/>
        <v>20.560478144923771</v>
      </c>
      <c r="AM36" s="10">
        <f t="shared" si="13"/>
        <v>23.569366784900694</v>
      </c>
      <c r="AN36" s="10">
        <f t="shared" si="13"/>
        <v>26.82858654170612</v>
      </c>
      <c r="AO36" s="10">
        <f t="shared" si="13"/>
        <v>26.82858654170612</v>
      </c>
      <c r="AP36" s="10">
        <f t="shared" si="13"/>
        <v>26.82858654170612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1.2895608781634942</v>
      </c>
      <c r="H45" s="10">
        <f t="shared" si="16"/>
        <v>1.5275039543155391</v>
      </c>
      <c r="I45" s="10">
        <f t="shared" si="16"/>
        <v>2.1215288219756667</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1.0114818454305425</v>
      </c>
      <c r="T45" s="51" cm="1">
        <f t="array" ref="T45">INDEX(Drivers!$C$34:$AG$34,1,T21)/Drivers!$C$34</f>
        <v>1.0187391843287743</v>
      </c>
      <c r="U45" s="51" cm="1">
        <f t="array" ref="U45">INDEX(Drivers!$C$34:$AG$34,1,U21)/Drivers!$C$34</f>
        <v>1.1924309022111452</v>
      </c>
      <c r="V45" s="51" cm="1">
        <f t="array" ref="V45">INDEX(Drivers!$C$34:$AG$34,1,V21)/Drivers!$C$34</f>
        <v>1.2065209792192733</v>
      </c>
      <c r="W45" s="51" cm="1">
        <f t="array" ref="W45">INDEX(Drivers!$C$34:$AG$34,1,W21)/Drivers!$C$34</f>
        <v>1.2215541918421098</v>
      </c>
      <c r="X45" s="51" cm="1">
        <f t="array" ref="X45">INDEX(Drivers!$C$34:$AG$34,1,X21)/Drivers!$C$34</f>
        <v>1.2376531788659781</v>
      </c>
      <c r="Y45" s="51" cm="1">
        <f t="array" ref="Y45">INDEX(Drivers!$C$34:$AG$34,1,Y21)/Drivers!$C$34</f>
        <v>1.2532890270350616</v>
      </c>
      <c r="Z45" s="51" cm="1">
        <f t="array" ref="Z45">INDEX(Drivers!$C$34:$AG$34,1,Z21)/Drivers!$C$34</f>
        <v>1.2632316623540771</v>
      </c>
      <c r="AA45" s="51" cm="1">
        <f t="array" ref="AA45">INDEX(Drivers!$C$34:$AG$34,1,AA21)/Drivers!$C$34</f>
        <v>1.2762541471286504</v>
      </c>
      <c r="AB45" s="51" cm="1">
        <f t="array" ref="AB45">INDEX(Drivers!$C$34:$AG$34,1,AB21)/Drivers!$C$34</f>
        <v>1.2895608781634942</v>
      </c>
      <c r="AC45" s="51" cm="1">
        <f t="array" ref="AC45">INDEX(Drivers!$C$34:$AG$34,1,AC21)/Drivers!$C$34</f>
        <v>1.3081284397280657</v>
      </c>
      <c r="AD45" s="51" cm="1">
        <f t="array" ref="AD45">INDEX(Drivers!$C$34:$AG$34,1,AD21)/Drivers!$C$34</f>
        <v>1.3270572236009146</v>
      </c>
      <c r="AE45" s="51" cm="1">
        <f t="array" ref="AE45">INDEX(Drivers!$C$34:$AG$34,1,AE21)/Drivers!$C$34</f>
        <v>1.3457351510452631</v>
      </c>
      <c r="AF45" s="51" cm="1">
        <f t="array" ref="AF45">INDEX(Drivers!$C$34:$AG$34,1,AF21)/Drivers!$C$34</f>
        <v>1.3667062119098117</v>
      </c>
      <c r="AG45" s="51" cm="1">
        <f t="array" ref="AG45">INDEX(Drivers!$C$34:$AG$34,1,AG21)/Drivers!$C$34</f>
        <v>1.3861173629773769</v>
      </c>
      <c r="AH45" s="51" cm="1">
        <f t="array" ref="AH45">INDEX(Drivers!$C$34:$AG$34,1,AH21)/Drivers!$C$34</f>
        <v>1.4131697827063021</v>
      </c>
      <c r="AI45" s="51" cm="1">
        <f t="array" ref="AI45">INDEX(Drivers!$C$34:$AG$34,1,AI21)/Drivers!$C$34</f>
        <v>1.4439626702154995</v>
      </c>
      <c r="AJ45" s="51" cm="1">
        <f t="array" ref="AJ45">INDEX(Drivers!$C$34:$AG$34,1,AJ21)/Drivers!$C$34</f>
        <v>1.4711818748043091</v>
      </c>
      <c r="AK45" s="51" cm="1">
        <f t="array" ref="AK45">INDEX(Drivers!$C$34:$AG$34,1,AK21)/Drivers!$C$34</f>
        <v>1.499147578167723</v>
      </c>
      <c r="AL45" s="51" cm="1">
        <f t="array" ref="AL45">INDEX(Drivers!$C$34:$AG$34,1,AL21)/Drivers!$C$34</f>
        <v>1.5275039543155391</v>
      </c>
      <c r="AM45" s="51" cm="1">
        <f t="array" ref="AM45">INDEX(Drivers!$C$34:$AG$34,1,AM21)/Drivers!$C$34</f>
        <v>1.8549822025391021</v>
      </c>
      <c r="AN45" s="51" cm="1">
        <f t="array" ref="AN45">INDEX(Drivers!$C$34:$AG$34,1,AN21)/Drivers!$C$34</f>
        <v>2.1215288219756667</v>
      </c>
      <c r="AO45" s="36">
        <f>AN45</f>
        <v>2.1215288219756667</v>
      </c>
      <c r="AP45" s="36">
        <f>AO45</f>
        <v>2.1215288219756667</v>
      </c>
      <c r="AQ45" s="36"/>
      <c r="AR45" s="36"/>
      <c r="AS45" s="10"/>
      <c r="AT45" s="10"/>
      <c r="AU45" s="10"/>
      <c r="AV45" s="10"/>
    </row>
    <row r="46" spans="1:48">
      <c r="A46" s="313" t="s">
        <v>16</v>
      </c>
      <c r="H46" s="109">
        <f>I46^(1/40)-1</f>
        <v>1.8981321942033613E-2</v>
      </c>
      <c r="I46" s="186">
        <f>I45/E45</f>
        <v>2.1215288219756667</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2.6521037772884837E-2</v>
      </c>
      <c r="H50" s="59">
        <f t="shared" si="17"/>
        <v>1.7077505904205204E-2</v>
      </c>
      <c r="I50" s="59">
        <f t="shared" si="17"/>
        <v>3.339572190929041E-2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0.39871043912183646</v>
      </c>
      <c r="H63" s="186">
        <f t="shared" si="19"/>
        <v>0.39847249604568441</v>
      </c>
      <c r="I63" s="186">
        <f t="shared" si="19"/>
        <v>0.39787847117802427</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0.39897772646657559</v>
      </c>
      <c r="T63" s="313" cm="1">
        <f t="array" ref="T63">IF(T$7=-1,U63,IF(T$7=99,S63,IF(T$7=0,INDEX($E63:$I63,0,T$5),(INDEX($E63:$I63,0,T$7+1)-INDEX($E63:$I63,0,T$7))/(INDEX($E$4:$I$4,0,T$7+1)-INDEX($E$4:$I$4,0,T$7))+S63)))</f>
        <v>0.39894802787271566</v>
      </c>
      <c r="U63" s="313" cm="1">
        <f t="array" ref="U63">IF(U$7=-1,V63,IF(U$7=99,T63,IF(U$7=0,INDEX($E63:$I63,0,U$5),(INDEX($E63:$I63,0,U$7+1)-INDEX($E63:$I63,0,U$7))/(INDEX($E$4:$I$4,0,U$7+1)-INDEX($E$4:$I$4,0,U$7))+T63)))</f>
        <v>0.39891832927885573</v>
      </c>
      <c r="V63" s="313" cm="1">
        <f t="array" ref="V63">IF(V$7=-1,W63,IF(V$7=99,U63,IF(V$7=0,INDEX($E63:$I63,0,V$5),(INDEX($E63:$I63,0,V$7+1)-INDEX($E63:$I63,0,V$7))/(INDEX($E$4:$I$4,0,V$7+1)-INDEX($E$4:$I$4,0,V$7))+U63)))</f>
        <v>0.3988886306849958</v>
      </c>
      <c r="W63" s="313" cm="1">
        <f t="array" ref="W63">IF(W$7=-1,X63,IF(W$7=99,V63,IF(W$7=0,INDEX($E63:$I63,0,W$5),(INDEX($E63:$I63,0,W$7+1)-INDEX($E63:$I63,0,W$7))/(INDEX($E$4:$I$4,0,W$7+1)-INDEX($E$4:$I$4,0,W$7))+V63)))</f>
        <v>0.39885893209113588</v>
      </c>
      <c r="X63" s="313" cm="1">
        <f t="array" ref="X63">IF(X$7=-1,Y63,IF(X$7=99,W63,IF(X$7=0,INDEX($E63:$I63,0,X$5),(INDEX($E63:$I63,0,X$7+1)-INDEX($E63:$I63,0,X$7))/(INDEX($E$4:$I$4,0,X$7+1)-INDEX($E$4:$I$4,0,X$7))+W63)))</f>
        <v>0.39882923349727595</v>
      </c>
      <c r="Y63" s="313" cm="1">
        <f t="array" ref="Y63">IF(Y$7=-1,Z63,IF(Y$7=99,X63,IF(Y$7=0,INDEX($E63:$I63,0,Y$5),(INDEX($E63:$I63,0,Y$7+1)-INDEX($E63:$I63,0,Y$7))/(INDEX($E$4:$I$4,0,Y$7+1)-INDEX($E$4:$I$4,0,Y$7))+X63)))</f>
        <v>0.39879953490341602</v>
      </c>
      <c r="Z63" s="313" cm="1">
        <f t="array" ref="Z63">IF(Z$7=-1,AA63,IF(Z$7=99,Y63,IF(Z$7=0,INDEX($E63:$I63,0,Z$5),(INDEX($E63:$I63,0,Z$7+1)-INDEX($E63:$I63,0,Z$7))/(INDEX($E$4:$I$4,0,Z$7+1)-INDEX($E$4:$I$4,0,Z$7))+Y63)))</f>
        <v>0.39876983630955609</v>
      </c>
      <c r="AA63" s="313" cm="1">
        <f t="array" ref="AA63">IF(AA$7=-1,AB63,IF(AA$7=99,Z63,IF(AA$7=0,INDEX($E63:$I63,0,AA$5),(INDEX($E63:$I63,0,AA$7+1)-INDEX($E63:$I63,0,AA$7))/(INDEX($E$4:$I$4,0,AA$7+1)-INDEX($E$4:$I$4,0,AA$7))+Z63)))</f>
        <v>0.39874013771569616</v>
      </c>
      <c r="AB63" s="313" cm="1">
        <f t="array" ref="AB63">IF(AB$7=-1,AC63,IF(AB$7=99,AA63,IF(AB$7=0,INDEX($E63:$I63,0,AB$5),(INDEX($E63:$I63,0,AB$7+1)-INDEX($E63:$I63,0,AB$7))/(INDEX($E$4:$I$4,0,AB$7+1)-INDEX($E$4:$I$4,0,AB$7))+AA63)))</f>
        <v>0.39871043912183646</v>
      </c>
      <c r="AC63" s="313" cm="1">
        <f t="array" ref="AC63">IF(AC$7=-1,AD63,IF(AC$7=99,AB63,IF(AC$7=0,INDEX($E63:$I63,0,AC$5),(INDEX($E63:$I63,0,AC$7+1)-INDEX($E63:$I63,0,AC$7))/(INDEX($E$4:$I$4,0,AC$7+1)-INDEX($E$4:$I$4,0,AC$7))+AB63)))</f>
        <v>0.39868664481422122</v>
      </c>
      <c r="AD63" s="313" cm="1">
        <f t="array" ref="AD63">IF(AD$7=-1,AE63,IF(AD$7=99,AC63,IF(AD$7=0,INDEX($E63:$I63,0,AD$5),(INDEX($E63:$I63,0,AD$7+1)-INDEX($E63:$I63,0,AD$7))/(INDEX($E$4:$I$4,0,AD$7+1)-INDEX($E$4:$I$4,0,AD$7))+AC63)))</f>
        <v>0.39866285050660599</v>
      </c>
      <c r="AE63" s="313" cm="1">
        <f t="array" ref="AE63">IF(AE$7=-1,AF63,IF(AE$7=99,AD63,IF(AE$7=0,INDEX($E63:$I63,0,AE$5),(INDEX($E63:$I63,0,AE$7+1)-INDEX($E63:$I63,0,AE$7))/(INDEX($E$4:$I$4,0,AE$7+1)-INDEX($E$4:$I$4,0,AE$7))+AD63)))</f>
        <v>0.39863905619899076</v>
      </c>
      <c r="AF63" s="313" cm="1">
        <f t="array" ref="AF63">IF(AF$7=-1,AG63,IF(AF$7=99,AE63,IF(AF$7=0,INDEX($E63:$I63,0,AF$5),(INDEX($E63:$I63,0,AF$7+1)-INDEX($E63:$I63,0,AF$7))/(INDEX($E$4:$I$4,0,AF$7+1)-INDEX($E$4:$I$4,0,AF$7))+AE63)))</f>
        <v>0.39861526189137553</v>
      </c>
      <c r="AG63" s="313" cm="1">
        <f t="array" ref="AG63">IF(AG$7=-1,AH63,IF(AG$7=99,AF63,IF(AG$7=0,INDEX($E63:$I63,0,AG$5),(INDEX($E63:$I63,0,AG$7+1)-INDEX($E63:$I63,0,AG$7))/(INDEX($E$4:$I$4,0,AG$7+1)-INDEX($E$4:$I$4,0,AG$7))+AF63)))</f>
        <v>0.39859146758376029</v>
      </c>
      <c r="AH63" s="313" cm="1">
        <f t="array" ref="AH63">IF(AH$7=-1,AI63,IF(AH$7=99,AG63,IF(AH$7=0,INDEX($E63:$I63,0,AH$5),(INDEX($E63:$I63,0,AH$7+1)-INDEX($E63:$I63,0,AH$7))/(INDEX($E$4:$I$4,0,AH$7+1)-INDEX($E$4:$I$4,0,AH$7))+AG63)))</f>
        <v>0.39856767327614506</v>
      </c>
      <c r="AI63" s="313" cm="1">
        <f t="array" ref="AI63">IF(AI$7=-1,AJ63,IF(AI$7=99,AH63,IF(AI$7=0,INDEX($E63:$I63,0,AI$5),(INDEX($E63:$I63,0,AI$7+1)-INDEX($E63:$I63,0,AI$7))/(INDEX($E$4:$I$4,0,AI$7+1)-INDEX($E$4:$I$4,0,AI$7))+AH63)))</f>
        <v>0.39854387896852983</v>
      </c>
      <c r="AJ63" s="313" cm="1">
        <f t="array" ref="AJ63">IF(AJ$7=-1,AK63,IF(AJ$7=99,AI63,IF(AJ$7=0,INDEX($E63:$I63,0,AJ$5),(INDEX($E63:$I63,0,AJ$7+1)-INDEX($E63:$I63,0,AJ$7))/(INDEX($E$4:$I$4,0,AJ$7+1)-INDEX($E$4:$I$4,0,AJ$7))+AI63)))</f>
        <v>0.3985200846609146</v>
      </c>
      <c r="AK63" s="313" cm="1">
        <f t="array" ref="AK63">IF(AK$7=-1,AL63,IF(AK$7=99,AJ63,IF(AK$7=0,INDEX($E63:$I63,0,AK$5),(INDEX($E63:$I63,0,AK$7+1)-INDEX($E63:$I63,0,AK$7))/(INDEX($E$4:$I$4,0,AK$7+1)-INDEX($E$4:$I$4,0,AK$7))+AJ63)))</f>
        <v>0.39849629035329936</v>
      </c>
      <c r="AL63" s="313" cm="1">
        <f t="array" ref="AL63">IF(AL$7=-1,AM63,IF(AL$7=99,AK63,IF(AL$7=0,INDEX($E63:$I63,0,AL$5),(INDEX($E63:$I63,0,AL$7+1)-INDEX($E63:$I63,0,AL$7))/(INDEX($E$4:$I$4,0,AL$7+1)-INDEX($E$4:$I$4,0,AL$7))+AK63)))</f>
        <v>0.39847249604568441</v>
      </c>
      <c r="AM63" s="313" cm="1">
        <f t="array" ref="AM63">IF(AM$7=-1,AN63,IF(AM$7=99,AL63,IF(AM$7=0,INDEX($E63:$I63,0,AM$5),(INDEX($E63:$I63,0,AM$7+1)-INDEX($E63:$I63,0,AM$7))/(INDEX($E$4:$I$4,0,AM$7+1)-INDEX($E$4:$I$4,0,AM$7))+AL63)))</f>
        <v>0.39841309355891841</v>
      </c>
      <c r="AN63" s="313" cm="1">
        <f t="array" ref="AN63">IF(AN$7=-1,AO63,IF(AN$7=99,AM63,IF(AN$7=0,INDEX($E63:$I63,0,AN$5),(INDEX($E63:$I63,0,AN$7+1)-INDEX($E63:$I63,0,AN$7))/(INDEX($E$4:$I$4,0,AN$7+1)-INDEX($E$4:$I$4,0,AN$7))+AM63)))</f>
        <v>0.39787847117802427</v>
      </c>
      <c r="AO63" s="313" cm="1">
        <f t="array" ref="AO63">IF(AO$7=-1,AP63,IF(AO$7=99,AN63,IF(AO$7=0,INDEX($E63:$I63,0,AO$5),(INDEX($E63:$I63,0,AO$7+1)-INDEX($E63:$I63,0,AO$7))/(INDEX($E$4:$I$4,0,AO$7+1)-INDEX($E$4:$I$4,0,AO$7))+AN63)))</f>
        <v>0.39787847117802427</v>
      </c>
      <c r="AP63" s="313" cm="1">
        <f t="array" ref="AP63">IF(AP$7=-1,AQ63,IF(AP$7=99,AO63,IF(AP$7=0,INDEX($E63:$I63,0,AP$5),(INDEX($E63:$I63,0,AP$7+1)-INDEX($E63:$I63,0,AP$7))/(INDEX($E$4:$I$4,0,AP$7+1)-INDEX($E$4:$I$4,0,AP$7))+AO63)))</f>
        <v>0.39787847117802427</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0.69742087824367294</v>
      </c>
      <c r="H65" s="186">
        <f t="shared" si="19"/>
        <v>0.69694499209136884</v>
      </c>
      <c r="I65" s="186">
        <f t="shared" si="19"/>
        <v>0.69575694235604857</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0.6979554529331512</v>
      </c>
      <c r="T65" s="313" cm="1">
        <f t="array" ref="T65">IF(T$7=-1,U65,IF(T$7=99,S65,IF(T$7=0,INDEX($E65:$I65,0,T$5),(INDEX($E65:$I65,0,T$7+1)-INDEX($E65:$I65,0,T$7))/(INDEX($E$4:$I$4,0,T$7+1)-INDEX($E$4:$I$4,0,T$7))+S65)))</f>
        <v>0.69789605574543134</v>
      </c>
      <c r="U65" s="313" cm="1">
        <f t="array" ref="U65">IF(U$7=-1,V65,IF(U$7=99,T65,IF(U$7=0,INDEX($E65:$I65,0,U$5),(INDEX($E65:$I65,0,U$7+1)-INDEX($E65:$I65,0,U$7))/(INDEX($E$4:$I$4,0,U$7+1)-INDEX($E$4:$I$4,0,U$7))+T65)))</f>
        <v>0.69783665855771149</v>
      </c>
      <c r="V65" s="313" cm="1">
        <f t="array" ref="V65">IF(V$7=-1,W65,IF(V$7=99,U65,IF(V$7=0,INDEX($E65:$I65,0,V$5),(INDEX($E65:$I65,0,V$7+1)-INDEX($E65:$I65,0,V$7))/(INDEX($E$4:$I$4,0,V$7+1)-INDEX($E$4:$I$4,0,V$7))+U65)))</f>
        <v>0.69777726136999163</v>
      </c>
      <c r="W65" s="313" cm="1">
        <f t="array" ref="W65">IF(W$7=-1,X65,IF(W$7=99,V65,IF(W$7=0,INDEX($E65:$I65,0,W$5),(INDEX($E65:$I65,0,W$7+1)-INDEX($E65:$I65,0,W$7))/(INDEX($E$4:$I$4,0,W$7+1)-INDEX($E$4:$I$4,0,W$7))+V65)))</f>
        <v>0.69771786418227177</v>
      </c>
      <c r="X65" s="313" cm="1">
        <f t="array" ref="X65">IF(X$7=-1,Y65,IF(X$7=99,W65,IF(X$7=0,INDEX($E65:$I65,0,X$5),(INDEX($E65:$I65,0,X$7+1)-INDEX($E65:$I65,0,X$7))/(INDEX($E$4:$I$4,0,X$7+1)-INDEX($E$4:$I$4,0,X$7))+W65)))</f>
        <v>0.69765846699455192</v>
      </c>
      <c r="Y65" s="313" cm="1">
        <f t="array" ref="Y65">IF(Y$7=-1,Z65,IF(Y$7=99,X65,IF(Y$7=0,INDEX($E65:$I65,0,Y$5),(INDEX($E65:$I65,0,Y$7+1)-INDEX($E65:$I65,0,Y$7))/(INDEX($E$4:$I$4,0,Y$7+1)-INDEX($E$4:$I$4,0,Y$7))+X65)))</f>
        <v>0.69759906980683206</v>
      </c>
      <c r="Z65" s="313" cm="1">
        <f t="array" ref="Z65">IF(Z$7=-1,AA65,IF(Z$7=99,Y65,IF(Z$7=0,INDEX($E65:$I65,0,Z$5),(INDEX($E65:$I65,0,Z$7+1)-INDEX($E65:$I65,0,Z$7))/(INDEX($E$4:$I$4,0,Z$7+1)-INDEX($E$4:$I$4,0,Z$7))+Y65)))</f>
        <v>0.69753967261911221</v>
      </c>
      <c r="AA65" s="313" cm="1">
        <f t="array" ref="AA65">IF(AA$7=-1,AB65,IF(AA$7=99,Z65,IF(AA$7=0,INDEX($E65:$I65,0,AA$5),(INDEX($E65:$I65,0,AA$7+1)-INDEX($E65:$I65,0,AA$7))/(INDEX($E$4:$I$4,0,AA$7+1)-INDEX($E$4:$I$4,0,AA$7))+Z65)))</f>
        <v>0.69748027543139235</v>
      </c>
      <c r="AB65" s="313" cm="1">
        <f t="array" ref="AB65">IF(AB$7=-1,AC65,IF(AB$7=99,AA65,IF(AB$7=0,INDEX($E65:$I65,0,AB$5),(INDEX($E65:$I65,0,AB$7+1)-INDEX($E65:$I65,0,AB$7))/(INDEX($E$4:$I$4,0,AB$7+1)-INDEX($E$4:$I$4,0,AB$7))+AA65)))</f>
        <v>0.69742087824367294</v>
      </c>
      <c r="AC65" s="313" cm="1">
        <f t="array" ref="AC65">IF(AC$7=-1,AD65,IF(AC$7=99,AB65,IF(AC$7=0,INDEX($E65:$I65,0,AC$5),(INDEX($E65:$I65,0,AC$7+1)-INDEX($E65:$I65,0,AC$7))/(INDEX($E$4:$I$4,0,AC$7+1)-INDEX($E$4:$I$4,0,AC$7))+AB65)))</f>
        <v>0.69737328962844258</v>
      </c>
      <c r="AD65" s="313" cm="1">
        <f t="array" ref="AD65">IF(AD$7=-1,AE65,IF(AD$7=99,AC65,IF(AD$7=0,INDEX($E65:$I65,0,AD$5),(INDEX($E65:$I65,0,AD$7+1)-INDEX($E65:$I65,0,AD$7))/(INDEX($E$4:$I$4,0,AD$7+1)-INDEX($E$4:$I$4,0,AD$7))+AC65)))</f>
        <v>0.69732570101321212</v>
      </c>
      <c r="AE65" s="313" cm="1">
        <f t="array" ref="AE65">IF(AE$7=-1,AF65,IF(AE$7=99,AD65,IF(AE$7=0,INDEX($E65:$I65,0,AE$5),(INDEX($E65:$I65,0,AE$7+1)-INDEX($E65:$I65,0,AE$7))/(INDEX($E$4:$I$4,0,AE$7+1)-INDEX($E$4:$I$4,0,AE$7))+AD65)))</f>
        <v>0.69727811239798165</v>
      </c>
      <c r="AF65" s="313" cm="1">
        <f t="array" ref="AF65">IF(AF$7=-1,AG65,IF(AF$7=99,AE65,IF(AF$7=0,INDEX($E65:$I65,0,AF$5),(INDEX($E65:$I65,0,AF$7+1)-INDEX($E65:$I65,0,AF$7))/(INDEX($E$4:$I$4,0,AF$7+1)-INDEX($E$4:$I$4,0,AF$7))+AE65)))</f>
        <v>0.69723052378275119</v>
      </c>
      <c r="AG65" s="313" cm="1">
        <f t="array" ref="AG65">IF(AG$7=-1,AH65,IF(AG$7=99,AF65,IF(AG$7=0,INDEX($E65:$I65,0,AG$5),(INDEX($E65:$I65,0,AG$7+1)-INDEX($E65:$I65,0,AG$7))/(INDEX($E$4:$I$4,0,AG$7+1)-INDEX($E$4:$I$4,0,AG$7))+AF65)))</f>
        <v>0.69718293516752072</v>
      </c>
      <c r="AH65" s="313" cm="1">
        <f t="array" ref="AH65">IF(AH$7=-1,AI65,IF(AH$7=99,AG65,IF(AH$7=0,INDEX($E65:$I65,0,AH$5),(INDEX($E65:$I65,0,AH$7+1)-INDEX($E65:$I65,0,AH$7))/(INDEX($E$4:$I$4,0,AH$7+1)-INDEX($E$4:$I$4,0,AH$7))+AG65)))</f>
        <v>0.69713534655229026</v>
      </c>
      <c r="AI65" s="313" cm="1">
        <f t="array" ref="AI65">IF(AI$7=-1,AJ65,IF(AI$7=99,AH65,IF(AI$7=0,INDEX($E65:$I65,0,AI$5),(INDEX($E65:$I65,0,AI$7+1)-INDEX($E65:$I65,0,AI$7))/(INDEX($E$4:$I$4,0,AI$7+1)-INDEX($E$4:$I$4,0,AI$7))+AH65)))</f>
        <v>0.69708775793705979</v>
      </c>
      <c r="AJ65" s="313" cm="1">
        <f t="array" ref="AJ65">IF(AJ$7=-1,AK65,IF(AJ$7=99,AI65,IF(AJ$7=0,INDEX($E65:$I65,0,AJ$5),(INDEX($E65:$I65,0,AJ$7+1)-INDEX($E65:$I65,0,AJ$7))/(INDEX($E$4:$I$4,0,AJ$7+1)-INDEX($E$4:$I$4,0,AJ$7))+AI65)))</f>
        <v>0.69704016932182933</v>
      </c>
      <c r="AK65" s="313" cm="1">
        <f t="array" ref="AK65">IF(AK$7=-1,AL65,IF(AK$7=99,AJ65,IF(AK$7=0,INDEX($E65:$I65,0,AK$5),(INDEX($E65:$I65,0,AK$7+1)-INDEX($E65:$I65,0,AK$7))/(INDEX($E$4:$I$4,0,AK$7+1)-INDEX($E$4:$I$4,0,AK$7))+AJ65)))</f>
        <v>0.69699258070659886</v>
      </c>
      <c r="AL65" s="313" cm="1">
        <f t="array" ref="AL65">IF(AL$7=-1,AM65,IF(AL$7=99,AK65,IF(AL$7=0,INDEX($E65:$I65,0,AL$5),(INDEX($E65:$I65,0,AL$7+1)-INDEX($E65:$I65,0,AL$7))/(INDEX($E$4:$I$4,0,AL$7+1)-INDEX($E$4:$I$4,0,AL$7))+AK65)))</f>
        <v>0.69694499209136884</v>
      </c>
      <c r="AM65" s="313" cm="1">
        <f t="array" ref="AM65">IF(AM$7=-1,AN65,IF(AM$7=99,AL65,IF(AM$7=0,INDEX($E65:$I65,0,AM$5),(INDEX($E65:$I65,0,AM$7+1)-INDEX($E65:$I65,0,AM$7))/(INDEX($E$4:$I$4,0,AM$7+1)-INDEX($E$4:$I$4,0,AM$7))+AL65)))</f>
        <v>0.69682618711783684</v>
      </c>
      <c r="AN65" s="313" cm="1">
        <f t="array" ref="AN65">IF(AN$7=-1,AO65,IF(AN$7=99,AM65,IF(AN$7=0,INDEX($E65:$I65,0,AN$5),(INDEX($E65:$I65,0,AN$7+1)-INDEX($E65:$I65,0,AN$7))/(INDEX($E$4:$I$4,0,AN$7+1)-INDEX($E$4:$I$4,0,AN$7))+AM65)))</f>
        <v>0.69575694235604857</v>
      </c>
      <c r="AO65" s="313" cm="1">
        <f t="array" ref="AO65">IF(AO$7=-1,AP65,IF(AO$7=99,AN65,IF(AO$7=0,INDEX($E65:$I65,0,AO$5),(INDEX($E65:$I65,0,AO$7+1)-INDEX($E65:$I65,0,AO$7))/(INDEX($E$4:$I$4,0,AO$7+1)-INDEX($E$4:$I$4,0,AO$7))+AN65)))</f>
        <v>0.69575694235604857</v>
      </c>
      <c r="AP65" s="313" cm="1">
        <f t="array" ref="AP65">IF(AP$7=-1,AQ65,IF(AP$7=99,AO65,IF(AP$7=0,INDEX($E65:$I65,0,AP$5),(INDEX($E65:$I65,0,AP$7+1)-INDEX($E65:$I65,0,AP$7))/(INDEX($E$4:$I$4,0,AP$7+1)-INDEX($E$4:$I$4,0,AP$7))+AO65)))</f>
        <v>0.69575694235604857</v>
      </c>
    </row>
    <row r="66" spans="1:42">
      <c r="A66" s="313" t="s">
        <v>16</v>
      </c>
      <c r="C66" s="313" t="str">
        <f t="shared" si="18"/>
        <v>Cooking</v>
      </c>
      <c r="E66" s="186">
        <f t="shared" si="19"/>
        <v>0.39899999999999997</v>
      </c>
      <c r="F66" s="186">
        <f t="shared" si="19"/>
        <v>0.39900742506043552</v>
      </c>
      <c r="G66" s="186">
        <f t="shared" si="19"/>
        <v>0.39871043912183646</v>
      </c>
      <c r="H66" s="186">
        <f t="shared" si="19"/>
        <v>0.39847249604568441</v>
      </c>
      <c r="I66" s="186">
        <f t="shared" si="19"/>
        <v>0.39787847117802427</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0.39897772646657559</v>
      </c>
      <c r="T66" s="313" cm="1">
        <f t="array" ref="T66">IF(T$7=-1,U66,IF(T$7=99,S66,IF(T$7=0,INDEX($E66:$I66,0,T$5),(INDEX($E66:$I66,0,T$7+1)-INDEX($E66:$I66,0,T$7))/(INDEX($E$4:$I$4,0,T$7+1)-INDEX($E$4:$I$4,0,T$7))+S66)))</f>
        <v>0.39894802787271566</v>
      </c>
      <c r="U66" s="313" cm="1">
        <f t="array" ref="U66">IF(U$7=-1,V66,IF(U$7=99,T66,IF(U$7=0,INDEX($E66:$I66,0,U$5),(INDEX($E66:$I66,0,U$7+1)-INDEX($E66:$I66,0,U$7))/(INDEX($E$4:$I$4,0,U$7+1)-INDEX($E$4:$I$4,0,U$7))+T66)))</f>
        <v>0.39891832927885573</v>
      </c>
      <c r="V66" s="313" cm="1">
        <f t="array" ref="V66">IF(V$7=-1,W66,IF(V$7=99,U66,IF(V$7=0,INDEX($E66:$I66,0,V$5),(INDEX($E66:$I66,0,V$7+1)-INDEX($E66:$I66,0,V$7))/(INDEX($E$4:$I$4,0,V$7+1)-INDEX($E$4:$I$4,0,V$7))+U66)))</f>
        <v>0.3988886306849958</v>
      </c>
      <c r="W66" s="313" cm="1">
        <f t="array" ref="W66">IF(W$7=-1,X66,IF(W$7=99,V66,IF(W$7=0,INDEX($E66:$I66,0,W$5),(INDEX($E66:$I66,0,W$7+1)-INDEX($E66:$I66,0,W$7))/(INDEX($E$4:$I$4,0,W$7+1)-INDEX($E$4:$I$4,0,W$7))+V66)))</f>
        <v>0.39885893209113588</v>
      </c>
      <c r="X66" s="313" cm="1">
        <f t="array" ref="X66">IF(X$7=-1,Y66,IF(X$7=99,W66,IF(X$7=0,INDEX($E66:$I66,0,X$5),(INDEX($E66:$I66,0,X$7+1)-INDEX($E66:$I66,0,X$7))/(INDEX($E$4:$I$4,0,X$7+1)-INDEX($E$4:$I$4,0,X$7))+W66)))</f>
        <v>0.39882923349727595</v>
      </c>
      <c r="Y66" s="313" cm="1">
        <f t="array" ref="Y66">IF(Y$7=-1,Z66,IF(Y$7=99,X66,IF(Y$7=0,INDEX($E66:$I66,0,Y$5),(INDEX($E66:$I66,0,Y$7+1)-INDEX($E66:$I66,0,Y$7))/(INDEX($E$4:$I$4,0,Y$7+1)-INDEX($E$4:$I$4,0,Y$7))+X66)))</f>
        <v>0.39879953490341602</v>
      </c>
      <c r="Z66" s="313" cm="1">
        <f t="array" ref="Z66">IF(Z$7=-1,AA66,IF(Z$7=99,Y66,IF(Z$7=0,INDEX($E66:$I66,0,Z$5),(INDEX($E66:$I66,0,Z$7+1)-INDEX($E66:$I66,0,Z$7))/(INDEX($E$4:$I$4,0,Z$7+1)-INDEX($E$4:$I$4,0,Z$7))+Y66)))</f>
        <v>0.39876983630955609</v>
      </c>
      <c r="AA66" s="313" cm="1">
        <f t="array" ref="AA66">IF(AA$7=-1,AB66,IF(AA$7=99,Z66,IF(AA$7=0,INDEX($E66:$I66,0,AA$5),(INDEX($E66:$I66,0,AA$7+1)-INDEX($E66:$I66,0,AA$7))/(INDEX($E$4:$I$4,0,AA$7+1)-INDEX($E$4:$I$4,0,AA$7))+Z66)))</f>
        <v>0.39874013771569616</v>
      </c>
      <c r="AB66" s="313" cm="1">
        <f t="array" ref="AB66">IF(AB$7=-1,AC66,IF(AB$7=99,AA66,IF(AB$7=0,INDEX($E66:$I66,0,AB$5),(INDEX($E66:$I66,0,AB$7+1)-INDEX($E66:$I66,0,AB$7))/(INDEX($E$4:$I$4,0,AB$7+1)-INDEX($E$4:$I$4,0,AB$7))+AA66)))</f>
        <v>0.39871043912183646</v>
      </c>
      <c r="AC66" s="313" cm="1">
        <f t="array" ref="AC66">IF(AC$7=-1,AD66,IF(AC$7=99,AB66,IF(AC$7=0,INDEX($E66:$I66,0,AC$5),(INDEX($E66:$I66,0,AC$7+1)-INDEX($E66:$I66,0,AC$7))/(INDEX($E$4:$I$4,0,AC$7+1)-INDEX($E$4:$I$4,0,AC$7))+AB66)))</f>
        <v>0.39868664481422122</v>
      </c>
      <c r="AD66" s="313" cm="1">
        <f t="array" ref="AD66">IF(AD$7=-1,AE66,IF(AD$7=99,AC66,IF(AD$7=0,INDEX($E66:$I66,0,AD$5),(INDEX($E66:$I66,0,AD$7+1)-INDEX($E66:$I66,0,AD$7))/(INDEX($E$4:$I$4,0,AD$7+1)-INDEX($E$4:$I$4,0,AD$7))+AC66)))</f>
        <v>0.39866285050660599</v>
      </c>
      <c r="AE66" s="313" cm="1">
        <f t="array" ref="AE66">IF(AE$7=-1,AF66,IF(AE$7=99,AD66,IF(AE$7=0,INDEX($E66:$I66,0,AE$5),(INDEX($E66:$I66,0,AE$7+1)-INDEX($E66:$I66,0,AE$7))/(INDEX($E$4:$I$4,0,AE$7+1)-INDEX($E$4:$I$4,0,AE$7))+AD66)))</f>
        <v>0.39863905619899076</v>
      </c>
      <c r="AF66" s="313" cm="1">
        <f t="array" ref="AF66">IF(AF$7=-1,AG66,IF(AF$7=99,AE66,IF(AF$7=0,INDEX($E66:$I66,0,AF$5),(INDEX($E66:$I66,0,AF$7+1)-INDEX($E66:$I66,0,AF$7))/(INDEX($E$4:$I$4,0,AF$7+1)-INDEX($E$4:$I$4,0,AF$7))+AE66)))</f>
        <v>0.39861526189137553</v>
      </c>
      <c r="AG66" s="313" cm="1">
        <f t="array" ref="AG66">IF(AG$7=-1,AH66,IF(AG$7=99,AF66,IF(AG$7=0,INDEX($E66:$I66,0,AG$5),(INDEX($E66:$I66,0,AG$7+1)-INDEX($E66:$I66,0,AG$7))/(INDEX($E$4:$I$4,0,AG$7+1)-INDEX($E$4:$I$4,0,AG$7))+AF66)))</f>
        <v>0.39859146758376029</v>
      </c>
      <c r="AH66" s="313" cm="1">
        <f t="array" ref="AH66">IF(AH$7=-1,AI66,IF(AH$7=99,AG66,IF(AH$7=0,INDEX($E66:$I66,0,AH$5),(INDEX($E66:$I66,0,AH$7+1)-INDEX($E66:$I66,0,AH$7))/(INDEX($E$4:$I$4,0,AH$7+1)-INDEX($E$4:$I$4,0,AH$7))+AG66)))</f>
        <v>0.39856767327614506</v>
      </c>
      <c r="AI66" s="313" cm="1">
        <f t="array" ref="AI66">IF(AI$7=-1,AJ66,IF(AI$7=99,AH66,IF(AI$7=0,INDEX($E66:$I66,0,AI$5),(INDEX($E66:$I66,0,AI$7+1)-INDEX($E66:$I66,0,AI$7))/(INDEX($E$4:$I$4,0,AI$7+1)-INDEX($E$4:$I$4,0,AI$7))+AH66)))</f>
        <v>0.39854387896852983</v>
      </c>
      <c r="AJ66" s="313" cm="1">
        <f t="array" ref="AJ66">IF(AJ$7=-1,AK66,IF(AJ$7=99,AI66,IF(AJ$7=0,INDEX($E66:$I66,0,AJ$5),(INDEX($E66:$I66,0,AJ$7+1)-INDEX($E66:$I66,0,AJ$7))/(INDEX($E$4:$I$4,0,AJ$7+1)-INDEX($E$4:$I$4,0,AJ$7))+AI66)))</f>
        <v>0.3985200846609146</v>
      </c>
      <c r="AK66" s="313" cm="1">
        <f t="array" ref="AK66">IF(AK$7=-1,AL66,IF(AK$7=99,AJ66,IF(AK$7=0,INDEX($E66:$I66,0,AK$5),(INDEX($E66:$I66,0,AK$7+1)-INDEX($E66:$I66,0,AK$7))/(INDEX($E$4:$I$4,0,AK$7+1)-INDEX($E$4:$I$4,0,AK$7))+AJ66)))</f>
        <v>0.39849629035329936</v>
      </c>
      <c r="AL66" s="313" cm="1">
        <f t="array" ref="AL66">IF(AL$7=-1,AM66,IF(AL$7=99,AK66,IF(AL$7=0,INDEX($E66:$I66,0,AL$5),(INDEX($E66:$I66,0,AL$7+1)-INDEX($E66:$I66,0,AL$7))/(INDEX($E$4:$I$4,0,AL$7+1)-INDEX($E$4:$I$4,0,AL$7))+AK66)))</f>
        <v>0.39847249604568441</v>
      </c>
      <c r="AM66" s="313" cm="1">
        <f t="array" ref="AM66">IF(AM$7=-1,AN66,IF(AM$7=99,AL66,IF(AM$7=0,INDEX($E66:$I66,0,AM$5),(INDEX($E66:$I66,0,AM$7+1)-INDEX($E66:$I66,0,AM$7))/(INDEX($E$4:$I$4,0,AM$7+1)-INDEX($E$4:$I$4,0,AM$7))+AL66)))</f>
        <v>0.39841309355891841</v>
      </c>
      <c r="AN66" s="313" cm="1">
        <f t="array" ref="AN66">IF(AN$7=-1,AO66,IF(AN$7=99,AM66,IF(AN$7=0,INDEX($E66:$I66,0,AN$5),(INDEX($E66:$I66,0,AN$7+1)-INDEX($E66:$I66,0,AN$7))/(INDEX($E$4:$I$4,0,AN$7+1)-INDEX($E$4:$I$4,0,AN$7))+AM66)))</f>
        <v>0.39787847117802427</v>
      </c>
      <c r="AO66" s="313" cm="1">
        <f t="array" ref="AO66">IF(AO$7=-1,AP66,IF(AO$7=99,AN66,IF(AO$7=0,INDEX($E66:$I66,0,AO$5),(INDEX($E66:$I66,0,AO$7+1)-INDEX($E66:$I66,0,AO$7))/(INDEX($E$4:$I$4,0,AO$7+1)-INDEX($E$4:$I$4,0,AO$7))+AN66)))</f>
        <v>0.39787847117802427</v>
      </c>
      <c r="AP66" s="313" cm="1">
        <f t="array" ref="AP66">IF(AP$7=-1,AQ66,IF(AP$7=99,AO66,IF(AP$7=0,INDEX($E66:$I66,0,AP$5),(INDEX($E66:$I66,0,AP$7+1)-INDEX($E66:$I66,0,AP$7))/(INDEX($E$4:$I$4,0,AP$7+1)-INDEX($E$4:$I$4,0,AP$7))+AO66)))</f>
        <v>0.39787847117802427</v>
      </c>
    </row>
    <row r="67" spans="1:42">
      <c r="A67" s="313" t="s">
        <v>16</v>
      </c>
      <c r="C67" s="313" t="str">
        <f t="shared" si="18"/>
        <v>Space Heating</v>
      </c>
      <c r="E67" s="186">
        <f t="shared" si="19"/>
        <v>0.29899999999999999</v>
      </c>
      <c r="F67" s="186">
        <f t="shared" si="19"/>
        <v>0.29900742506043554</v>
      </c>
      <c r="G67" s="186">
        <f t="shared" si="19"/>
        <v>0.29871043912183648</v>
      </c>
      <c r="H67" s="186">
        <f t="shared" si="19"/>
        <v>0.29847249604568443</v>
      </c>
      <c r="I67" s="186">
        <f t="shared" si="19"/>
        <v>0.2978784711780243</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0.29897772646657561</v>
      </c>
      <c r="T67" s="313" cm="1">
        <f t="array" ref="T67">IF(T$7=-1,U67,IF(T$7=99,S67,IF(T$7=0,INDEX($E67:$I67,0,T$5),(INDEX($E67:$I67,0,T$7+1)-INDEX($E67:$I67,0,T$7))/(INDEX($E$4:$I$4,0,T$7+1)-INDEX($E$4:$I$4,0,T$7))+S67)))</f>
        <v>0.29894802787271568</v>
      </c>
      <c r="U67" s="313" cm="1">
        <f t="array" ref="U67">IF(U$7=-1,V67,IF(U$7=99,T67,IF(U$7=0,INDEX($E67:$I67,0,U$5),(INDEX($E67:$I67,0,U$7+1)-INDEX($E67:$I67,0,U$7))/(INDEX($E$4:$I$4,0,U$7+1)-INDEX($E$4:$I$4,0,U$7))+T67)))</f>
        <v>0.29891832927885575</v>
      </c>
      <c r="V67" s="313" cm="1">
        <f t="array" ref="V67">IF(V$7=-1,W67,IF(V$7=99,U67,IF(V$7=0,INDEX($E67:$I67,0,V$5),(INDEX($E67:$I67,0,V$7+1)-INDEX($E67:$I67,0,V$7))/(INDEX($E$4:$I$4,0,V$7+1)-INDEX($E$4:$I$4,0,V$7))+U67)))</f>
        <v>0.29888863068499583</v>
      </c>
      <c r="W67" s="313" cm="1">
        <f t="array" ref="W67">IF(W$7=-1,X67,IF(W$7=99,V67,IF(W$7=0,INDEX($E67:$I67,0,W$5),(INDEX($E67:$I67,0,W$7+1)-INDEX($E67:$I67,0,W$7))/(INDEX($E$4:$I$4,0,W$7+1)-INDEX($E$4:$I$4,0,W$7))+V67)))</f>
        <v>0.2988589320911359</v>
      </c>
      <c r="X67" s="313" cm="1">
        <f t="array" ref="X67">IF(X$7=-1,Y67,IF(X$7=99,W67,IF(X$7=0,INDEX($E67:$I67,0,X$5),(INDEX($E67:$I67,0,X$7+1)-INDEX($E67:$I67,0,X$7))/(INDEX($E$4:$I$4,0,X$7+1)-INDEX($E$4:$I$4,0,X$7))+W67)))</f>
        <v>0.29882923349727597</v>
      </c>
      <c r="Y67" s="313" cm="1">
        <f t="array" ref="Y67">IF(Y$7=-1,Z67,IF(Y$7=99,X67,IF(Y$7=0,INDEX($E67:$I67,0,Y$5),(INDEX($E67:$I67,0,Y$7+1)-INDEX($E67:$I67,0,Y$7))/(INDEX($E$4:$I$4,0,Y$7+1)-INDEX($E$4:$I$4,0,Y$7))+X67)))</f>
        <v>0.29879953490341604</v>
      </c>
      <c r="Z67" s="313" cm="1">
        <f t="array" ref="Z67">IF(Z$7=-1,AA67,IF(Z$7=99,Y67,IF(Z$7=0,INDEX($E67:$I67,0,Z$5),(INDEX($E67:$I67,0,Z$7+1)-INDEX($E67:$I67,0,Z$7))/(INDEX($E$4:$I$4,0,Z$7+1)-INDEX($E$4:$I$4,0,Z$7))+Y67)))</f>
        <v>0.29876983630955611</v>
      </c>
      <c r="AA67" s="313" cm="1">
        <f t="array" ref="AA67">IF(AA$7=-1,AB67,IF(AA$7=99,Z67,IF(AA$7=0,INDEX($E67:$I67,0,AA$5),(INDEX($E67:$I67,0,AA$7+1)-INDEX($E67:$I67,0,AA$7))/(INDEX($E$4:$I$4,0,AA$7+1)-INDEX($E$4:$I$4,0,AA$7))+Z67)))</f>
        <v>0.29874013771569619</v>
      </c>
      <c r="AB67" s="313" cm="1">
        <f t="array" ref="AB67">IF(AB$7=-1,AC67,IF(AB$7=99,AA67,IF(AB$7=0,INDEX($E67:$I67,0,AB$5),(INDEX($E67:$I67,0,AB$7+1)-INDEX($E67:$I67,0,AB$7))/(INDEX($E$4:$I$4,0,AB$7+1)-INDEX($E$4:$I$4,0,AB$7))+AA67)))</f>
        <v>0.29871043912183648</v>
      </c>
      <c r="AC67" s="313" cm="1">
        <f t="array" ref="AC67">IF(AC$7=-1,AD67,IF(AC$7=99,AB67,IF(AC$7=0,INDEX($E67:$I67,0,AC$5),(INDEX($E67:$I67,0,AC$7+1)-INDEX($E67:$I67,0,AC$7))/(INDEX($E$4:$I$4,0,AC$7+1)-INDEX($E$4:$I$4,0,AC$7))+AB67)))</f>
        <v>0.29868664481422125</v>
      </c>
      <c r="AD67" s="313" cm="1">
        <f t="array" ref="AD67">IF(AD$7=-1,AE67,IF(AD$7=99,AC67,IF(AD$7=0,INDEX($E67:$I67,0,AD$5),(INDEX($E67:$I67,0,AD$7+1)-INDEX($E67:$I67,0,AD$7))/(INDEX($E$4:$I$4,0,AD$7+1)-INDEX($E$4:$I$4,0,AD$7))+AC67)))</f>
        <v>0.29866285050660601</v>
      </c>
      <c r="AE67" s="313" cm="1">
        <f t="array" ref="AE67">IF(AE$7=-1,AF67,IF(AE$7=99,AD67,IF(AE$7=0,INDEX($E67:$I67,0,AE$5),(INDEX($E67:$I67,0,AE$7+1)-INDEX($E67:$I67,0,AE$7))/(INDEX($E$4:$I$4,0,AE$7+1)-INDEX($E$4:$I$4,0,AE$7))+AD67)))</f>
        <v>0.29863905619899078</v>
      </c>
      <c r="AF67" s="313" cm="1">
        <f t="array" ref="AF67">IF(AF$7=-1,AG67,IF(AF$7=99,AE67,IF(AF$7=0,INDEX($E67:$I67,0,AF$5),(INDEX($E67:$I67,0,AF$7+1)-INDEX($E67:$I67,0,AF$7))/(INDEX($E$4:$I$4,0,AF$7+1)-INDEX($E$4:$I$4,0,AF$7))+AE67)))</f>
        <v>0.29861526189137555</v>
      </c>
      <c r="AG67" s="313" cm="1">
        <f t="array" ref="AG67">IF(AG$7=-1,AH67,IF(AG$7=99,AF67,IF(AG$7=0,INDEX($E67:$I67,0,AG$5),(INDEX($E67:$I67,0,AG$7+1)-INDEX($E67:$I67,0,AG$7))/(INDEX($E$4:$I$4,0,AG$7+1)-INDEX($E$4:$I$4,0,AG$7))+AF67)))</f>
        <v>0.29859146758376032</v>
      </c>
      <c r="AH67" s="313" cm="1">
        <f t="array" ref="AH67">IF(AH$7=-1,AI67,IF(AH$7=99,AG67,IF(AH$7=0,INDEX($E67:$I67,0,AH$5),(INDEX($E67:$I67,0,AH$7+1)-INDEX($E67:$I67,0,AH$7))/(INDEX($E$4:$I$4,0,AH$7+1)-INDEX($E$4:$I$4,0,AH$7))+AG67)))</f>
        <v>0.29856767327614508</v>
      </c>
      <c r="AI67" s="313" cm="1">
        <f t="array" ref="AI67">IF(AI$7=-1,AJ67,IF(AI$7=99,AH67,IF(AI$7=0,INDEX($E67:$I67,0,AI$5),(INDEX($E67:$I67,0,AI$7+1)-INDEX($E67:$I67,0,AI$7))/(INDEX($E$4:$I$4,0,AI$7+1)-INDEX($E$4:$I$4,0,AI$7))+AH67)))</f>
        <v>0.29854387896852985</v>
      </c>
      <c r="AJ67" s="313" cm="1">
        <f t="array" ref="AJ67">IF(AJ$7=-1,AK67,IF(AJ$7=99,AI67,IF(AJ$7=0,INDEX($E67:$I67,0,AJ$5),(INDEX($E67:$I67,0,AJ$7+1)-INDEX($E67:$I67,0,AJ$7))/(INDEX($E$4:$I$4,0,AJ$7+1)-INDEX($E$4:$I$4,0,AJ$7))+AI67)))</f>
        <v>0.29852008466091462</v>
      </c>
      <c r="AK67" s="313" cm="1">
        <f t="array" ref="AK67">IF(AK$7=-1,AL67,IF(AK$7=99,AJ67,IF(AK$7=0,INDEX($E67:$I67,0,AK$5),(INDEX($E67:$I67,0,AK$7+1)-INDEX($E67:$I67,0,AK$7))/(INDEX($E$4:$I$4,0,AK$7+1)-INDEX($E$4:$I$4,0,AK$7))+AJ67)))</f>
        <v>0.29849629035329939</v>
      </c>
      <c r="AL67" s="313" cm="1">
        <f t="array" ref="AL67">IF(AL$7=-1,AM67,IF(AL$7=99,AK67,IF(AL$7=0,INDEX($E67:$I67,0,AL$5),(INDEX($E67:$I67,0,AL$7+1)-INDEX($E67:$I67,0,AL$7))/(INDEX($E$4:$I$4,0,AL$7+1)-INDEX($E$4:$I$4,0,AL$7))+AK67)))</f>
        <v>0.29847249604568443</v>
      </c>
      <c r="AM67" s="313" cm="1">
        <f t="array" ref="AM67">IF(AM$7=-1,AN67,IF(AM$7=99,AL67,IF(AM$7=0,INDEX($E67:$I67,0,AM$5),(INDEX($E67:$I67,0,AM$7+1)-INDEX($E67:$I67,0,AM$7))/(INDEX($E$4:$I$4,0,AM$7+1)-INDEX($E$4:$I$4,0,AM$7))+AL67)))</f>
        <v>0.29841309355891843</v>
      </c>
      <c r="AN67" s="313" cm="1">
        <f t="array" ref="AN67">IF(AN$7=-1,AO67,IF(AN$7=99,AM67,IF(AN$7=0,INDEX($E67:$I67,0,AN$5),(INDEX($E67:$I67,0,AN$7+1)-INDEX($E67:$I67,0,AN$7))/(INDEX($E$4:$I$4,0,AN$7+1)-INDEX($E$4:$I$4,0,AN$7))+AM67)))</f>
        <v>0.2978784711780243</v>
      </c>
      <c r="AO67" s="313" cm="1">
        <f t="array" ref="AO67">IF(AO$7=-1,AP67,IF(AO$7=99,AN67,IF(AO$7=0,INDEX($E67:$I67,0,AO$5),(INDEX($E67:$I67,0,AO$7+1)-INDEX($E67:$I67,0,AO$7))/(INDEX($E$4:$I$4,0,AO$7+1)-INDEX($E$4:$I$4,0,AO$7))+AN67)))</f>
        <v>0.2978784711780243</v>
      </c>
      <c r="AP67" s="313" cm="1">
        <f t="array" ref="AP67">IF(AP$7=-1,AQ67,IF(AP$7=99,AO67,IF(AP$7=0,INDEX($E67:$I67,0,AP$5),(INDEX($E67:$I67,0,AP$7+1)-INDEX($E67:$I67,0,AP$7))/(INDEX($E$4:$I$4,0,AP$7+1)-INDEX($E$4:$I$4,0,AP$7))+AO67)))</f>
        <v>0.2978784711780243</v>
      </c>
    </row>
    <row r="68" spans="1:42">
      <c r="A68" s="313" t="s">
        <v>16</v>
      </c>
      <c r="C68" s="313" t="str">
        <f t="shared" si="18"/>
        <v>Water Heating Geyser</v>
      </c>
      <c r="E68" s="186">
        <f t="shared" si="19"/>
        <v>0.69799999999999995</v>
      </c>
      <c r="F68" s="186">
        <f t="shared" si="19"/>
        <v>0.69801485012087106</v>
      </c>
      <c r="G68" s="186">
        <f t="shared" si="19"/>
        <v>0.69742087824367294</v>
      </c>
      <c r="H68" s="186">
        <f t="shared" si="19"/>
        <v>0.69694499209136884</v>
      </c>
      <c r="I68" s="186">
        <f t="shared" si="19"/>
        <v>0.69575694235604857</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0.6979554529331512</v>
      </c>
      <c r="T68" s="313" cm="1">
        <f t="array" ref="T68">IF(T$7=-1,U68,IF(T$7=99,S68,IF(T$7=0,INDEX($E68:$I68,0,T$5),(INDEX($E68:$I68,0,T$7+1)-INDEX($E68:$I68,0,T$7))/(INDEX($E$4:$I$4,0,T$7+1)-INDEX($E$4:$I$4,0,T$7))+S68)))</f>
        <v>0.69789605574543134</v>
      </c>
      <c r="U68" s="313" cm="1">
        <f t="array" ref="U68">IF(U$7=-1,V68,IF(U$7=99,T68,IF(U$7=0,INDEX($E68:$I68,0,U$5),(INDEX($E68:$I68,0,U$7+1)-INDEX($E68:$I68,0,U$7))/(INDEX($E$4:$I$4,0,U$7+1)-INDEX($E$4:$I$4,0,U$7))+T68)))</f>
        <v>0.69783665855771149</v>
      </c>
      <c r="V68" s="313" cm="1">
        <f t="array" ref="V68">IF(V$7=-1,W68,IF(V$7=99,U68,IF(V$7=0,INDEX($E68:$I68,0,V$5),(INDEX($E68:$I68,0,V$7+1)-INDEX($E68:$I68,0,V$7))/(INDEX($E$4:$I$4,0,V$7+1)-INDEX($E$4:$I$4,0,V$7))+U68)))</f>
        <v>0.69777726136999163</v>
      </c>
      <c r="W68" s="313" cm="1">
        <f t="array" ref="W68">IF(W$7=-1,X68,IF(W$7=99,V68,IF(W$7=0,INDEX($E68:$I68,0,W$5),(INDEX($E68:$I68,0,W$7+1)-INDEX($E68:$I68,0,W$7))/(INDEX($E$4:$I$4,0,W$7+1)-INDEX($E$4:$I$4,0,W$7))+V68)))</f>
        <v>0.69771786418227177</v>
      </c>
      <c r="X68" s="313" cm="1">
        <f t="array" ref="X68">IF(X$7=-1,Y68,IF(X$7=99,W68,IF(X$7=0,INDEX($E68:$I68,0,X$5),(INDEX($E68:$I68,0,X$7+1)-INDEX($E68:$I68,0,X$7))/(INDEX($E$4:$I$4,0,X$7+1)-INDEX($E$4:$I$4,0,X$7))+W68)))</f>
        <v>0.69765846699455192</v>
      </c>
      <c r="Y68" s="313" cm="1">
        <f t="array" ref="Y68">IF(Y$7=-1,Z68,IF(Y$7=99,X68,IF(Y$7=0,INDEX($E68:$I68,0,Y$5),(INDEX($E68:$I68,0,Y$7+1)-INDEX($E68:$I68,0,Y$7))/(INDEX($E$4:$I$4,0,Y$7+1)-INDEX($E$4:$I$4,0,Y$7))+X68)))</f>
        <v>0.69759906980683206</v>
      </c>
      <c r="Z68" s="313" cm="1">
        <f t="array" ref="Z68">IF(Z$7=-1,AA68,IF(Z$7=99,Y68,IF(Z$7=0,INDEX($E68:$I68,0,Z$5),(INDEX($E68:$I68,0,Z$7+1)-INDEX($E68:$I68,0,Z$7))/(INDEX($E$4:$I$4,0,Z$7+1)-INDEX($E$4:$I$4,0,Z$7))+Y68)))</f>
        <v>0.69753967261911221</v>
      </c>
      <c r="AA68" s="313" cm="1">
        <f t="array" ref="AA68">IF(AA$7=-1,AB68,IF(AA$7=99,Z68,IF(AA$7=0,INDEX($E68:$I68,0,AA$5),(INDEX($E68:$I68,0,AA$7+1)-INDEX($E68:$I68,0,AA$7))/(INDEX($E$4:$I$4,0,AA$7+1)-INDEX($E$4:$I$4,0,AA$7))+Z68)))</f>
        <v>0.69748027543139235</v>
      </c>
      <c r="AB68" s="313" cm="1">
        <f t="array" ref="AB68">IF(AB$7=-1,AC68,IF(AB$7=99,AA68,IF(AB$7=0,INDEX($E68:$I68,0,AB$5),(INDEX($E68:$I68,0,AB$7+1)-INDEX($E68:$I68,0,AB$7))/(INDEX($E$4:$I$4,0,AB$7+1)-INDEX($E$4:$I$4,0,AB$7))+AA68)))</f>
        <v>0.69742087824367294</v>
      </c>
      <c r="AC68" s="313" cm="1">
        <f t="array" ref="AC68">IF(AC$7=-1,AD68,IF(AC$7=99,AB68,IF(AC$7=0,INDEX($E68:$I68,0,AC$5),(INDEX($E68:$I68,0,AC$7+1)-INDEX($E68:$I68,0,AC$7))/(INDEX($E$4:$I$4,0,AC$7+1)-INDEX($E$4:$I$4,0,AC$7))+AB68)))</f>
        <v>0.69737328962844258</v>
      </c>
      <c r="AD68" s="313" cm="1">
        <f t="array" ref="AD68">IF(AD$7=-1,AE68,IF(AD$7=99,AC68,IF(AD$7=0,INDEX($E68:$I68,0,AD$5),(INDEX($E68:$I68,0,AD$7+1)-INDEX($E68:$I68,0,AD$7))/(INDEX($E$4:$I$4,0,AD$7+1)-INDEX($E$4:$I$4,0,AD$7))+AC68)))</f>
        <v>0.69732570101321212</v>
      </c>
      <c r="AE68" s="313" cm="1">
        <f t="array" ref="AE68">IF(AE$7=-1,AF68,IF(AE$7=99,AD68,IF(AE$7=0,INDEX($E68:$I68,0,AE$5),(INDEX($E68:$I68,0,AE$7+1)-INDEX($E68:$I68,0,AE$7))/(INDEX($E$4:$I$4,0,AE$7+1)-INDEX($E$4:$I$4,0,AE$7))+AD68)))</f>
        <v>0.69727811239798165</v>
      </c>
      <c r="AF68" s="313" cm="1">
        <f t="array" ref="AF68">IF(AF$7=-1,AG68,IF(AF$7=99,AE68,IF(AF$7=0,INDEX($E68:$I68,0,AF$5),(INDEX($E68:$I68,0,AF$7+1)-INDEX($E68:$I68,0,AF$7))/(INDEX($E$4:$I$4,0,AF$7+1)-INDEX($E$4:$I$4,0,AF$7))+AE68)))</f>
        <v>0.69723052378275119</v>
      </c>
      <c r="AG68" s="313" cm="1">
        <f t="array" ref="AG68">IF(AG$7=-1,AH68,IF(AG$7=99,AF68,IF(AG$7=0,INDEX($E68:$I68,0,AG$5),(INDEX($E68:$I68,0,AG$7+1)-INDEX($E68:$I68,0,AG$7))/(INDEX($E$4:$I$4,0,AG$7+1)-INDEX($E$4:$I$4,0,AG$7))+AF68)))</f>
        <v>0.69718293516752072</v>
      </c>
      <c r="AH68" s="313" cm="1">
        <f t="array" ref="AH68">IF(AH$7=-1,AI68,IF(AH$7=99,AG68,IF(AH$7=0,INDEX($E68:$I68,0,AH$5),(INDEX($E68:$I68,0,AH$7+1)-INDEX($E68:$I68,0,AH$7))/(INDEX($E$4:$I$4,0,AH$7+1)-INDEX($E$4:$I$4,0,AH$7))+AG68)))</f>
        <v>0.69713534655229026</v>
      </c>
      <c r="AI68" s="313" cm="1">
        <f t="array" ref="AI68">IF(AI$7=-1,AJ68,IF(AI$7=99,AH68,IF(AI$7=0,INDEX($E68:$I68,0,AI$5),(INDEX($E68:$I68,0,AI$7+1)-INDEX($E68:$I68,0,AI$7))/(INDEX($E$4:$I$4,0,AI$7+1)-INDEX($E$4:$I$4,0,AI$7))+AH68)))</f>
        <v>0.69708775793705979</v>
      </c>
      <c r="AJ68" s="313" cm="1">
        <f t="array" ref="AJ68">IF(AJ$7=-1,AK68,IF(AJ$7=99,AI68,IF(AJ$7=0,INDEX($E68:$I68,0,AJ$5),(INDEX($E68:$I68,0,AJ$7+1)-INDEX($E68:$I68,0,AJ$7))/(INDEX($E$4:$I$4,0,AJ$7+1)-INDEX($E$4:$I$4,0,AJ$7))+AI68)))</f>
        <v>0.69704016932182933</v>
      </c>
      <c r="AK68" s="313" cm="1">
        <f t="array" ref="AK68">IF(AK$7=-1,AL68,IF(AK$7=99,AJ68,IF(AK$7=0,INDEX($E68:$I68,0,AK$5),(INDEX($E68:$I68,0,AK$7+1)-INDEX($E68:$I68,0,AK$7))/(INDEX($E$4:$I$4,0,AK$7+1)-INDEX($E$4:$I$4,0,AK$7))+AJ68)))</f>
        <v>0.69699258070659886</v>
      </c>
      <c r="AL68" s="313" cm="1">
        <f t="array" ref="AL68">IF(AL$7=-1,AM68,IF(AL$7=99,AK68,IF(AL$7=0,INDEX($E68:$I68,0,AL$5),(INDEX($E68:$I68,0,AL$7+1)-INDEX($E68:$I68,0,AL$7))/(INDEX($E$4:$I$4,0,AL$7+1)-INDEX($E$4:$I$4,0,AL$7))+AK68)))</f>
        <v>0.69694499209136884</v>
      </c>
      <c r="AM68" s="313" cm="1">
        <f t="array" ref="AM68">IF(AM$7=-1,AN68,IF(AM$7=99,AL68,IF(AM$7=0,INDEX($E68:$I68,0,AM$5),(INDEX($E68:$I68,0,AM$7+1)-INDEX($E68:$I68,0,AM$7))/(INDEX($E$4:$I$4,0,AM$7+1)-INDEX($E$4:$I$4,0,AM$7))+AL68)))</f>
        <v>0.69682618711783684</v>
      </c>
      <c r="AN68" s="313" cm="1">
        <f t="array" ref="AN68">IF(AN$7=-1,AO68,IF(AN$7=99,AM68,IF(AN$7=0,INDEX($E68:$I68,0,AN$5),(INDEX($E68:$I68,0,AN$7+1)-INDEX($E68:$I68,0,AN$7))/(INDEX($E$4:$I$4,0,AN$7+1)-INDEX($E$4:$I$4,0,AN$7))+AM68)))</f>
        <v>0.69575694235604857</v>
      </c>
      <c r="AO68" s="313" cm="1">
        <f t="array" ref="AO68">IF(AO$7=-1,AP68,IF(AO$7=99,AN68,IF(AO$7=0,INDEX($E68:$I68,0,AO$5),(INDEX($E68:$I68,0,AO$7+1)-INDEX($E68:$I68,0,AO$7))/(INDEX($E$4:$I$4,0,AO$7+1)-INDEX($E$4:$I$4,0,AO$7))+AN68)))</f>
        <v>0.69575694235604857</v>
      </c>
      <c r="AP68" s="313" cm="1">
        <f t="array" ref="AP68">IF(AP$7=-1,AQ68,IF(AP$7=99,AO68,IF(AP$7=0,INDEX($E68:$I68,0,AP$5),(INDEX($E68:$I68,0,AP$7+1)-INDEX($E68:$I68,0,AP$7))/(INDEX($E$4:$I$4,0,AP$7+1)-INDEX($E$4:$I$4,0,AP$7))+AO68)))</f>
        <v>0.69575694235604857</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34.359165394478822</v>
      </c>
      <c r="L74" s="186">
        <f t="shared" si="21"/>
        <v>33.794710202567217</v>
      </c>
      <c r="M74" s="186">
        <f t="shared" si="21"/>
        <v>33.230255010655604</v>
      </c>
      <c r="N74" s="186">
        <f t="shared" si="21"/>
        <v>32.665799818743992</v>
      </c>
      <c r="O74" s="186">
        <f t="shared" si="21"/>
        <v>32.101344626832379</v>
      </c>
      <c r="P74" s="186">
        <f t="shared" ca="1" si="21"/>
        <v>32.721971688906109</v>
      </c>
      <c r="Q74" s="186">
        <f t="shared" ca="1" si="21"/>
        <v>33.297967784155695</v>
      </c>
      <c r="R74" s="186">
        <f t="shared" ca="1" si="21"/>
        <v>33.761654997952171</v>
      </c>
      <c r="S74" s="186">
        <f t="shared" ca="1" si="21"/>
        <v>33.51783519410867</v>
      </c>
      <c r="T74" s="186">
        <f t="shared" ca="1" si="21"/>
        <v>33.978239827635775</v>
      </c>
      <c r="U74" s="186">
        <f t="shared" ca="1" si="21"/>
        <v>34.452123482368521</v>
      </c>
      <c r="V74" s="186">
        <f t="shared" ca="1" si="21"/>
        <v>34.936632268415046</v>
      </c>
      <c r="W74" s="186">
        <f t="shared" ca="1" si="21"/>
        <v>35.43040494968178</v>
      </c>
      <c r="X74" s="186">
        <f t="shared" ca="1" si="21"/>
        <v>35.875067123973295</v>
      </c>
      <c r="Y74" s="186">
        <f t="shared" ca="1" si="21"/>
        <v>36.322563920968378</v>
      </c>
      <c r="Z74" s="186">
        <f t="shared" ca="1" si="21"/>
        <v>36.760269665227781</v>
      </c>
      <c r="AA74" s="186">
        <f t="shared" ca="1" si="21"/>
        <v>37.196540848350281</v>
      </c>
      <c r="AB74" s="186">
        <f t="shared" ca="1" si="21"/>
        <v>37.645576089236286</v>
      </c>
      <c r="AC74" s="186">
        <f t="shared" ca="1" si="21"/>
        <v>38.053599735934164</v>
      </c>
      <c r="AD74" s="186">
        <f t="shared" ca="1" si="21"/>
        <v>38.483488502422013</v>
      </c>
      <c r="AE74" s="186">
        <f t="shared" ca="1" si="21"/>
        <v>38.914830421172482</v>
      </c>
      <c r="AF74" s="186">
        <f t="shared" ca="1" si="21"/>
        <v>39.352261144822918</v>
      </c>
      <c r="AG74" s="186">
        <f t="shared" ca="1" si="21"/>
        <v>39.79308973261108</v>
      </c>
      <c r="AH74" s="186">
        <f t="shared" ca="1" si="21"/>
        <v>40.19520198464388</v>
      </c>
      <c r="AI74" s="186">
        <f t="shared" ca="1" si="21"/>
        <v>40.611402712853206</v>
      </c>
      <c r="AJ74" s="186">
        <f t="shared" ca="1" si="21"/>
        <v>41.033719597156256</v>
      </c>
      <c r="AK74" s="186">
        <f t="shared" ca="1" si="21"/>
        <v>41.44821206518025</v>
      </c>
      <c r="AL74" s="186">
        <f t="shared" ca="1" si="21"/>
        <v>41.861526315472311</v>
      </c>
      <c r="AM74" s="186">
        <f t="shared" ca="1" si="21"/>
        <v>43.795879259073871</v>
      </c>
      <c r="AN74" s="186">
        <f t="shared" ca="1" si="21"/>
        <v>45.580514807531756</v>
      </c>
      <c r="AO74" s="186">
        <f t="shared" ca="1" si="21"/>
        <v>45.580514807531756</v>
      </c>
      <c r="AP74" s="186">
        <f t="shared" ca="1" si="21"/>
        <v>45.580514807531756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34.359165394478822</v>
      </c>
      <c r="L77" s="186">
        <f>L$74</f>
        <v>33.794710202567217</v>
      </c>
      <c r="M77" s="186">
        <f>M$74</f>
        <v>33.230255010655604</v>
      </c>
      <c r="N77" s="186">
        <f t="shared" ref="N77:AP77" si="26">(($M$74*(1-N$75))+((N74-$M$74)*(1-N$76)))</f>
        <v>32.665799818743992</v>
      </c>
      <c r="O77" s="186">
        <f t="shared" si="26"/>
        <v>32.101344626832379</v>
      </c>
      <c r="P77" s="186">
        <f t="shared" ca="1" si="26"/>
        <v>32.721971688906109</v>
      </c>
      <c r="Q77" s="186">
        <f t="shared" ca="1" si="26"/>
        <v>33.297967784155695</v>
      </c>
      <c r="R77" s="186">
        <f t="shared" ca="1" si="26"/>
        <v>33.761654997952171</v>
      </c>
      <c r="S77" s="186">
        <f t="shared" ca="1" si="26"/>
        <v>32.847478490226493</v>
      </c>
      <c r="T77" s="186">
        <f t="shared" ca="1" si="26"/>
        <v>32.619110234530346</v>
      </c>
      <c r="U77" s="186">
        <f t="shared" ca="1" si="26"/>
        <v>32.384996073426407</v>
      </c>
      <c r="V77" s="186">
        <f t="shared" ca="1" si="26"/>
        <v>32.141701686941843</v>
      </c>
      <c r="W77" s="186">
        <f t="shared" ca="1" si="26"/>
        <v>31.887364454713605</v>
      </c>
      <c r="X77" s="186">
        <f t="shared" ca="1" si="26"/>
        <v>31.570059069096502</v>
      </c>
      <c r="Y77" s="186">
        <f t="shared" ca="1" si="26"/>
        <v>31.237404972032802</v>
      </c>
      <c r="Z77" s="186">
        <f t="shared" ca="1" si="26"/>
        <v>30.878626518791336</v>
      </c>
      <c r="AA77" s="186">
        <f t="shared" ca="1" si="26"/>
        <v>30.501163495647234</v>
      </c>
      <c r="AB77" s="186">
        <f t="shared" ca="1" si="26"/>
        <v>30.11646087138903</v>
      </c>
      <c r="AC77" s="186">
        <f t="shared" ca="1" si="26"/>
        <v>30.442879788747334</v>
      </c>
      <c r="AD77" s="186">
        <f t="shared" ca="1" si="26"/>
        <v>30.786790801937613</v>
      </c>
      <c r="AE77" s="186">
        <f t="shared" ca="1" si="26"/>
        <v>31.131864336937987</v>
      </c>
      <c r="AF77" s="186">
        <f t="shared" ca="1" si="26"/>
        <v>31.481808915858338</v>
      </c>
      <c r="AG77" s="186">
        <f t="shared" ca="1" si="26"/>
        <v>31.834471786088866</v>
      </c>
      <c r="AH77" s="186">
        <f t="shared" ca="1" si="26"/>
        <v>32.156161587715104</v>
      </c>
      <c r="AI77" s="186">
        <f t="shared" ca="1" si="26"/>
        <v>32.489122170282563</v>
      </c>
      <c r="AJ77" s="186">
        <f t="shared" ca="1" si="26"/>
        <v>32.826975677725002</v>
      </c>
      <c r="AK77" s="186">
        <f t="shared" ca="1" si="26"/>
        <v>33.158569652144202</v>
      </c>
      <c r="AL77" s="186">
        <f t="shared" ca="1" si="26"/>
        <v>33.48922105237785</v>
      </c>
      <c r="AM77" s="186">
        <f t="shared" ca="1" si="26"/>
        <v>35.036703407259097</v>
      </c>
      <c r="AN77" s="186">
        <f t="shared" ca="1" si="26"/>
        <v>36.464411846025406</v>
      </c>
      <c r="AO77" s="186">
        <f t="shared" ca="1" si="26"/>
        <v>36.464411846025406</v>
      </c>
      <c r="AP77" s="186">
        <f t="shared" ca="1" si="26"/>
        <v>36.464411846025406</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14.023952251143458</v>
      </c>
      <c r="L81" s="42">
        <f t="shared" si="28"/>
        <v>13.371247913943817</v>
      </c>
      <c r="M81" s="42">
        <f t="shared" si="28"/>
        <v>12.718543576744175</v>
      </c>
      <c r="N81" s="42">
        <f t="shared" si="28"/>
        <v>12.065839239544534</v>
      </c>
      <c r="O81" s="42">
        <f t="shared" si="28"/>
        <v>11.413134902344892</v>
      </c>
      <c r="P81" s="24">
        <f t="shared" ref="P81:AP81" ca="1" si="29">OFFSET(P$33,$BB81,$J$96)/OFFSET(O$33,$BB81,$J$96)*O81</f>
        <v>11.391278466807988</v>
      </c>
      <c r="Q81" s="24">
        <f t="shared" ca="1" si="29"/>
        <v>11.497928226747431</v>
      </c>
      <c r="R81" s="24">
        <f t="shared" ca="1" si="29"/>
        <v>11.963910623052939</v>
      </c>
      <c r="S81" s="24">
        <f t="shared" ca="1" si="29"/>
        <v>13.31865920177359</v>
      </c>
      <c r="T81" s="24">
        <f t="shared" ca="1" si="29"/>
        <v>13.344996624515915</v>
      </c>
      <c r="U81" s="24">
        <f t="shared" ca="1" si="29"/>
        <v>13.34577140631098</v>
      </c>
      <c r="V81" s="24">
        <f t="shared" ca="1" si="29"/>
        <v>13.314202909334327</v>
      </c>
      <c r="W81" s="24">
        <f t="shared" ca="1" si="29"/>
        <v>13.274168430309436</v>
      </c>
      <c r="X81" s="24">
        <f t="shared" ca="1" si="29"/>
        <v>13.201369051145313</v>
      </c>
      <c r="Y81" s="24">
        <f t="shared" ca="1" si="29"/>
        <v>13.132343741160309</v>
      </c>
      <c r="Z81" s="24">
        <f t="shared" ca="1" si="29"/>
        <v>13.099434415615573</v>
      </c>
      <c r="AA81" s="24">
        <f t="shared" ca="1" si="29"/>
        <v>13.07150373946952</v>
      </c>
      <c r="AB81" s="24">
        <f t="shared" ca="1" si="29"/>
        <v>13.02694453269206</v>
      </c>
      <c r="AC81" s="24">
        <f t="shared" ca="1" si="29"/>
        <v>12.951368642116078</v>
      </c>
      <c r="AD81" s="24">
        <f t="shared" ca="1" si="29"/>
        <v>12.840047888711979</v>
      </c>
      <c r="AE81" s="24">
        <f t="shared" ca="1" si="29"/>
        <v>12.733062733127294</v>
      </c>
      <c r="AF81" s="24">
        <f t="shared" ca="1" si="29"/>
        <v>12.61727619274563</v>
      </c>
      <c r="AG81" s="24">
        <f t="shared" ca="1" si="29"/>
        <v>12.504120144433273</v>
      </c>
      <c r="AH81" s="24">
        <f t="shared" ca="1" si="29"/>
        <v>12.353568839969272</v>
      </c>
      <c r="AI81" s="24">
        <f t="shared" ca="1" si="29"/>
        <v>12.180769350987777</v>
      </c>
      <c r="AJ81" s="24">
        <f t="shared" ca="1" si="29"/>
        <v>12.007681838639847</v>
      </c>
      <c r="AK81" s="24">
        <f t="shared" ca="1" si="29"/>
        <v>11.853912675601032</v>
      </c>
      <c r="AL81" s="24">
        <f t="shared" ca="1" si="29"/>
        <v>11.708255046950255</v>
      </c>
      <c r="AM81" s="24">
        <f t="shared" ca="1" si="29"/>
        <v>10.738502739623083</v>
      </c>
      <c r="AN81" s="24">
        <f t="shared" ca="1" si="29"/>
        <v>9.5793565077629754</v>
      </c>
      <c r="AO81" s="24">
        <f t="shared" ca="1" si="29"/>
        <v>9.5793565077629754</v>
      </c>
      <c r="AP81" s="24">
        <f t="shared" ca="1" si="29"/>
        <v>9.5793565077629754</v>
      </c>
      <c r="BB81" s="313">
        <v>1</v>
      </c>
    </row>
    <row r="82" spans="1:54">
      <c r="A82" s="313" t="s">
        <v>16</v>
      </c>
      <c r="B82" s="228"/>
      <c r="D82" s="186" t="str">
        <f>D113</f>
        <v>RMEH</v>
      </c>
      <c r="H82" s="313" t="s">
        <v>649</v>
      </c>
      <c r="J82" s="42">
        <f t="shared" ref="J82:O82" si="30">J113</f>
        <v>13.162661948752438</v>
      </c>
      <c r="K82" s="42">
        <f t="shared" si="30"/>
        <v>12.979644905726269</v>
      </c>
      <c r="L82" s="42">
        <f t="shared" si="30"/>
        <v>12.796627862700101</v>
      </c>
      <c r="M82" s="42">
        <f t="shared" si="30"/>
        <v>12.61361081967393</v>
      </c>
      <c r="N82" s="42">
        <f t="shared" si="30"/>
        <v>12.430593776647761</v>
      </c>
      <c r="O82" s="42">
        <f t="shared" si="30"/>
        <v>12.247576733621592</v>
      </c>
      <c r="P82" s="24">
        <f t="shared" ref="P82:AP82" ca="1" si="31">OFFSET(P$33,$BB82,$J$96)/OFFSET(O$33,$BB82,$J$96)*O82</f>
        <v>12.578033660619854</v>
      </c>
      <c r="Q82" s="24">
        <f t="shared" ca="1" si="31"/>
        <v>12.917945809644714</v>
      </c>
      <c r="R82" s="24">
        <f t="shared" ca="1" si="31"/>
        <v>13.575136089610984</v>
      </c>
      <c r="S82" s="24">
        <f t="shared" ca="1" si="31"/>
        <v>12.609653603038304</v>
      </c>
      <c r="T82" s="24">
        <f t="shared" ca="1" si="31"/>
        <v>12.95633374872904</v>
      </c>
      <c r="U82" s="24">
        <f t="shared" ca="1" si="31"/>
        <v>13.278272533963975</v>
      </c>
      <c r="V82" s="24">
        <f t="shared" ca="1" si="31"/>
        <v>13.51746735585866</v>
      </c>
      <c r="W82" s="24">
        <f t="shared" ca="1" si="31"/>
        <v>13.761631280206771</v>
      </c>
      <c r="X82" s="24">
        <f t="shared" ca="1" si="31"/>
        <v>13.985124817308911</v>
      </c>
      <c r="Y82" s="24">
        <f t="shared" ca="1" si="31"/>
        <v>14.214571084949863</v>
      </c>
      <c r="Z82" s="24">
        <f t="shared" ca="1" si="31"/>
        <v>14.461555626450773</v>
      </c>
      <c r="AA82" s="24">
        <f t="shared" ca="1" si="31"/>
        <v>14.676252609610662</v>
      </c>
      <c r="AB82" s="24">
        <f t="shared" ca="1" si="31"/>
        <v>14.907820984337166</v>
      </c>
      <c r="AC82" s="24">
        <f t="shared" ca="1" si="31"/>
        <v>15.104147881447787</v>
      </c>
      <c r="AD82" s="24">
        <f t="shared" ca="1" si="31"/>
        <v>15.335892582106029</v>
      </c>
      <c r="AE82" s="24">
        <f t="shared" ca="1" si="31"/>
        <v>15.570050724156028</v>
      </c>
      <c r="AF82" s="24">
        <f t="shared" ca="1" si="31"/>
        <v>15.796582061190412</v>
      </c>
      <c r="AG82" s="24">
        <f t="shared" ca="1" si="31"/>
        <v>16.03714067474565</v>
      </c>
      <c r="AH82" s="24">
        <f t="shared" ca="1" si="31"/>
        <v>16.227428707253068</v>
      </c>
      <c r="AI82" s="24">
        <f t="shared" ca="1" si="31"/>
        <v>16.440134005575878</v>
      </c>
      <c r="AJ82" s="24">
        <f t="shared" ca="1" si="31"/>
        <v>16.689204645336787</v>
      </c>
      <c r="AK82" s="24">
        <f t="shared" ca="1" si="31"/>
        <v>16.918962214748728</v>
      </c>
      <c r="AL82" s="24">
        <f t="shared" ca="1" si="31"/>
        <v>17.147762158150243</v>
      </c>
      <c r="AM82" s="24">
        <f t="shared" ca="1" si="31"/>
        <v>18.14859802285725</v>
      </c>
      <c r="AN82" s="24">
        <f t="shared" ca="1" si="31"/>
        <v>19.030763728828163</v>
      </c>
      <c r="AO82" s="24">
        <f t="shared" ca="1" si="31"/>
        <v>19.030763728828163</v>
      </c>
      <c r="AP82" s="24">
        <f t="shared" ca="1" si="31"/>
        <v>19.030763728828163</v>
      </c>
      <c r="BB82" s="313">
        <v>2</v>
      </c>
    </row>
    <row r="83" spans="1:54">
      <c r="A83" s="313" t="s">
        <v>16</v>
      </c>
      <c r="B83" s="228"/>
      <c r="D83" s="186" t="str">
        <f>D123</f>
        <v>RHEH</v>
      </c>
      <c r="H83" s="313" t="s">
        <v>648</v>
      </c>
      <c r="J83" s="42">
        <f t="shared" ref="J83:O83" si="32">J123</f>
        <v>7.0843020492948998</v>
      </c>
      <c r="K83" s="42">
        <f t="shared" si="32"/>
        <v>7.3555682376090985</v>
      </c>
      <c r="L83" s="42">
        <f t="shared" si="32"/>
        <v>7.6268344259232981</v>
      </c>
      <c r="M83" s="42">
        <f t="shared" si="32"/>
        <v>7.8981006142374968</v>
      </c>
      <c r="N83" s="42">
        <f t="shared" si="32"/>
        <v>8.1693668025516963</v>
      </c>
      <c r="O83" s="42">
        <f t="shared" si="32"/>
        <v>8.440632990865895</v>
      </c>
      <c r="P83" s="24">
        <f t="shared" ref="P83:AP83" ca="1" si="33">OFFSET(P$33,$BB83,$J$96)/OFFSET(O$33,$BB83,$J$96)*O83</f>
        <v>8.7526595614782643</v>
      </c>
      <c r="Q83" s="24">
        <f t="shared" ca="1" si="33"/>
        <v>8.88209374776355</v>
      </c>
      <c r="R83" s="24">
        <f t="shared" ca="1" si="33"/>
        <v>8.2226082852882474</v>
      </c>
      <c r="S83" s="24">
        <f t="shared" ca="1" si="33"/>
        <v>7.5895223892967723</v>
      </c>
      <c r="T83" s="24">
        <f t="shared" ca="1" si="33"/>
        <v>7.6769094543908238</v>
      </c>
      <c r="U83" s="24">
        <f t="shared" ca="1" si="33"/>
        <v>7.8280795420935689</v>
      </c>
      <c r="V83" s="24">
        <f t="shared" ca="1" si="33"/>
        <v>8.1049620032220595</v>
      </c>
      <c r="W83" s="24">
        <f t="shared" ca="1" si="33"/>
        <v>8.394605239165573</v>
      </c>
      <c r="X83" s="24">
        <f t="shared" ca="1" si="33"/>
        <v>8.6885732555190707</v>
      </c>
      <c r="Y83" s="24">
        <f t="shared" ca="1" si="33"/>
        <v>8.9756490948582055</v>
      </c>
      <c r="Z83" s="24">
        <f t="shared" ca="1" si="33"/>
        <v>9.1992796231614378</v>
      </c>
      <c r="AA83" s="24">
        <f t="shared" ca="1" si="33"/>
        <v>9.4487844992700936</v>
      </c>
      <c r="AB83" s="24">
        <f t="shared" ca="1" si="33"/>
        <v>9.710810572207059</v>
      </c>
      <c r="AC83" s="24">
        <f t="shared" ca="1" si="33"/>
        <v>9.9980832123702985</v>
      </c>
      <c r="AD83" s="24">
        <f t="shared" ca="1" si="33"/>
        <v>10.307548031604005</v>
      </c>
      <c r="AE83" s="24">
        <f t="shared" ca="1" si="33"/>
        <v>10.611716963889158</v>
      </c>
      <c r="AF83" s="24">
        <f t="shared" ca="1" si="33"/>
        <v>10.938402890886881</v>
      </c>
      <c r="AG83" s="24">
        <f t="shared" ca="1" si="33"/>
        <v>11.251828913432153</v>
      </c>
      <c r="AH83" s="24">
        <f t="shared" ca="1" si="33"/>
        <v>11.614204437421543</v>
      </c>
      <c r="AI83" s="24">
        <f t="shared" ca="1" si="33"/>
        <v>11.990499356289551</v>
      </c>
      <c r="AJ83" s="24">
        <f t="shared" ca="1" si="33"/>
        <v>12.336833113179623</v>
      </c>
      <c r="AK83" s="24">
        <f t="shared" ca="1" si="33"/>
        <v>12.675337174830487</v>
      </c>
      <c r="AL83" s="24">
        <f t="shared" ca="1" si="33"/>
        <v>13.005509110371813</v>
      </c>
      <c r="AM83" s="24">
        <f t="shared" ca="1" si="33"/>
        <v>14.908778496593534</v>
      </c>
      <c r="AN83" s="24">
        <f t="shared" ca="1" si="33"/>
        <v>16.970394570940616</v>
      </c>
      <c r="AO83" s="24">
        <f t="shared" ca="1" si="33"/>
        <v>16.970394570940616</v>
      </c>
      <c r="AP83" s="24">
        <f t="shared" ca="1" si="33"/>
        <v>16.970394570940616</v>
      </c>
      <c r="BB83" s="313">
        <v>3</v>
      </c>
    </row>
    <row r="84" spans="1:54">
      <c r="A84" s="313" t="s">
        <v>16</v>
      </c>
      <c r="B84" s="228"/>
      <c r="D84" s="186" t="s">
        <v>377</v>
      </c>
      <c r="J84" s="42">
        <f t="shared" ref="J84:O84" si="34">J117</f>
        <v>5.817816552719238</v>
      </c>
      <c r="K84" s="42">
        <f t="shared" si="34"/>
        <v>6.2717807948241582</v>
      </c>
      <c r="L84" s="42">
        <f t="shared" si="34"/>
        <v>6.7257450369290783</v>
      </c>
      <c r="M84" s="42">
        <f t="shared" si="34"/>
        <v>7.1797092790339985</v>
      </c>
      <c r="N84" s="42">
        <f t="shared" si="34"/>
        <v>7.6336735211389186</v>
      </c>
      <c r="O84" s="42">
        <f t="shared" si="34"/>
        <v>8.0876377632438388</v>
      </c>
      <c r="P84" s="24">
        <f t="shared" ref="P84:AP84" ca="1" si="35">OFFSET(P$33,$BB117,$J$96)/OFFSET(O$33,$BB117,$J$96)*O84</f>
        <v>8.3058536585221177</v>
      </c>
      <c r="Q84" s="24">
        <f t="shared" ca="1" si="35"/>
        <v>8.5303132714259622</v>
      </c>
      <c r="R84" s="24">
        <f t="shared" ca="1" si="35"/>
        <v>8.9642862149308709</v>
      </c>
      <c r="S84" s="24">
        <f t="shared" ca="1" si="35"/>
        <v>8.3267337596177935</v>
      </c>
      <c r="T84" s="24">
        <f t="shared" ca="1" si="35"/>
        <v>8.5556625917481792</v>
      </c>
      <c r="U84" s="24">
        <f t="shared" ca="1" si="35"/>
        <v>8.7682535665629153</v>
      </c>
      <c r="V84" s="24">
        <f t="shared" ca="1" si="35"/>
        <v>8.9262048998268479</v>
      </c>
      <c r="W84" s="24">
        <f t="shared" ca="1" si="35"/>
        <v>9.0874375597993868</v>
      </c>
      <c r="X84" s="24">
        <f t="shared" ca="1" si="35"/>
        <v>9.2350206131511765</v>
      </c>
      <c r="Y84" s="24">
        <f t="shared" ca="1" si="35"/>
        <v>9.386534528039677</v>
      </c>
      <c r="Z84" s="24">
        <f t="shared" ca="1" si="35"/>
        <v>9.549629771141662</v>
      </c>
      <c r="AA84" s="24">
        <f t="shared" ca="1" si="35"/>
        <v>9.6914040556735372</v>
      </c>
      <c r="AB84" s="24">
        <f t="shared" ca="1" si="35"/>
        <v>9.8443192953935554</v>
      </c>
      <c r="AC84" s="24">
        <f t="shared" ca="1" si="35"/>
        <v>9.9739629678968278</v>
      </c>
      <c r="AD84" s="24">
        <f t="shared" ca="1" si="35"/>
        <v>10.126994643732756</v>
      </c>
      <c r="AE84" s="24">
        <f t="shared" ca="1" si="35"/>
        <v>10.281620025831064</v>
      </c>
      <c r="AF84" s="24">
        <f t="shared" ca="1" si="35"/>
        <v>10.431209078082354</v>
      </c>
      <c r="AG84" s="24">
        <f t="shared" ca="1" si="35"/>
        <v>10.590060985653757</v>
      </c>
      <c r="AH84" s="24">
        <f t="shared" ca="1" si="35"/>
        <v>10.715716918339249</v>
      </c>
      <c r="AI84" s="24">
        <f t="shared" ca="1" si="35"/>
        <v>10.856176001843918</v>
      </c>
      <c r="AJ84" s="24">
        <f t="shared" ca="1" si="35"/>
        <v>11.020648791495098</v>
      </c>
      <c r="AK84" s="24">
        <f t="shared" ca="1" si="35"/>
        <v>11.172368273249075</v>
      </c>
      <c r="AL84" s="24">
        <f t="shared" ca="1" si="35"/>
        <v>11.323455390539991</v>
      </c>
      <c r="AM84" s="24">
        <f t="shared" ca="1" si="35"/>
        <v>11.984353306124609</v>
      </c>
      <c r="AN84" s="24">
        <f t="shared" ca="1" si="35"/>
        <v>12.566887862324878</v>
      </c>
      <c r="AO84" s="24">
        <f t="shared" ca="1" si="35"/>
        <v>12.566887862324878</v>
      </c>
      <c r="AP84" s="24">
        <f t="shared" ca="1" si="35"/>
        <v>12.566887862324878</v>
      </c>
      <c r="BB84" s="313">
        <v>4</v>
      </c>
    </row>
    <row r="85" spans="1:54">
      <c r="A85" s="313" t="s">
        <v>16</v>
      </c>
      <c r="B85" s="228"/>
      <c r="D85" s="186" t="s">
        <v>365</v>
      </c>
      <c r="J85" s="42">
        <f t="shared" ref="J85:O85" si="36">J127</f>
        <v>11.690422995158354</v>
      </c>
      <c r="K85" s="42">
        <f t="shared" si="36"/>
        <v>12.19470307470295</v>
      </c>
      <c r="L85" s="42">
        <f t="shared" si="36"/>
        <v>12.698983154247545</v>
      </c>
      <c r="M85" s="42">
        <f t="shared" si="36"/>
        <v>13.203263233792141</v>
      </c>
      <c r="N85" s="42">
        <f t="shared" si="36"/>
        <v>13.707543313336735</v>
      </c>
      <c r="O85" s="42">
        <f t="shared" si="36"/>
        <v>14.211823392881332</v>
      </c>
      <c r="P85" s="24">
        <f t="shared" ref="P85:AP85" ca="1" si="37">OFFSET(P$33,$BB127,$J$96)/OFFSET(O$33,$BB127,$J$96)*O85</f>
        <v>14.737194715177683</v>
      </c>
      <c r="Q85" s="24">
        <f t="shared" ca="1" si="37"/>
        <v>14.955128109329332</v>
      </c>
      <c r="R85" s="24">
        <f t="shared" ca="1" si="37"/>
        <v>13.844726681733297</v>
      </c>
      <c r="S85" s="24">
        <f t="shared" ca="1" si="37"/>
        <v>12.778775235189963</v>
      </c>
      <c r="T85" s="24">
        <f t="shared" ca="1" si="37"/>
        <v>12.925912249354996</v>
      </c>
      <c r="U85" s="24">
        <f t="shared" ca="1" si="37"/>
        <v>13.180443229560238</v>
      </c>
      <c r="V85" s="24">
        <f t="shared" ca="1" si="37"/>
        <v>13.646641042260157</v>
      </c>
      <c r="W85" s="24">
        <f t="shared" ca="1" si="37"/>
        <v>14.134324669853779</v>
      </c>
      <c r="X85" s="24">
        <f t="shared" ca="1" si="37"/>
        <v>14.629290099116329</v>
      </c>
      <c r="Y85" s="24">
        <f t="shared" ca="1" si="37"/>
        <v>15.112650900784406</v>
      </c>
      <c r="Z85" s="24">
        <f t="shared" ca="1" si="37"/>
        <v>15.489186354575796</v>
      </c>
      <c r="AA85" s="24">
        <f t="shared" ca="1" si="37"/>
        <v>15.909287458220062</v>
      </c>
      <c r="AB85" s="24">
        <f t="shared" ca="1" si="37"/>
        <v>16.35047098994573</v>
      </c>
      <c r="AC85" s="24">
        <f t="shared" ca="1" si="37"/>
        <v>16.834163152846877</v>
      </c>
      <c r="AD85" s="24">
        <f t="shared" ca="1" si="37"/>
        <v>17.355221154304679</v>
      </c>
      <c r="AE85" s="24">
        <f t="shared" ca="1" si="37"/>
        <v>17.86736226409062</v>
      </c>
      <c r="AF85" s="24">
        <f t="shared" ca="1" si="37"/>
        <v>18.417416117214621</v>
      </c>
      <c r="AG85" s="24">
        <f t="shared" ca="1" si="37"/>
        <v>18.945143751382222</v>
      </c>
      <c r="AH85" s="24">
        <f t="shared" ca="1" si="37"/>
        <v>19.555289572722067</v>
      </c>
      <c r="AI85" s="24">
        <f t="shared" ca="1" si="37"/>
        <v>20.188872022803469</v>
      </c>
      <c r="AJ85" s="24">
        <f t="shared" ca="1" si="37"/>
        <v>20.772007694410235</v>
      </c>
      <c r="AK85" s="24">
        <f t="shared" ca="1" si="37"/>
        <v>21.341960202375112</v>
      </c>
      <c r="AL85" s="24">
        <f t="shared" ca="1" si="37"/>
        <v>21.897883584220644</v>
      </c>
      <c r="AM85" s="24">
        <f t="shared" ca="1" si="37"/>
        <v>25.102492576855674</v>
      </c>
      <c r="AN85" s="24">
        <f t="shared" ca="1" si="37"/>
        <v>28.573716072090281</v>
      </c>
      <c r="AO85" s="24">
        <f t="shared" ca="1" si="37"/>
        <v>28.573716072090281</v>
      </c>
      <c r="AP85" s="24">
        <f t="shared" ca="1" si="37"/>
        <v>28.573716072090281</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14.023952251143458</v>
      </c>
      <c r="L89" s="42">
        <f t="shared" si="38"/>
        <v>13.371247913943817</v>
      </c>
      <c r="M89" s="42">
        <f t="shared" si="38"/>
        <v>12.718543576744175</v>
      </c>
      <c r="N89" s="42">
        <f t="shared" si="38"/>
        <v>12.065839239544534</v>
      </c>
      <c r="O89" s="42">
        <f t="shared" si="38"/>
        <v>11.413134902344892</v>
      </c>
      <c r="P89" s="186">
        <f t="shared" ref="P89:AP89" ca="1" si="39">(($M$81*(1-P$75))+((P81-$M$81)*(1-P$76)))</f>
        <v>11.391278466807988</v>
      </c>
      <c r="Q89" s="186">
        <f t="shared" ca="1" si="39"/>
        <v>11.497928226747431</v>
      </c>
      <c r="R89" s="186">
        <f t="shared" ca="1" si="39"/>
        <v>11.963910623052939</v>
      </c>
      <c r="S89" s="186">
        <f t="shared" ca="1" si="39"/>
        <v>13.052286017738119</v>
      </c>
      <c r="T89" s="186">
        <f t="shared" ca="1" si="39"/>
        <v>12.811196759535276</v>
      </c>
      <c r="U89" s="186">
        <f t="shared" ca="1" si="39"/>
        <v>12.545025121932321</v>
      </c>
      <c r="V89" s="186">
        <f t="shared" ca="1" si="39"/>
        <v>12.24906667658758</v>
      </c>
      <c r="W89" s="186">
        <f t="shared" ca="1" si="39"/>
        <v>11.946751587278492</v>
      </c>
      <c r="X89" s="186">
        <f t="shared" ca="1" si="39"/>
        <v>11.617204765007877</v>
      </c>
      <c r="Y89" s="186">
        <f t="shared" ca="1" si="39"/>
        <v>11.293815617397867</v>
      </c>
      <c r="Z89" s="186">
        <f t="shared" ca="1" si="39"/>
        <v>11.003524909117081</v>
      </c>
      <c r="AA89" s="186">
        <f t="shared" ca="1" si="39"/>
        <v>10.718633066365008</v>
      </c>
      <c r="AB89" s="186">
        <f t="shared" ca="1" si="39"/>
        <v>10.421555626153648</v>
      </c>
      <c r="AC89" s="186">
        <f t="shared" ca="1" si="39"/>
        <v>10.361094913692863</v>
      </c>
      <c r="AD89" s="186">
        <f t="shared" ca="1" si="39"/>
        <v>10.272038310969583</v>
      </c>
      <c r="AE89" s="186">
        <f t="shared" ca="1" si="39"/>
        <v>10.186450186501835</v>
      </c>
      <c r="AF89" s="186">
        <f t="shared" ca="1" si="39"/>
        <v>10.093820954196504</v>
      </c>
      <c r="AG89" s="186">
        <f t="shared" ca="1" si="39"/>
        <v>10.003296115546618</v>
      </c>
      <c r="AH89" s="186">
        <f t="shared" ca="1" si="39"/>
        <v>9.8828550719754169</v>
      </c>
      <c r="AI89" s="186">
        <f t="shared" ca="1" si="39"/>
        <v>9.7446154807902214</v>
      </c>
      <c r="AJ89" s="186">
        <f t="shared" ca="1" si="39"/>
        <v>9.6061454709118781</v>
      </c>
      <c r="AK89" s="186">
        <f t="shared" ca="1" si="39"/>
        <v>9.4831301404808261</v>
      </c>
      <c r="AL89" s="186">
        <f t="shared" ca="1" si="39"/>
        <v>9.3666040375602044</v>
      </c>
      <c r="AM89" s="186">
        <f t="shared" ca="1" si="39"/>
        <v>8.5908021916984669</v>
      </c>
      <c r="AN89" s="186">
        <f ca="1">(($M$81*(1-AN$75))+((AN81-$M$81)*(1-AN$76)))</f>
        <v>7.66348520621038</v>
      </c>
      <c r="AO89" s="186">
        <f t="shared" ca="1" si="39"/>
        <v>7.66348520621038</v>
      </c>
      <c r="AP89" s="186">
        <f t="shared" ca="1" si="39"/>
        <v>7.66348520621038</v>
      </c>
      <c r="AR89" s="186">
        <v>5.6509347274363675</v>
      </c>
    </row>
    <row r="90" spans="1:54">
      <c r="A90" s="313" t="s">
        <v>16</v>
      </c>
      <c r="B90" s="228"/>
      <c r="D90" s="186" t="str">
        <f>D82</f>
        <v>RMEH</v>
      </c>
      <c r="J90" s="42">
        <f t="shared" si="38"/>
        <v>13.162661948752438</v>
      </c>
      <c r="K90" s="42">
        <f t="shared" si="38"/>
        <v>12.979644905726269</v>
      </c>
      <c r="L90" s="42">
        <f t="shared" si="38"/>
        <v>12.796627862700101</v>
      </c>
      <c r="M90" s="42">
        <f t="shared" si="38"/>
        <v>12.61361081967393</v>
      </c>
      <c r="N90" s="42">
        <f t="shared" si="38"/>
        <v>12.430593776647761</v>
      </c>
      <c r="O90" s="42">
        <f t="shared" si="38"/>
        <v>12.247576733621592</v>
      </c>
      <c r="P90" s="186">
        <f t="shared" ref="P90:AP90" ca="1" si="40">(($M$82*(1-P$75))+((P82-$M$82)*(1-P$76)))</f>
        <v>12.578033660619854</v>
      </c>
      <c r="Q90" s="186">
        <f t="shared" ca="1" si="40"/>
        <v>12.917945809644714</v>
      </c>
      <c r="R90" s="186">
        <f t="shared" ca="1" si="40"/>
        <v>13.575136089610984</v>
      </c>
      <c r="S90" s="186">
        <f t="shared" ca="1" si="40"/>
        <v>12.357460530977537</v>
      </c>
      <c r="T90" s="186">
        <f t="shared" ca="1" si="40"/>
        <v>12.438080398779878</v>
      </c>
      <c r="U90" s="186">
        <f t="shared" ca="1" si="40"/>
        <v>12.481576181926135</v>
      </c>
      <c r="V90" s="186">
        <f t="shared" ca="1" si="40"/>
        <v>12.436069967389969</v>
      </c>
      <c r="W90" s="186">
        <f t="shared" ca="1" si="40"/>
        <v>12.385468152186094</v>
      </c>
      <c r="X90" s="186">
        <f t="shared" ca="1" si="40"/>
        <v>12.306909839231842</v>
      </c>
      <c r="Y90" s="186">
        <f t="shared" ca="1" si="40"/>
        <v>12.224531133056882</v>
      </c>
      <c r="Z90" s="186">
        <f t="shared" ca="1" si="40"/>
        <v>12.147706726218647</v>
      </c>
      <c r="AA90" s="186">
        <f t="shared" ca="1" si="40"/>
        <v>12.034527139880744</v>
      </c>
      <c r="AB90" s="186">
        <f t="shared" ca="1" si="40"/>
        <v>11.926256787469733</v>
      </c>
      <c r="AC90" s="186">
        <f t="shared" ca="1" si="40"/>
        <v>12.08331830515823</v>
      </c>
      <c r="AD90" s="186">
        <f t="shared" ca="1" si="40"/>
        <v>12.268714065684824</v>
      </c>
      <c r="AE90" s="186">
        <f t="shared" ca="1" si="40"/>
        <v>12.456040579324823</v>
      </c>
      <c r="AF90" s="186">
        <f t="shared" ca="1" si="40"/>
        <v>12.637265648952329</v>
      </c>
      <c r="AG90" s="186">
        <f t="shared" ca="1" si="40"/>
        <v>12.829712539796521</v>
      </c>
      <c r="AH90" s="186">
        <f t="shared" ca="1" si="40"/>
        <v>12.981942965802455</v>
      </c>
      <c r="AI90" s="186">
        <f t="shared" ca="1" si="40"/>
        <v>13.152107204460703</v>
      </c>
      <c r="AJ90" s="186">
        <f t="shared" ca="1" si="40"/>
        <v>13.351363716269431</v>
      </c>
      <c r="AK90" s="186">
        <f t="shared" ca="1" si="40"/>
        <v>13.535169771798984</v>
      </c>
      <c r="AL90" s="186">
        <f t="shared" ca="1" si="40"/>
        <v>13.718209726520195</v>
      </c>
      <c r="AM90" s="186">
        <f t="shared" ca="1" si="40"/>
        <v>14.518878418285802</v>
      </c>
      <c r="AN90" s="186">
        <f t="shared" ca="1" si="40"/>
        <v>15.224610983062531</v>
      </c>
      <c r="AO90" s="186">
        <f t="shared" ca="1" si="40"/>
        <v>15.224610983062531</v>
      </c>
      <c r="AP90" s="186">
        <f t="shared" ca="1" si="40"/>
        <v>15.224610983062531</v>
      </c>
      <c r="AR90" s="186">
        <v>15.965795038638294</v>
      </c>
    </row>
    <row r="91" spans="1:54">
      <c r="A91" s="313" t="s">
        <v>16</v>
      </c>
      <c r="B91" s="228"/>
      <c r="D91" s="186" t="str">
        <f>D83</f>
        <v>RHEH</v>
      </c>
      <c r="J91" s="42">
        <f t="shared" si="38"/>
        <v>7.0843020492948998</v>
      </c>
      <c r="K91" s="42">
        <f t="shared" si="38"/>
        <v>7.3555682376090985</v>
      </c>
      <c r="L91" s="42">
        <f t="shared" si="38"/>
        <v>7.6268344259232981</v>
      </c>
      <c r="M91" s="42">
        <f t="shared" si="38"/>
        <v>7.8981006142374968</v>
      </c>
      <c r="N91" s="42">
        <f t="shared" si="38"/>
        <v>8.1693668025516963</v>
      </c>
      <c r="O91" s="42">
        <f t="shared" si="38"/>
        <v>8.440632990865895</v>
      </c>
      <c r="P91" s="186">
        <f t="shared" ref="P91:AP91" ca="1" si="41">(($M$83*(1-P$75))+((P83-$M$83)*(1-P$76)))</f>
        <v>8.7526595614782643</v>
      </c>
      <c r="Q91" s="186">
        <f t="shared" ca="1" si="41"/>
        <v>8.88209374776355</v>
      </c>
      <c r="R91" s="186">
        <f t="shared" ca="1" si="41"/>
        <v>8.2226082852882474</v>
      </c>
      <c r="S91" s="186">
        <f t="shared" ca="1" si="41"/>
        <v>7.4377319415108367</v>
      </c>
      <c r="T91" s="186">
        <f t="shared" ca="1" si="41"/>
        <v>7.3698330762151905</v>
      </c>
      <c r="U91" s="186">
        <f t="shared" ca="1" si="41"/>
        <v>7.3583947695679539</v>
      </c>
      <c r="V91" s="186">
        <f t="shared" ca="1" si="41"/>
        <v>7.4565650429642956</v>
      </c>
      <c r="W91" s="186">
        <f t="shared" ca="1" si="41"/>
        <v>7.5551447152490159</v>
      </c>
      <c r="X91" s="186">
        <f t="shared" ca="1" si="41"/>
        <v>7.6459444648567825</v>
      </c>
      <c r="Y91" s="186">
        <f t="shared" ca="1" si="41"/>
        <v>7.7190582215780568</v>
      </c>
      <c r="Z91" s="186">
        <f t="shared" ca="1" si="41"/>
        <v>7.7273948834556077</v>
      </c>
      <c r="AA91" s="186">
        <f t="shared" ca="1" si="41"/>
        <v>7.7480032894014776</v>
      </c>
      <c r="AB91" s="186">
        <f t="shared" ca="1" si="41"/>
        <v>7.7686484577656483</v>
      </c>
      <c r="AC91" s="186">
        <f t="shared" ca="1" si="41"/>
        <v>7.9984665698962392</v>
      </c>
      <c r="AD91" s="186">
        <f t="shared" ca="1" si="41"/>
        <v>8.2460384252832046</v>
      </c>
      <c r="AE91" s="186">
        <f t="shared" ca="1" si="41"/>
        <v>8.4893735711113276</v>
      </c>
      <c r="AF91" s="186">
        <f t="shared" ca="1" si="41"/>
        <v>8.750722312709506</v>
      </c>
      <c r="AG91" s="186">
        <f t="shared" ca="1" si="41"/>
        <v>9.0014631307457229</v>
      </c>
      <c r="AH91" s="186">
        <f t="shared" ca="1" si="41"/>
        <v>9.2913635499372358</v>
      </c>
      <c r="AI91" s="186">
        <f t="shared" ca="1" si="41"/>
        <v>9.5923994850316419</v>
      </c>
      <c r="AJ91" s="186">
        <f t="shared" ca="1" si="41"/>
        <v>9.8694664905436991</v>
      </c>
      <c r="AK91" s="186">
        <f t="shared" ca="1" si="41"/>
        <v>10.14026973986439</v>
      </c>
      <c r="AL91" s="186">
        <f t="shared" ca="1" si="41"/>
        <v>10.404407288297453</v>
      </c>
      <c r="AM91" s="186">
        <f t="shared" ca="1" si="41"/>
        <v>11.927022797274828</v>
      </c>
      <c r="AN91" s="186">
        <f t="shared" ca="1" si="41"/>
        <v>13.576315656752495</v>
      </c>
      <c r="AO91" s="186">
        <f t="shared" ca="1" si="41"/>
        <v>13.576315656752495</v>
      </c>
      <c r="AP91" s="186">
        <f t="shared" ca="1" si="41"/>
        <v>13.576315656752495</v>
      </c>
      <c r="AR91" s="186">
        <v>15.624866478724483</v>
      </c>
    </row>
    <row r="92" spans="1:54">
      <c r="A92" s="313" t="s">
        <v>16</v>
      </c>
      <c r="B92" s="228"/>
      <c r="D92" s="186" t="str">
        <f>D84</f>
        <v>RMEO</v>
      </c>
      <c r="I92" s="313">
        <v>0.1</v>
      </c>
      <c r="J92" s="42">
        <f t="shared" si="38"/>
        <v>5.817816552719238</v>
      </c>
      <c r="K92" s="42">
        <f t="shared" si="38"/>
        <v>6.2717807948241582</v>
      </c>
      <c r="L92" s="42">
        <f t="shared" si="38"/>
        <v>6.7257450369290783</v>
      </c>
      <c r="M92" s="42">
        <f t="shared" si="38"/>
        <v>7.1797092790339985</v>
      </c>
      <c r="N92" s="42">
        <f t="shared" si="38"/>
        <v>7.6336735211389186</v>
      </c>
      <c r="O92" s="42">
        <f t="shared" si="38"/>
        <v>8.0876377632438388</v>
      </c>
      <c r="P92" s="186">
        <f ca="1">OFFSET(P$33,$BB117,$J$96)/OFFSET(O$33,$BB117,$J$96)*O117</f>
        <v>8.3058536585221177</v>
      </c>
      <c r="Q92" s="186">
        <f t="shared" ref="Q92:AP92" ca="1" si="42">(($M$84*(1-Q$75*$I$92))+((Q84-$M$84)*(1-Q$76*$I$92)))</f>
        <v>8.5303132714259622</v>
      </c>
      <c r="R92" s="186">
        <f t="shared" ca="1" si="42"/>
        <v>8.9642862149308709</v>
      </c>
      <c r="S92" s="186">
        <f t="shared" ca="1" si="42"/>
        <v>8.3100802920985579</v>
      </c>
      <c r="T92" s="186">
        <f t="shared" ca="1" si="42"/>
        <v>8.5214399413811872</v>
      </c>
      <c r="U92" s="186">
        <f t="shared" ca="1" si="42"/>
        <v>8.715644045163538</v>
      </c>
      <c r="V92" s="186">
        <f t="shared" ca="1" si="42"/>
        <v>8.854795260628233</v>
      </c>
      <c r="W92" s="186">
        <f t="shared" ca="1" si="42"/>
        <v>8.996563184201392</v>
      </c>
      <c r="X92" s="186">
        <f t="shared" ca="1" si="42"/>
        <v>9.1242003657933619</v>
      </c>
      <c r="Y92" s="186">
        <f t="shared" ca="1" si="42"/>
        <v>9.2551230446471209</v>
      </c>
      <c r="Z92" s="186">
        <f t="shared" ca="1" si="42"/>
        <v>9.3968356948033964</v>
      </c>
      <c r="AA92" s="186">
        <f t="shared" ca="1" si="42"/>
        <v>9.5169587826714128</v>
      </c>
      <c r="AB92" s="186">
        <f t="shared" ca="1" si="42"/>
        <v>9.6474329094856834</v>
      </c>
      <c r="AC92" s="186">
        <f t="shared" ca="1" si="42"/>
        <v>9.7744837085388916</v>
      </c>
      <c r="AD92" s="186">
        <f t="shared" ca="1" si="42"/>
        <v>9.9244547508581</v>
      </c>
      <c r="AE92" s="186">
        <f t="shared" ca="1" si="42"/>
        <v>10.075987625314443</v>
      </c>
      <c r="AF92" s="186">
        <f t="shared" ca="1" si="42"/>
        <v>10.222584896520708</v>
      </c>
      <c r="AG92" s="186">
        <f t="shared" ca="1" si="42"/>
        <v>10.378259765940681</v>
      </c>
      <c r="AH92" s="186">
        <f t="shared" ca="1" si="42"/>
        <v>10.501402579972464</v>
      </c>
      <c r="AI92" s="186">
        <f t="shared" ca="1" si="42"/>
        <v>10.63905248180704</v>
      </c>
      <c r="AJ92" s="186">
        <f t="shared" ca="1" si="42"/>
        <v>10.800235815665197</v>
      </c>
      <c r="AK92" s="186">
        <f t="shared" ca="1" si="42"/>
        <v>10.948920907784094</v>
      </c>
      <c r="AL92" s="186">
        <f t="shared" ca="1" si="42"/>
        <v>11.096986282729191</v>
      </c>
      <c r="AM92" s="186">
        <f t="shared" ca="1" si="42"/>
        <v>11.744666240002116</v>
      </c>
      <c r="AN92" s="186">
        <f t="shared" ca="1" si="42"/>
        <v>12.31555010507838</v>
      </c>
      <c r="AO92" s="186">
        <f t="shared" ca="1" si="42"/>
        <v>12.31555010507838</v>
      </c>
      <c r="AP92" s="186">
        <f t="shared" ca="1" si="42"/>
        <v>12.31555010507838</v>
      </c>
      <c r="AR92" s="186">
        <v>12.91511152465643</v>
      </c>
    </row>
    <row r="93" spans="1:54">
      <c r="A93" s="313" t="s">
        <v>16</v>
      </c>
      <c r="B93" s="228"/>
      <c r="D93" s="186" t="str">
        <f>D85</f>
        <v>RHEO</v>
      </c>
      <c r="I93" s="313">
        <v>0.1</v>
      </c>
      <c r="J93" s="42">
        <f t="shared" si="38"/>
        <v>11.690422995158354</v>
      </c>
      <c r="K93" s="42">
        <f t="shared" si="38"/>
        <v>12.19470307470295</v>
      </c>
      <c r="L93" s="42">
        <f t="shared" si="38"/>
        <v>12.698983154247545</v>
      </c>
      <c r="M93" s="42">
        <f t="shared" si="38"/>
        <v>13.203263233792141</v>
      </c>
      <c r="N93" s="42">
        <f t="shared" si="38"/>
        <v>13.707543313336735</v>
      </c>
      <c r="O93" s="42">
        <f t="shared" si="38"/>
        <v>14.211823392881332</v>
      </c>
      <c r="P93" s="186">
        <f ca="1">(($M$85*(1-P$75))+((P85-$M$85)*(1-P$76)))</f>
        <v>14.737194715177683</v>
      </c>
      <c r="Q93" s="186">
        <f t="shared" ref="Q93:AP93" ca="1" si="43">(($M$85*(1-Q$75*$I$93))+((Q85-$M$85)*(1-Q$76*$I$93)))</f>
        <v>14.955128109329332</v>
      </c>
      <c r="R93" s="186">
        <f t="shared" ca="1" si="43"/>
        <v>13.844726681733297</v>
      </c>
      <c r="S93" s="186">
        <f t="shared" ca="1" si="43"/>
        <v>12.753217684719584</v>
      </c>
      <c r="T93" s="186">
        <f t="shared" ca="1" si="43"/>
        <v>12.874208600357576</v>
      </c>
      <c r="U93" s="186">
        <f t="shared" ca="1" si="43"/>
        <v>13.101360570182877</v>
      </c>
      <c r="V93" s="186">
        <f t="shared" ca="1" si="43"/>
        <v>13.537467913922075</v>
      </c>
      <c r="W93" s="186">
        <f t="shared" ca="1" si="43"/>
        <v>13.992981423155241</v>
      </c>
      <c r="X93" s="186">
        <f t="shared" ca="1" si="43"/>
        <v>14.453738617926934</v>
      </c>
      <c r="Y93" s="186">
        <f t="shared" ca="1" si="43"/>
        <v>14.901073788173424</v>
      </c>
      <c r="Z93" s="186">
        <f t="shared" ca="1" si="43"/>
        <v>15.241359372902583</v>
      </c>
      <c r="AA93" s="186">
        <f t="shared" ca="1" si="43"/>
        <v>15.6229202839721</v>
      </c>
      <c r="AB93" s="186">
        <f t="shared" ca="1" si="43"/>
        <v>16.023461570146814</v>
      </c>
      <c r="AC93" s="186">
        <f t="shared" ca="1" si="43"/>
        <v>16.49747988978994</v>
      </c>
      <c r="AD93" s="186">
        <f t="shared" ca="1" si="43"/>
        <v>17.008116731218585</v>
      </c>
      <c r="AE93" s="186">
        <f t="shared" ca="1" si="43"/>
        <v>17.510015018808808</v>
      </c>
      <c r="AF93" s="186">
        <f t="shared" ca="1" si="43"/>
        <v>18.049067794870329</v>
      </c>
      <c r="AG93" s="186">
        <f t="shared" ca="1" si="43"/>
        <v>18.566240876354577</v>
      </c>
      <c r="AH93" s="186">
        <f t="shared" ca="1" si="43"/>
        <v>19.164183781267624</v>
      </c>
      <c r="AI93" s="186">
        <f t="shared" ca="1" si="43"/>
        <v>19.785094582347398</v>
      </c>
      <c r="AJ93" s="186">
        <f t="shared" ca="1" si="43"/>
        <v>20.356567540522029</v>
      </c>
      <c r="AK93" s="186">
        <f t="shared" ca="1" si="43"/>
        <v>20.915120998327609</v>
      </c>
      <c r="AL93" s="186">
        <f t="shared" ca="1" si="43"/>
        <v>21.459925912536232</v>
      </c>
      <c r="AM93" s="186">
        <f t="shared" ca="1" si="43"/>
        <v>24.600442725318558</v>
      </c>
      <c r="AN93" s="186">
        <f t="shared" ca="1" si="43"/>
        <v>28.002241750648476</v>
      </c>
      <c r="AO93" s="186">
        <f t="shared" ca="1" si="43"/>
        <v>28.002241750648476</v>
      </c>
      <c r="AP93" s="186">
        <f t="shared" ca="1" si="43"/>
        <v>28.002241750648476</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12.319810594020572</v>
      </c>
      <c r="L99" s="24">
        <f t="shared" si="45"/>
        <v>13.963749217243922</v>
      </c>
      <c r="M99" s="24">
        <f t="shared" si="45"/>
        <v>15.607687840467271</v>
      </c>
      <c r="N99" s="24">
        <f t="shared" si="45"/>
        <v>17.25162646369062</v>
      </c>
      <c r="O99" s="24">
        <f>'[5]TS BYDem'!O10</f>
        <v>18.895565086913969</v>
      </c>
      <c r="P99" s="24">
        <f t="shared" ref="P99:AP99" ca="1" si="46">OFFSET(P$21,$BB99,$J$96)/OFFSET(O$21,$BB99,$J$96)*O99</f>
        <v>18.859379612564528</v>
      </c>
      <c r="Q99" s="24">
        <f t="shared" ca="1" si="46"/>
        <v>19.035948758349836</v>
      </c>
      <c r="R99" s="24">
        <f t="shared" ca="1" si="46"/>
        <v>19.807428353928596</v>
      </c>
      <c r="S99" s="24">
        <f t="shared" ca="1" si="46"/>
        <v>22.050347601326685</v>
      </c>
      <c r="T99" s="24">
        <f t="shared" ca="1" si="46"/>
        <v>22.09395178982593</v>
      </c>
      <c r="U99" s="24">
        <f t="shared" ca="1" si="46"/>
        <v>22.095234517136358</v>
      </c>
      <c r="V99" s="24">
        <f t="shared" ca="1" si="46"/>
        <v>22.042969771786169</v>
      </c>
      <c r="W99" s="24">
        <f t="shared" ca="1" si="46"/>
        <v>21.976688762176781</v>
      </c>
      <c r="X99" s="24">
        <f t="shared" ca="1" si="46"/>
        <v>21.856162244348628</v>
      </c>
      <c r="Y99" s="24">
        <f t="shared" ca="1" si="46"/>
        <v>21.741884068490204</v>
      </c>
      <c r="Z99" s="24">
        <f t="shared" ca="1" si="46"/>
        <v>21.687399449836548</v>
      </c>
      <c r="AA99" s="24">
        <f t="shared" ca="1" si="46"/>
        <v>21.641157473941668</v>
      </c>
      <c r="AB99" s="24">
        <f t="shared" ca="1" si="46"/>
        <v>21.567385333413323</v>
      </c>
      <c r="AC99" s="24">
        <f t="shared" ca="1" si="46"/>
        <v>21.442262028414401</v>
      </c>
      <c r="AD99" s="24">
        <f t="shared" ca="1" si="46"/>
        <v>21.257959594467064</v>
      </c>
      <c r="AE99" s="24">
        <f t="shared" ca="1" si="46"/>
        <v>21.080835168270308</v>
      </c>
      <c r="AF99" s="24">
        <f t="shared" ca="1" si="46"/>
        <v>20.88913918564236</v>
      </c>
      <c r="AG99" s="24">
        <f t="shared" ca="1" si="46"/>
        <v>20.70179824083106</v>
      </c>
      <c r="AH99" s="24">
        <f t="shared" ca="1" si="46"/>
        <v>20.452545778929917</v>
      </c>
      <c r="AI99" s="24">
        <f t="shared" ca="1" si="46"/>
        <v>20.16645926378985</v>
      </c>
      <c r="AJ99" s="24">
        <f t="shared" ca="1" si="46"/>
        <v>19.879895897695722</v>
      </c>
      <c r="AK99" s="24">
        <f t="shared" ca="1" si="46"/>
        <v>19.625315955075113</v>
      </c>
      <c r="AL99" s="24">
        <f t="shared" ca="1" si="46"/>
        <v>19.384165453821435</v>
      </c>
      <c r="AM99" s="24">
        <f t="shared" ca="1" si="46"/>
        <v>17.778645323018392</v>
      </c>
      <c r="AN99" s="24">
        <f t="shared" ca="1" si="46"/>
        <v>15.859564960193302</v>
      </c>
      <c r="AO99" s="24">
        <f t="shared" ca="1" si="46"/>
        <v>15.859564960193302</v>
      </c>
      <c r="AP99" s="24">
        <f t="shared" ca="1" si="46"/>
        <v>15.859564960193302</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4.5677967231928775E-2</v>
      </c>
      <c r="L100" s="24">
        <f t="shared" si="45"/>
        <v>4.3926067185560122E-2</v>
      </c>
      <c r="M100" s="24">
        <f t="shared" si="45"/>
        <v>4.2174167139191476E-2</v>
      </c>
      <c r="N100" s="24">
        <f t="shared" si="45"/>
        <v>4.0422267092822824E-2</v>
      </c>
      <c r="O100" s="24">
        <f>'[5]TS BYDem'!O11</f>
        <v>3.8670367046454178E-2</v>
      </c>
      <c r="P100" s="24">
        <f t="shared" ref="P100:AP100" ca="1" si="47">OFFSET(P$21,$BB100,$J$96)/OFFSET(O$21,$BB100,$J$96)*O100</f>
        <v>3.8596312337404383E-2</v>
      </c>
      <c r="Q100" s="24">
        <f t="shared" ca="1" si="47"/>
        <v>3.8957666636425872E-2</v>
      </c>
      <c r="R100" s="24">
        <f t="shared" ca="1" si="47"/>
        <v>4.0536523844064594E-2</v>
      </c>
      <c r="S100" s="24">
        <f t="shared" ca="1" si="47"/>
        <v>4.512672848486194E-2</v>
      </c>
      <c r="T100" s="24">
        <f t="shared" ca="1" si="47"/>
        <v>4.5215965825278731E-2</v>
      </c>
      <c r="U100" s="24">
        <f t="shared" ca="1" si="47"/>
        <v>4.5218590966981907E-2</v>
      </c>
      <c r="V100" s="24">
        <f t="shared" ca="1" si="47"/>
        <v>4.5111629525131147E-2</v>
      </c>
      <c r="W100" s="24">
        <f t="shared" ca="1" si="47"/>
        <v>4.4975983358529883E-2</v>
      </c>
      <c r="X100" s="24">
        <f t="shared" ca="1" si="47"/>
        <v>4.4729322056694908E-2</v>
      </c>
      <c r="Y100" s="24">
        <f t="shared" ca="1" si="47"/>
        <v>4.4495448182824637E-2</v>
      </c>
      <c r="Z100" s="24">
        <f t="shared" ca="1" si="47"/>
        <v>4.43839437005807E-2</v>
      </c>
      <c r="AA100" s="24">
        <f t="shared" ca="1" si="47"/>
        <v>4.4289308045463577E-2</v>
      </c>
      <c r="AB100" s="24">
        <f t="shared" ca="1" si="47"/>
        <v>4.4138331044304223E-2</v>
      </c>
      <c r="AC100" s="24">
        <f t="shared" ca="1" si="47"/>
        <v>4.3882262273239804E-2</v>
      </c>
      <c r="AD100" s="24">
        <f t="shared" ca="1" si="47"/>
        <v>4.3505081557261419E-2</v>
      </c>
      <c r="AE100" s="24">
        <f t="shared" ca="1" si="47"/>
        <v>4.3142590859448694E-2</v>
      </c>
      <c r="AF100" s="24">
        <f t="shared" ca="1" si="47"/>
        <v>4.2750279014025915E-2</v>
      </c>
      <c r="AG100" s="24">
        <f t="shared" ca="1" si="47"/>
        <v>4.2366879890191313E-2</v>
      </c>
      <c r="AH100" s="24">
        <f t="shared" ca="1" si="47"/>
        <v>4.1856776903346805E-2</v>
      </c>
      <c r="AI100" s="24">
        <f t="shared" ca="1" si="47"/>
        <v>4.1271291870397513E-2</v>
      </c>
      <c r="AJ100" s="24">
        <f t="shared" ca="1" si="47"/>
        <v>4.068483094700328E-2</v>
      </c>
      <c r="AK100" s="24">
        <f t="shared" ca="1" si="47"/>
        <v>4.0163825103646834E-2</v>
      </c>
      <c r="AL100" s="24">
        <f t="shared" ca="1" si="47"/>
        <v>3.96703030335726E-2</v>
      </c>
      <c r="AM100" s="24">
        <f t="shared" ca="1" si="47"/>
        <v>3.638455569164091E-2</v>
      </c>
      <c r="AN100" s="24">
        <f t="shared" ca="1" si="47"/>
        <v>3.2457097492812892E-2</v>
      </c>
      <c r="AO100" s="24">
        <f t="shared" ca="1" si="47"/>
        <v>3.2457097492812892E-2</v>
      </c>
      <c r="AP100" s="24">
        <f t="shared" ca="1" si="47"/>
        <v>3.2457097492812892E-2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10.49046997290535</v>
      </c>
      <c r="L101" s="24">
        <f t="shared" si="45"/>
        <v>10.923800215650893</v>
      </c>
      <c r="M101" s="24">
        <f t="shared" si="45"/>
        <v>11.357130458396433</v>
      </c>
      <c r="N101" s="24">
        <f t="shared" si="45"/>
        <v>11.790460701141976</v>
      </c>
      <c r="O101" s="24">
        <f>'[5]TS BYDem'!O12</f>
        <v>12.223790943887517</v>
      </c>
      <c r="P101" s="24">
        <f t="shared" ref="P101:AP101" ca="1" si="48">OFFSET(P$21,$BB101,$J$96)/OFFSET(O$21,$BB101,$J$96)*O101</f>
        <v>12.200382081986938</v>
      </c>
      <c r="Q101" s="24">
        <f t="shared" ca="1" si="48"/>
        <v>12.314606997478624</v>
      </c>
      <c r="R101" s="24">
        <f t="shared" ca="1" si="48"/>
        <v>12.813687350484877</v>
      </c>
      <c r="S101" s="24">
        <f t="shared" ca="1" si="48"/>
        <v>14.264661473677585</v>
      </c>
      <c r="T101" s="24">
        <f t="shared" ca="1" si="48"/>
        <v>14.292869599872327</v>
      </c>
      <c r="U101" s="24">
        <f t="shared" ca="1" si="48"/>
        <v>14.293699413133194</v>
      </c>
      <c r="V101" s="24">
        <f t="shared" ca="1" si="48"/>
        <v>14.259888658177859</v>
      </c>
      <c r="W101" s="24">
        <f t="shared" ca="1" si="48"/>
        <v>14.217010596511631</v>
      </c>
      <c r="X101" s="24">
        <f t="shared" ca="1" si="48"/>
        <v>14.139040398195286</v>
      </c>
      <c r="Y101" s="24">
        <f t="shared" ca="1" si="48"/>
        <v>14.065112334931934</v>
      </c>
      <c r="Z101" s="24">
        <f t="shared" ca="1" si="48"/>
        <v>14.029865514579312</v>
      </c>
      <c r="AA101" s="24">
        <f t="shared" ca="1" si="48"/>
        <v>13.999950968834248</v>
      </c>
      <c r="AB101" s="24">
        <f t="shared" ca="1" si="48"/>
        <v>13.952226795508196</v>
      </c>
      <c r="AC101" s="24">
        <f t="shared" ca="1" si="48"/>
        <v>13.871282874779709</v>
      </c>
      <c r="AD101" s="24">
        <f t="shared" ca="1" si="48"/>
        <v>13.752055192905187</v>
      </c>
      <c r="AE101" s="24">
        <f t="shared" ca="1" si="48"/>
        <v>13.63747105917189</v>
      </c>
      <c r="AF101" s="24">
        <f t="shared" ca="1" si="48"/>
        <v>13.513460392878034</v>
      </c>
      <c r="AG101" s="24">
        <f t="shared" ca="1" si="48"/>
        <v>13.392267058142062</v>
      </c>
      <c r="AH101" s="24">
        <f t="shared" ca="1" si="48"/>
        <v>13.231022344236209</v>
      </c>
      <c r="AI101" s="24">
        <f t="shared" ca="1" si="48"/>
        <v>13.045949194168877</v>
      </c>
      <c r="AJ101" s="24">
        <f t="shared" ca="1" si="48"/>
        <v>12.860567562913126</v>
      </c>
      <c r="AK101" s="24">
        <f t="shared" ca="1" si="48"/>
        <v>12.69587643127524</v>
      </c>
      <c r="AL101" s="24">
        <f t="shared" ca="1" si="48"/>
        <v>12.539872982858652</v>
      </c>
      <c r="AM101" s="24">
        <f t="shared" ca="1" si="48"/>
        <v>11.501240777636543</v>
      </c>
      <c r="AN101" s="24">
        <f t="shared" ca="1" si="48"/>
        <v>10.259762311563055</v>
      </c>
      <c r="AO101" s="24">
        <f t="shared" ca="1" si="48"/>
        <v>10.259762311563055</v>
      </c>
      <c r="AP101" s="24">
        <f t="shared" ca="1" si="48"/>
        <v>10.259762311563055</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14.023952251143458</v>
      </c>
      <c r="L102" s="24">
        <f t="shared" si="45"/>
        <v>13.371247913943817</v>
      </c>
      <c r="M102" s="24">
        <f t="shared" si="45"/>
        <v>12.718543576744175</v>
      </c>
      <c r="N102" s="24">
        <f t="shared" si="45"/>
        <v>12.065839239544534</v>
      </c>
      <c r="O102" s="24">
        <f>'[5]TS BYDem'!O13</f>
        <v>11.413134902344892</v>
      </c>
      <c r="P102" s="24">
        <f ca="1">IF(OR($E$78=1,$E$78=2,$E$78=3), P89,P81)</f>
        <v>11.391278466807988</v>
      </c>
      <c r="Q102" s="24">
        <f t="shared" ref="Q102:AN102" ca="1" si="50">IF(OR($E$78=1,$E$78=2,$E$78=3), Q89,Q81)</f>
        <v>11.497928226747431</v>
      </c>
      <c r="R102" s="24">
        <f t="shared" ca="1" si="50"/>
        <v>11.963910623052939</v>
      </c>
      <c r="S102" s="24">
        <f t="shared" ca="1" si="50"/>
        <v>13.31865920177359</v>
      </c>
      <c r="T102" s="24">
        <f t="shared" ca="1" si="50"/>
        <v>13.344996624515915</v>
      </c>
      <c r="U102" s="24">
        <f t="shared" ca="1" si="50"/>
        <v>13.34577140631098</v>
      </c>
      <c r="V102" s="24">
        <f t="shared" ca="1" si="50"/>
        <v>13.314202909334327</v>
      </c>
      <c r="W102" s="24">
        <f t="shared" ca="1" si="50"/>
        <v>13.274168430309436</v>
      </c>
      <c r="X102" s="24">
        <f t="shared" ca="1" si="50"/>
        <v>13.201369051145313</v>
      </c>
      <c r="Y102" s="24">
        <f t="shared" ca="1" si="50"/>
        <v>13.132343741160309</v>
      </c>
      <c r="Z102" s="24">
        <f t="shared" ca="1" si="50"/>
        <v>13.099434415615573</v>
      </c>
      <c r="AA102" s="24">
        <f t="shared" ca="1" si="50"/>
        <v>13.07150373946952</v>
      </c>
      <c r="AB102" s="24">
        <f t="shared" ca="1" si="50"/>
        <v>13.02694453269206</v>
      </c>
      <c r="AC102" s="24">
        <f t="shared" ca="1" si="50"/>
        <v>12.951368642116078</v>
      </c>
      <c r="AD102" s="24">
        <f t="shared" ca="1" si="50"/>
        <v>12.840047888711979</v>
      </c>
      <c r="AE102" s="24">
        <f t="shared" ca="1" si="50"/>
        <v>12.733062733127294</v>
      </c>
      <c r="AF102" s="24">
        <f t="shared" ca="1" si="50"/>
        <v>12.61727619274563</v>
      </c>
      <c r="AG102" s="24">
        <f t="shared" ca="1" si="50"/>
        <v>12.504120144433273</v>
      </c>
      <c r="AH102" s="24">
        <f t="shared" ca="1" si="50"/>
        <v>12.353568839969272</v>
      </c>
      <c r="AI102" s="24">
        <f t="shared" ca="1" si="50"/>
        <v>12.180769350987777</v>
      </c>
      <c r="AJ102" s="24">
        <f t="shared" ca="1" si="50"/>
        <v>12.007681838639847</v>
      </c>
      <c r="AK102" s="24">
        <f t="shared" ca="1" si="50"/>
        <v>11.853912675601032</v>
      </c>
      <c r="AL102" s="24">
        <f t="shared" ca="1" si="50"/>
        <v>11.708255046950255</v>
      </c>
      <c r="AM102" s="24">
        <f t="shared" ca="1" si="50"/>
        <v>10.738502739623083</v>
      </c>
      <c r="AN102" s="24">
        <f t="shared" ca="1" si="50"/>
        <v>9.5793565077629754</v>
      </c>
      <c r="AO102" s="24">
        <f t="shared" ref="AO102:AP102" ca="1" si="51">IF($E$78=1, AO89,AO81)</f>
        <v>9.5793565077629754</v>
      </c>
      <c r="AP102" s="24">
        <f t="shared" ca="1" si="51"/>
        <v>9.5793565077629754</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5.9525691342184208</v>
      </c>
      <c r="L104" s="24">
        <f t="shared" si="45"/>
        <v>6.238800964426555</v>
      </c>
      <c r="M104" s="24">
        <f t="shared" si="45"/>
        <v>6.5250327946346882</v>
      </c>
      <c r="N104" s="24">
        <f t="shared" si="45"/>
        <v>6.8112646248428224</v>
      </c>
      <c r="O104" s="24">
        <f>'[5]TS BYDem'!O15</f>
        <v>7.0974964550509556</v>
      </c>
      <c r="P104" s="24">
        <f t="shared" ref="P104:AP104" ca="1" si="53">OFFSET(P$21,$BB104,$J$96)/OFFSET(O$21,$BB104,$J$96)*O104</f>
        <v>7.0839045738482413</v>
      </c>
      <c r="Q104" s="24">
        <f t="shared" ca="1" si="53"/>
        <v>7.1502269558737721</v>
      </c>
      <c r="R104" s="24">
        <f t="shared" ca="1" si="53"/>
        <v>7.4400078472934457</v>
      </c>
      <c r="S104" s="24">
        <f t="shared" ca="1" si="53"/>
        <v>8.2824865630211999</v>
      </c>
      <c r="T104" s="24">
        <f t="shared" ca="1" si="53"/>
        <v>8.298865039762978</v>
      </c>
      <c r="U104" s="24">
        <f t="shared" ca="1" si="53"/>
        <v>8.2993468540139244</v>
      </c>
      <c r="V104" s="24">
        <f t="shared" ca="1" si="53"/>
        <v>8.2797153244385537</v>
      </c>
      <c r="W104" s="24">
        <f t="shared" ca="1" si="53"/>
        <v>8.2548190470011775</v>
      </c>
      <c r="X104" s="24">
        <f t="shared" ca="1" si="53"/>
        <v>8.2095472316788936</v>
      </c>
      <c r="Y104" s="24">
        <f t="shared" ca="1" si="53"/>
        <v>8.1666224001475758</v>
      </c>
      <c r="Z104" s="24">
        <f t="shared" ca="1" si="53"/>
        <v>8.146157048305998</v>
      </c>
      <c r="AA104" s="24">
        <f t="shared" ca="1" si="53"/>
        <v>8.1287877736386971</v>
      </c>
      <c r="AB104" s="24">
        <f t="shared" ca="1" si="53"/>
        <v>8.1010776996889078</v>
      </c>
      <c r="AC104" s="24">
        <f t="shared" ca="1" si="53"/>
        <v>8.0540792527205696</v>
      </c>
      <c r="AD104" s="24">
        <f t="shared" ca="1" si="53"/>
        <v>7.9848521157928465</v>
      </c>
      <c r="AE104" s="24">
        <f t="shared" ca="1" si="53"/>
        <v>7.9183211609760979</v>
      </c>
      <c r="AF104" s="24">
        <f t="shared" ca="1" si="53"/>
        <v>7.8463168810886641</v>
      </c>
      <c r="AG104" s="24">
        <f t="shared" ca="1" si="53"/>
        <v>7.7759484276675517</v>
      </c>
      <c r="AH104" s="24">
        <f t="shared" ca="1" si="53"/>
        <v>7.6823249527082744</v>
      </c>
      <c r="AI104" s="24">
        <f t="shared" ca="1" si="53"/>
        <v>7.574865979255784</v>
      </c>
      <c r="AJ104" s="24">
        <f t="shared" ca="1" si="53"/>
        <v>7.4672278924536544</v>
      </c>
      <c r="AK104" s="24">
        <f t="shared" ca="1" si="53"/>
        <v>7.3716033248915975</v>
      </c>
      <c r="AL104" s="24">
        <f t="shared" ca="1" si="53"/>
        <v>7.2810230845066686</v>
      </c>
      <c r="AM104" s="24">
        <f t="shared" ca="1" si="53"/>
        <v>6.6779623459432464</v>
      </c>
      <c r="AN104" s="24">
        <f t="shared" ca="1" si="53"/>
        <v>5.9571230373828525</v>
      </c>
      <c r="AO104" s="24">
        <f t="shared" ca="1" si="53"/>
        <v>5.9571230373828525</v>
      </c>
      <c r="AP104" s="24">
        <f t="shared" ca="1" si="53"/>
        <v>5.9571230373828525</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1.6554859196644964</v>
      </c>
      <c r="L105" s="24">
        <f t="shared" si="45"/>
        <v>1.8757506861940683</v>
      </c>
      <c r="M105" s="24">
        <f t="shared" si="45"/>
        <v>2.0960154527236399</v>
      </c>
      <c r="N105" s="24">
        <f t="shared" si="45"/>
        <v>2.3162802192532119</v>
      </c>
      <c r="O105" s="24">
        <f>'[5]TS BYDem'!O16</f>
        <v>2.5365449857827835</v>
      </c>
      <c r="P105" s="24">
        <f t="shared" ref="P105:AP105" ca="1" si="54">OFFSET(P$21,$BB105,$J$96)/OFFSET(O$21,$BB105,$J$96)*O105</f>
        <v>2.5316874394169004</v>
      </c>
      <c r="Q105" s="24">
        <f t="shared" ca="1" si="54"/>
        <v>2.5553901219948267</v>
      </c>
      <c r="R105" s="24">
        <f t="shared" ca="1" si="54"/>
        <v>2.6589537196325748</v>
      </c>
      <c r="S105" s="24">
        <f t="shared" ca="1" si="54"/>
        <v>2.9600437132016681</v>
      </c>
      <c r="T105" s="24">
        <f t="shared" ca="1" si="54"/>
        <v>2.9658971494544684</v>
      </c>
      <c r="U105" s="24">
        <f t="shared" ca="1" si="54"/>
        <v>2.9660693430624621</v>
      </c>
      <c r="V105" s="24">
        <f t="shared" ca="1" si="54"/>
        <v>2.9590533116740678</v>
      </c>
      <c r="W105" s="24">
        <f t="shared" ca="1" si="54"/>
        <v>2.9501557337607331</v>
      </c>
      <c r="X105" s="24">
        <f t="shared" ca="1" si="54"/>
        <v>2.9339762263977813</v>
      </c>
      <c r="Y105" s="24">
        <f t="shared" ca="1" si="54"/>
        <v>2.9186354978921898</v>
      </c>
      <c r="Z105" s="24">
        <f t="shared" ca="1" si="54"/>
        <v>2.9113214702030188</v>
      </c>
      <c r="AA105" s="24">
        <f t="shared" ca="1" si="54"/>
        <v>2.9051139367659755</v>
      </c>
      <c r="AB105" s="24">
        <f t="shared" ca="1" si="54"/>
        <v>2.895210747722043</v>
      </c>
      <c r="AC105" s="24">
        <f t="shared" ca="1" si="54"/>
        <v>2.8784141665962744</v>
      </c>
      <c r="AD105" s="24">
        <f t="shared" ca="1" si="54"/>
        <v>2.8536733656439686</v>
      </c>
      <c r="AE105" s="24">
        <f t="shared" ca="1" si="54"/>
        <v>2.8298961420964082</v>
      </c>
      <c r="AF105" s="24">
        <f t="shared" ca="1" si="54"/>
        <v>2.8041628294755343</v>
      </c>
      <c r="AG105" s="24">
        <f t="shared" ca="1" si="54"/>
        <v>2.7790141381288009</v>
      </c>
      <c r="AH105" s="24">
        <f t="shared" ca="1" si="54"/>
        <v>2.7455544305455009</v>
      </c>
      <c r="AI105" s="24">
        <f t="shared" ca="1" si="54"/>
        <v>2.7071501112176199</v>
      </c>
      <c r="AJ105" s="24">
        <f t="shared" ca="1" si="54"/>
        <v>2.6686817793084305</v>
      </c>
      <c r="AK105" s="24">
        <f t="shared" ca="1" si="54"/>
        <v>2.6345069094929525</v>
      </c>
      <c r="AL105" s="24">
        <f t="shared" ca="1" si="54"/>
        <v>2.6021348109629305</v>
      </c>
      <c r="AM105" s="24">
        <f t="shared" ca="1" si="54"/>
        <v>2.3866094208182265</v>
      </c>
      <c r="AN105" s="24">
        <f t="shared" ca="1" si="54"/>
        <v>2.1289916332978427</v>
      </c>
      <c r="AO105" s="24">
        <f t="shared" ca="1" si="54"/>
        <v>2.1289916332978427</v>
      </c>
      <c r="AP105" s="24">
        <f t="shared" ca="1" si="54"/>
        <v>2.1289916332978427</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2.1123622448291601</v>
      </c>
      <c r="L106" s="24">
        <f t="shared" si="45"/>
        <v>2.2370364810196768</v>
      </c>
      <c r="M106" s="24">
        <f t="shared" si="45"/>
        <v>2.3617107172101934</v>
      </c>
      <c r="N106" s="24">
        <f t="shared" si="45"/>
        <v>2.4863849534007101</v>
      </c>
      <c r="O106" s="24">
        <f>'[5]TS BYDem'!O17</f>
        <v>2.6110591895912267</v>
      </c>
      <c r="P106" s="24">
        <f t="shared" ref="P106:AP106" ca="1" si="55">OFFSET(P$21,$BB106,$J$96)/OFFSET(O$21,$BB106,$J$96)*O106</f>
        <v>2.6060589466826269</v>
      </c>
      <c r="Q106" s="24">
        <f t="shared" ca="1" si="55"/>
        <v>2.6304579254154876</v>
      </c>
      <c r="R106" s="24">
        <f t="shared" ca="1" si="55"/>
        <v>2.7370638341751623</v>
      </c>
      <c r="S106" s="24">
        <f t="shared" ca="1" si="55"/>
        <v>3.0469987255368198</v>
      </c>
      <c r="T106" s="24">
        <f t="shared" ca="1" si="55"/>
        <v>3.0530241138521168</v>
      </c>
      <c r="U106" s="24">
        <f t="shared" ca="1" si="55"/>
        <v>3.0532013658642279</v>
      </c>
      <c r="V106" s="24">
        <f t="shared" ca="1" si="55"/>
        <v>3.0459792297169073</v>
      </c>
      <c r="W106" s="24">
        <f t="shared" ca="1" si="55"/>
        <v>3.0368202742456138</v>
      </c>
      <c r="X106" s="24">
        <f t="shared" ca="1" si="55"/>
        <v>3.020165473475322</v>
      </c>
      <c r="Y106" s="24">
        <f t="shared" ca="1" si="55"/>
        <v>3.0043740917477915</v>
      </c>
      <c r="Z106" s="24">
        <f t="shared" ca="1" si="55"/>
        <v>2.9968452052830239</v>
      </c>
      <c r="AA106" s="24">
        <f t="shared" ca="1" si="55"/>
        <v>2.9904553177327013</v>
      </c>
      <c r="AB106" s="24">
        <f t="shared" ca="1" si="55"/>
        <v>2.980261210037253</v>
      </c>
      <c r="AC106" s="24">
        <f t="shared" ca="1" si="55"/>
        <v>2.9629712081851398</v>
      </c>
      <c r="AD106" s="24">
        <f t="shared" ca="1" si="55"/>
        <v>2.9375036150431124</v>
      </c>
      <c r="AE106" s="24">
        <f t="shared" ca="1" si="55"/>
        <v>2.9130279056057482</v>
      </c>
      <c r="AF106" s="24">
        <f t="shared" ca="1" si="55"/>
        <v>2.886538644514792</v>
      </c>
      <c r="AG106" s="24">
        <f t="shared" ca="1" si="55"/>
        <v>2.8606511786842512</v>
      </c>
      <c r="AH106" s="24">
        <f t="shared" ca="1" si="55"/>
        <v>2.8262085500472311</v>
      </c>
      <c r="AI106" s="24">
        <f t="shared" ca="1" si="55"/>
        <v>2.786676055467753</v>
      </c>
      <c r="AJ106" s="24">
        <f t="shared" ca="1" si="55"/>
        <v>2.7470776678567654</v>
      </c>
      <c r="AK106" s="24">
        <f t="shared" ca="1" si="55"/>
        <v>2.7118988681962306</v>
      </c>
      <c r="AL106" s="24">
        <f t="shared" ca="1" si="55"/>
        <v>2.6785757984983039</v>
      </c>
      <c r="AM106" s="24">
        <f t="shared" ca="1" si="55"/>
        <v>2.456719078557696</v>
      </c>
      <c r="AN106" s="24">
        <f t="shared" ca="1" si="55"/>
        <v>2.1915334440519176</v>
      </c>
      <c r="AO106" s="24">
        <f t="shared" ca="1" si="55"/>
        <v>2.1915334440519176</v>
      </c>
      <c r="AP106" s="24">
        <f t="shared" ca="1" si="55"/>
        <v>2.1915334440519176</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17.221786163619843</v>
      </c>
      <c r="L110" s="24">
        <f t="shared" si="45"/>
        <v>18.39520183675068</v>
      </c>
      <c r="M110" s="24">
        <f t="shared" si="45"/>
        <v>19.56861750988152</v>
      </c>
      <c r="N110" s="24">
        <f t="shared" si="45"/>
        <v>20.742033183012357</v>
      </c>
      <c r="O110" s="24">
        <f>'[5]TS BYDem'!O21</f>
        <v>21.915448856143193</v>
      </c>
      <c r="P110" s="24">
        <f t="shared" ref="P110:AP110" ca="1" si="59">OFFSET(P$33,$BB110,$J$96)/OFFSET(O$33,$BB110,$J$96)*O110</f>
        <v>22.506758634420219</v>
      </c>
      <c r="Q110" s="24">
        <f t="shared" ca="1" si="59"/>
        <v>23.114987305246704</v>
      </c>
      <c r="R110" s="24">
        <f t="shared" ca="1" si="59"/>
        <v>24.290944009385385</v>
      </c>
      <c r="S110" s="24">
        <f t="shared" ca="1" si="59"/>
        <v>22.563338417178667</v>
      </c>
      <c r="T110" s="24">
        <f t="shared" ca="1" si="59"/>
        <v>23.183677539567576</v>
      </c>
      <c r="U110" s="24">
        <f t="shared" ca="1" si="59"/>
        <v>23.759745208795298</v>
      </c>
      <c r="V110" s="24">
        <f t="shared" ca="1" si="59"/>
        <v>24.187753295611113</v>
      </c>
      <c r="W110" s="24">
        <f t="shared" ca="1" si="59"/>
        <v>24.624652946288702</v>
      </c>
      <c r="X110" s="24">
        <f t="shared" ca="1" si="59"/>
        <v>25.024565621960683</v>
      </c>
      <c r="Y110" s="24">
        <f t="shared" ca="1" si="59"/>
        <v>25.435129936280461</v>
      </c>
      <c r="Z110" s="24">
        <f t="shared" ca="1" si="59"/>
        <v>25.877076715243046</v>
      </c>
      <c r="AA110" s="24">
        <f t="shared" ca="1" si="59"/>
        <v>26.261249099408829</v>
      </c>
      <c r="AB110" s="24">
        <f t="shared" ca="1" si="59"/>
        <v>26.675610648913342</v>
      </c>
      <c r="AC110" s="24">
        <f t="shared" ca="1" si="59"/>
        <v>27.02691214849095</v>
      </c>
      <c r="AD110" s="24">
        <f t="shared" ca="1" si="59"/>
        <v>27.441589210363592</v>
      </c>
      <c r="AE110" s="24">
        <f t="shared" ca="1" si="59"/>
        <v>27.860584812347369</v>
      </c>
      <c r="AF110" s="24">
        <f t="shared" ca="1" si="59"/>
        <v>28.265933236698313</v>
      </c>
      <c r="AG110" s="24">
        <f t="shared" ca="1" si="59"/>
        <v>28.696381651673512</v>
      </c>
      <c r="AH110" s="24">
        <f t="shared" ca="1" si="59"/>
        <v>29.036877386875105</v>
      </c>
      <c r="AI110" s="24">
        <f t="shared" ca="1" si="59"/>
        <v>29.417485909541274</v>
      </c>
      <c r="AJ110" s="24">
        <f t="shared" ca="1" si="59"/>
        <v>29.863165490569138</v>
      </c>
      <c r="AK110" s="24">
        <f t="shared" ca="1" si="59"/>
        <v>30.274286839001814</v>
      </c>
      <c r="AL110" s="24">
        <f t="shared" ca="1" si="59"/>
        <v>30.683694639986594</v>
      </c>
      <c r="AM110" s="24">
        <f t="shared" ca="1" si="59"/>
        <v>32.474560513573529</v>
      </c>
      <c r="AN110" s="24">
        <f t="shared" ca="1" si="59"/>
        <v>34.053081541229275</v>
      </c>
      <c r="AO110" s="24">
        <f t="shared" ca="1" si="59"/>
        <v>34.053081541229275</v>
      </c>
      <c r="AP110" s="24">
        <f t="shared" ca="1" si="59"/>
        <v>34.053081541229275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4.0400852626521169E-2</v>
      </c>
      <c r="L111" s="317">
        <f t="shared" si="45"/>
        <v>4.7379206011579571E-2</v>
      </c>
      <c r="M111" s="317">
        <f t="shared" si="45"/>
        <v>5.4357559396637972E-2</v>
      </c>
      <c r="N111" s="317">
        <f t="shared" si="45"/>
        <v>6.1335912781696374E-2</v>
      </c>
      <c r="O111" s="317">
        <f>'[5]TS BYDem'!O22</f>
        <v>6.8314266166754775E-2</v>
      </c>
      <c r="P111" s="24">
        <f t="shared" ref="P111:AP111" ca="1" si="60">OFFSET(P$33,$BB111,$J$96)/OFFSET(O$33,$BB111,$J$96)*O111</f>
        <v>7.0157481601007599E-2</v>
      </c>
      <c r="Q111" s="24">
        <f t="shared" ca="1" si="60"/>
        <v>7.2053436166293394E-2</v>
      </c>
      <c r="R111" s="24">
        <f t="shared" ca="1" si="60"/>
        <v>7.5719097764850654E-2</v>
      </c>
      <c r="S111" s="24">
        <f t="shared" ca="1" si="60"/>
        <v>7.0333850625634478E-2</v>
      </c>
      <c r="T111" s="24">
        <f t="shared" ca="1" si="60"/>
        <v>7.2267555574992509E-2</v>
      </c>
      <c r="U111" s="24">
        <f t="shared" ca="1" si="60"/>
        <v>7.4063258704050408E-2</v>
      </c>
      <c r="V111" s="24">
        <f t="shared" ca="1" si="60"/>
        <v>7.5397434360510343E-2</v>
      </c>
      <c r="W111" s="24">
        <f t="shared" ca="1" si="60"/>
        <v>7.6759326568170264E-2</v>
      </c>
      <c r="X111" s="24">
        <f t="shared" ca="1" si="60"/>
        <v>7.8005923941039335E-2</v>
      </c>
      <c r="Y111" s="24">
        <f t="shared" ca="1" si="60"/>
        <v>7.92857243243726E-2</v>
      </c>
      <c r="Z111" s="24">
        <f t="shared" ca="1" si="60"/>
        <v>8.0663349308819451E-2</v>
      </c>
      <c r="AA111" s="24">
        <f t="shared" ca="1" si="60"/>
        <v>8.1860881455119133E-2</v>
      </c>
      <c r="AB111" s="24">
        <f t="shared" ca="1" si="60"/>
        <v>8.315251848103318E-2</v>
      </c>
      <c r="AC111" s="24">
        <f t="shared" ca="1" si="60"/>
        <v>8.4247586362346388E-2</v>
      </c>
      <c r="AD111" s="24">
        <f t="shared" ca="1" si="60"/>
        <v>8.5540206895193691E-2</v>
      </c>
      <c r="AE111" s="24">
        <f t="shared" ca="1" si="60"/>
        <v>8.684628906875573E-2</v>
      </c>
      <c r="AF111" s="24">
        <f t="shared" ca="1" si="60"/>
        <v>8.810983061577829E-2</v>
      </c>
      <c r="AG111" s="24">
        <f t="shared" ca="1" si="60"/>
        <v>8.9451613199593841E-2</v>
      </c>
      <c r="AH111" s="24">
        <f t="shared" ca="1" si="60"/>
        <v>9.0512997633738615E-2</v>
      </c>
      <c r="AI111" s="24">
        <f t="shared" ca="1" si="60"/>
        <v>9.1699420603828199E-2</v>
      </c>
      <c r="AJ111" s="24">
        <f t="shared" ca="1" si="60"/>
        <v>9.3088681381614677E-2</v>
      </c>
      <c r="AK111" s="24">
        <f t="shared" ca="1" si="60"/>
        <v>9.4370218137171114E-2</v>
      </c>
      <c r="AL111" s="24">
        <f t="shared" ca="1" si="60"/>
        <v>9.5646413467269514E-2</v>
      </c>
      <c r="AM111" s="24">
        <f t="shared" ca="1" si="60"/>
        <v>0.10122885390735575</v>
      </c>
      <c r="AN111" s="24">
        <f t="shared" ca="1" si="60"/>
        <v>0.10614937852635602</v>
      </c>
      <c r="AO111" s="24">
        <f t="shared" ca="1" si="60"/>
        <v>0.10614937852635602</v>
      </c>
      <c r="AP111" s="24">
        <f t="shared" ca="1" si="60"/>
        <v>0.10614937852635602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8.8686538544256486</v>
      </c>
      <c r="L112" s="24">
        <f t="shared" si="45"/>
        <v>8.6909518452928154</v>
      </c>
      <c r="M112" s="24">
        <f t="shared" si="45"/>
        <v>8.5132498361599804</v>
      </c>
      <c r="N112" s="24">
        <f t="shared" si="45"/>
        <v>8.3355478270271472</v>
      </c>
      <c r="O112" s="24">
        <f>'[5]TS BYDem'!O23</f>
        <v>8.1578458178943141</v>
      </c>
      <c r="P112" s="24">
        <f t="shared" ref="P112:AP112" ca="1" si="61">OFFSET(P$33,$BB112,$J$96)/OFFSET(O$33,$BB112,$J$96)*O112</f>
        <v>8.3779560256961982</v>
      </c>
      <c r="Q112" s="24">
        <f t="shared" ca="1" si="61"/>
        <v>8.6043641522737371</v>
      </c>
      <c r="R112" s="24">
        <f t="shared" ca="1" si="61"/>
        <v>9.0421043757961677</v>
      </c>
      <c r="S112" s="24">
        <f t="shared" ca="1" si="61"/>
        <v>8.3990173850679906</v>
      </c>
      <c r="T112" s="24">
        <f t="shared" ca="1" si="61"/>
        <v>8.6299335277614588</v>
      </c>
      <c r="U112" s="24">
        <f t="shared" ca="1" si="61"/>
        <v>8.844369985672115</v>
      </c>
      <c r="V112" s="24">
        <f t="shared" ca="1" si="61"/>
        <v>9.00369248022721</v>
      </c>
      <c r="W112" s="24">
        <f t="shared" ca="1" si="61"/>
        <v>9.1663247863923925</v>
      </c>
      <c r="X112" s="24">
        <f t="shared" ca="1" si="61"/>
        <v>9.3151889949317077</v>
      </c>
      <c r="Y112" s="24">
        <f t="shared" ca="1" si="61"/>
        <v>9.4680181884625263</v>
      </c>
      <c r="Z112" s="24">
        <f t="shared" ca="1" si="61"/>
        <v>9.6325292466734638</v>
      </c>
      <c r="AA112" s="24">
        <f t="shared" ca="1" si="61"/>
        <v>9.7755342609941636</v>
      </c>
      <c r="AB112" s="24">
        <f t="shared" ca="1" si="61"/>
        <v>9.9297769441310901</v>
      </c>
      <c r="AC112" s="24">
        <f t="shared" ca="1" si="61"/>
        <v>10.06054604167325</v>
      </c>
      <c r="AD112" s="24">
        <f t="shared" ca="1" si="61"/>
        <v>10.214906171697518</v>
      </c>
      <c r="AE112" s="24">
        <f t="shared" ca="1" si="61"/>
        <v>10.37087384280462</v>
      </c>
      <c r="AF112" s="24">
        <f t="shared" ca="1" si="61"/>
        <v>10.521761464139123</v>
      </c>
      <c r="AG112" s="24">
        <f t="shared" ca="1" si="61"/>
        <v>10.681992350806103</v>
      </c>
      <c r="AH112" s="24">
        <f t="shared" ca="1" si="61"/>
        <v>10.808739091320456</v>
      </c>
      <c r="AI112" s="24">
        <f t="shared" ca="1" si="61"/>
        <v>10.950417487472345</v>
      </c>
      <c r="AJ112" s="24">
        <f t="shared" ca="1" si="61"/>
        <v>11.116318050589941</v>
      </c>
      <c r="AK112" s="24">
        <f t="shared" ca="1" si="61"/>
        <v>11.269354595493672</v>
      </c>
      <c r="AL112" s="24">
        <f t="shared" ca="1" si="61"/>
        <v>11.421753286435418</v>
      </c>
      <c r="AM112" s="24">
        <f t="shared" ca="1" si="61"/>
        <v>12.088388397272107</v>
      </c>
      <c r="AN112" s="24">
        <f t="shared" ca="1" si="61"/>
        <v>12.675979883462908</v>
      </c>
      <c r="AO112" s="24">
        <f t="shared" ca="1" si="61"/>
        <v>12.675979883462908</v>
      </c>
      <c r="AP112" s="24">
        <f t="shared" ca="1" si="61"/>
        <v>12.675979883462908</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12.979644905726269</v>
      </c>
      <c r="L113" s="24">
        <f t="shared" si="45"/>
        <v>12.796627862700101</v>
      </c>
      <c r="M113" s="24">
        <f t="shared" si="45"/>
        <v>12.61361081967393</v>
      </c>
      <c r="N113" s="24">
        <f t="shared" si="45"/>
        <v>12.430593776647761</v>
      </c>
      <c r="O113" s="24">
        <f>'[5]TS BYDem'!O24</f>
        <v>12.247576733621592</v>
      </c>
      <c r="P113" s="24">
        <f ca="1">IF(OR($E$78=1,$E$78=2,$E$78=3), P90,P82)</f>
        <v>12.578033660619854</v>
      </c>
      <c r="Q113" s="24">
        <f t="shared" ref="Q113:AN113" ca="1" si="63">IF(OR($E$78=1,$E$78=2,$E$78=3), Q90,Q82)</f>
        <v>12.917945809644714</v>
      </c>
      <c r="R113" s="24">
        <f t="shared" ca="1" si="63"/>
        <v>13.575136089610984</v>
      </c>
      <c r="S113" s="24">
        <f t="shared" ca="1" si="63"/>
        <v>12.609653603038304</v>
      </c>
      <c r="T113" s="24">
        <f t="shared" ca="1" si="63"/>
        <v>12.95633374872904</v>
      </c>
      <c r="U113" s="24">
        <f t="shared" ca="1" si="63"/>
        <v>13.278272533963975</v>
      </c>
      <c r="V113" s="24">
        <f t="shared" ca="1" si="63"/>
        <v>13.51746735585866</v>
      </c>
      <c r="W113" s="24">
        <f t="shared" ca="1" si="63"/>
        <v>13.761631280206771</v>
      </c>
      <c r="X113" s="24">
        <f t="shared" ca="1" si="63"/>
        <v>13.985124817308911</v>
      </c>
      <c r="Y113" s="24">
        <f t="shared" ca="1" si="63"/>
        <v>14.214571084949863</v>
      </c>
      <c r="Z113" s="24">
        <f t="shared" ca="1" si="63"/>
        <v>14.461555626450773</v>
      </c>
      <c r="AA113" s="24">
        <f t="shared" ca="1" si="63"/>
        <v>14.676252609610662</v>
      </c>
      <c r="AB113" s="24">
        <f t="shared" ca="1" si="63"/>
        <v>14.907820984337166</v>
      </c>
      <c r="AC113" s="24">
        <f t="shared" ca="1" si="63"/>
        <v>15.104147881447787</v>
      </c>
      <c r="AD113" s="24">
        <f t="shared" ca="1" si="63"/>
        <v>15.335892582106029</v>
      </c>
      <c r="AE113" s="24">
        <f t="shared" ca="1" si="63"/>
        <v>15.570050724156028</v>
      </c>
      <c r="AF113" s="24">
        <f t="shared" ca="1" si="63"/>
        <v>15.796582061190412</v>
      </c>
      <c r="AG113" s="24">
        <f t="shared" ca="1" si="63"/>
        <v>16.03714067474565</v>
      </c>
      <c r="AH113" s="24">
        <f t="shared" ca="1" si="63"/>
        <v>16.227428707253068</v>
      </c>
      <c r="AI113" s="24">
        <f t="shared" ca="1" si="63"/>
        <v>16.440134005575878</v>
      </c>
      <c r="AJ113" s="24">
        <f t="shared" ca="1" si="63"/>
        <v>16.689204645336787</v>
      </c>
      <c r="AK113" s="24">
        <f t="shared" ca="1" si="63"/>
        <v>16.918962214748728</v>
      </c>
      <c r="AL113" s="24">
        <f t="shared" ca="1" si="63"/>
        <v>17.147762158150243</v>
      </c>
      <c r="AM113" s="24">
        <f t="shared" ca="1" si="63"/>
        <v>18.14859802285725</v>
      </c>
      <c r="AN113" s="24">
        <f t="shared" ca="1" si="63"/>
        <v>19.030763728828163</v>
      </c>
      <c r="AO113" s="24">
        <f t="shared" ref="AO113:AP113" ca="1" si="64">IF($E$78=1, AO90,AO82)</f>
        <v>19.030763728828163</v>
      </c>
      <c r="AP113" s="24">
        <f t="shared" ca="1" si="64"/>
        <v>19.030763728828163</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9.1329523515035227</v>
      </c>
      <c r="L114" s="24">
        <f t="shared" si="45"/>
        <v>9.547023038739729</v>
      </c>
      <c r="M114" s="24">
        <f t="shared" si="45"/>
        <v>9.9610937259759336</v>
      </c>
      <c r="N114" s="24">
        <f t="shared" si="45"/>
        <v>10.37516441321214</v>
      </c>
      <c r="O114" s="24">
        <f>'[5]TS BYDem'!O25</f>
        <v>10.789235100448346</v>
      </c>
      <c r="P114" s="24">
        <f t="shared" ref="P114:AP114" ca="1" si="65">OFFSET(P$33,$BB114,$J$96)/OFFSET(O$33,$BB114,$J$96)*O114</f>
        <v>11.080343909439794</v>
      </c>
      <c r="Q114" s="24">
        <f t="shared" ca="1" si="65"/>
        <v>11.379782089668563</v>
      </c>
      <c r="R114" s="24">
        <f t="shared" ca="1" si="65"/>
        <v>11.958719506473699</v>
      </c>
      <c r="S114" s="24">
        <f t="shared" ca="1" si="65"/>
        <v>11.108198806782775</v>
      </c>
      <c r="T114" s="24">
        <f t="shared" ca="1" si="65"/>
        <v>11.413599105786171</v>
      </c>
      <c r="U114" s="24">
        <f t="shared" ca="1" si="65"/>
        <v>11.697204043921991</v>
      </c>
      <c r="V114" s="24">
        <f t="shared" ca="1" si="65"/>
        <v>11.907917495599914</v>
      </c>
      <c r="W114" s="24">
        <f t="shared" ca="1" si="65"/>
        <v>12.123008369503824</v>
      </c>
      <c r="X114" s="24">
        <f t="shared" ca="1" si="65"/>
        <v>12.319890117434113</v>
      </c>
      <c r="Y114" s="24">
        <f t="shared" ca="1" si="65"/>
        <v>12.522015793258854</v>
      </c>
      <c r="Z114" s="24">
        <f t="shared" ca="1" si="65"/>
        <v>12.739591428209931</v>
      </c>
      <c r="AA114" s="24">
        <f t="shared" ca="1" si="65"/>
        <v>12.928724044159182</v>
      </c>
      <c r="AB114" s="24">
        <f t="shared" ca="1" si="65"/>
        <v>13.132719143850561</v>
      </c>
      <c r="AC114" s="24">
        <f t="shared" ca="1" si="65"/>
        <v>13.305669033901316</v>
      </c>
      <c r="AD114" s="24">
        <f t="shared" ca="1" si="65"/>
        <v>13.509819464069345</v>
      </c>
      <c r="AE114" s="24">
        <f t="shared" ca="1" si="65"/>
        <v>13.716095962695091</v>
      </c>
      <c r="AF114" s="24">
        <f t="shared" ca="1" si="65"/>
        <v>13.915653794096418</v>
      </c>
      <c r="AG114" s="24">
        <f t="shared" ca="1" si="65"/>
        <v>14.127568648237355</v>
      </c>
      <c r="AH114" s="24">
        <f t="shared" ca="1" si="65"/>
        <v>14.295198732471755</v>
      </c>
      <c r="AI114" s="24">
        <f t="shared" ca="1" si="65"/>
        <v>14.48257681718429</v>
      </c>
      <c r="AJ114" s="24">
        <f t="shared" ca="1" si="65"/>
        <v>14.70199015481397</v>
      </c>
      <c r="AK114" s="24">
        <f t="shared" ca="1" si="65"/>
        <v>14.904390065131576</v>
      </c>
      <c r="AL114" s="24">
        <f t="shared" ca="1" si="65"/>
        <v>15.105946375740482</v>
      </c>
      <c r="AM114" s="24">
        <f t="shared" ca="1" si="65"/>
        <v>15.987610861388605</v>
      </c>
      <c r="AN114" s="24">
        <f t="shared" ca="1" si="65"/>
        <v>16.764735463771785</v>
      </c>
      <c r="AO114" s="24">
        <f t="shared" ca="1" si="65"/>
        <v>16.764735463771785</v>
      </c>
      <c r="AP114" s="24">
        <f t="shared" ca="1" si="65"/>
        <v>16.764735463771785</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5.8332168569258736</v>
      </c>
      <c r="L115" s="24">
        <f t="shared" si="45"/>
        <v>5.5811481061322379</v>
      </c>
      <c r="M115" s="24">
        <f t="shared" si="45"/>
        <v>5.3290793553386013</v>
      </c>
      <c r="N115" s="24">
        <f t="shared" si="45"/>
        <v>5.0770106045449657</v>
      </c>
      <c r="O115" s="24">
        <f>'[5]TS BYDem'!O26</f>
        <v>4.82494185375133</v>
      </c>
      <c r="P115" s="24">
        <f t="shared" ref="P115:AP115" ca="1" si="66">OFFSET(P$33,$BB115,$J$96)/OFFSET(O$33,$BB115,$J$96)*O115</f>
        <v>4.9551256029626307</v>
      </c>
      <c r="Q115" s="24">
        <f t="shared" ca="1" si="66"/>
        <v>5.0890342438390244</v>
      </c>
      <c r="R115" s="24">
        <f t="shared" ca="1" si="66"/>
        <v>5.3479348375363198</v>
      </c>
      <c r="S115" s="24">
        <f t="shared" ca="1" si="66"/>
        <v>4.9675823025127688</v>
      </c>
      <c r="T115" s="24">
        <f t="shared" ca="1" si="66"/>
        <v>5.1041572006488209</v>
      </c>
      <c r="U115" s="24">
        <f t="shared" ca="1" si="66"/>
        <v>5.2309852216533139</v>
      </c>
      <c r="V115" s="24">
        <f t="shared" ca="1" si="66"/>
        <v>5.3252161974995049</v>
      </c>
      <c r="W115" s="24">
        <f t="shared" ca="1" si="66"/>
        <v>5.4214047549085276</v>
      </c>
      <c r="X115" s="24">
        <f t="shared" ca="1" si="66"/>
        <v>5.5094501980733632</v>
      </c>
      <c r="Y115" s="24">
        <f t="shared" ca="1" si="66"/>
        <v>5.5998407238080405</v>
      </c>
      <c r="Z115" s="24">
        <f t="shared" ca="1" si="66"/>
        <v>5.6971404654170028</v>
      </c>
      <c r="AA115" s="24">
        <f t="shared" ca="1" si="66"/>
        <v>5.7817204996925655</v>
      </c>
      <c r="AB115" s="24">
        <f t="shared" ca="1" si="66"/>
        <v>5.8729470310729237</v>
      </c>
      <c r="AC115" s="24">
        <f t="shared" ca="1" si="66"/>
        <v>5.9502901564510049</v>
      </c>
      <c r="AD115" s="24">
        <f t="shared" ca="1" si="66"/>
        <v>6.0415861515617362</v>
      </c>
      <c r="AE115" s="24">
        <f t="shared" ca="1" si="66"/>
        <v>6.1338329236821512</v>
      </c>
      <c r="AF115" s="24">
        <f t="shared" ca="1" si="66"/>
        <v>6.2230751103624753</v>
      </c>
      <c r="AG115" s="24">
        <f t="shared" ca="1" si="66"/>
        <v>6.3178433529354576</v>
      </c>
      <c r="AH115" s="24">
        <f t="shared" ca="1" si="66"/>
        <v>6.3928074631657381</v>
      </c>
      <c r="AI115" s="24">
        <f t="shared" ca="1" si="66"/>
        <v>6.4766028717362394</v>
      </c>
      <c r="AJ115" s="24">
        <f t="shared" ca="1" si="66"/>
        <v>6.5747244332875976</v>
      </c>
      <c r="AK115" s="24">
        <f t="shared" ca="1" si="66"/>
        <v>6.665237596583701</v>
      </c>
      <c r="AL115" s="24">
        <f t="shared" ca="1" si="66"/>
        <v>6.7553735024093324</v>
      </c>
      <c r="AM115" s="24">
        <f t="shared" ca="1" si="66"/>
        <v>7.1496535267266257</v>
      </c>
      <c r="AN115" s="24">
        <f t="shared" ca="1" si="66"/>
        <v>7.4971833548107911</v>
      </c>
      <c r="AO115" s="24">
        <f t="shared" ca="1" si="66"/>
        <v>7.4971833548107911</v>
      </c>
      <c r="AP115" s="24">
        <f t="shared" ca="1" si="66"/>
        <v>7.4971833548107911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3.4642806026564417</v>
      </c>
      <c r="L116" s="24">
        <f t="shared" si="45"/>
        <v>3.6729907176452175</v>
      </c>
      <c r="M116" s="24">
        <f t="shared" si="45"/>
        <v>3.8817008326339928</v>
      </c>
      <c r="N116" s="24">
        <f t="shared" si="45"/>
        <v>4.0904109476227681</v>
      </c>
      <c r="O116" s="24">
        <f>'[5]TS BYDem'!O27</f>
        <v>4.2991210626115439</v>
      </c>
      <c r="P116" s="24">
        <f t="shared" ref="P116:AP116" ca="1" si="67">OFFSET(P$33,$BB116,$J$96)/OFFSET(O$33,$BB116,$J$96)*O116</f>
        <v>4.4151174238545092</v>
      </c>
      <c r="Q116" s="24">
        <f t="shared" ca="1" si="67"/>
        <v>4.5344327391281638</v>
      </c>
      <c r="R116" s="24">
        <f t="shared" ca="1" si="67"/>
        <v>4.7651184197486049</v>
      </c>
      <c r="S116" s="24">
        <f t="shared" ca="1" si="67"/>
        <v>4.4262165958300201</v>
      </c>
      <c r="T116" s="24">
        <f t="shared" ca="1" si="67"/>
        <v>4.5479076004053853</v>
      </c>
      <c r="U116" s="24">
        <f t="shared" ca="1" si="67"/>
        <v>4.6609139397472426</v>
      </c>
      <c r="V116" s="24">
        <f t="shared" ca="1" si="67"/>
        <v>4.7448756506424381</v>
      </c>
      <c r="W116" s="24">
        <f t="shared" ca="1" si="67"/>
        <v>4.8305816064184315</v>
      </c>
      <c r="X116" s="24">
        <f t="shared" ca="1" si="67"/>
        <v>4.9090318822248893</v>
      </c>
      <c r="Y116" s="24">
        <f t="shared" ca="1" si="67"/>
        <v>4.9895716741696052</v>
      </c>
      <c r="Z116" s="24">
        <f t="shared" ca="1" si="67"/>
        <v>5.0762677176074193</v>
      </c>
      <c r="AA116" s="24">
        <f t="shared" ca="1" si="67"/>
        <v>5.1516302437998887</v>
      </c>
      <c r="AB116" s="24">
        <f t="shared" ca="1" si="67"/>
        <v>5.2329149337327561</v>
      </c>
      <c r="AC116" s="24">
        <f t="shared" ca="1" si="67"/>
        <v>5.301829227301412</v>
      </c>
      <c r="AD116" s="24">
        <f t="shared" ca="1" si="67"/>
        <v>5.38317581082707</v>
      </c>
      <c r="AE116" s="24">
        <f t="shared" ca="1" si="67"/>
        <v>5.4653695559542719</v>
      </c>
      <c r="AF116" s="24">
        <f t="shared" ca="1" si="67"/>
        <v>5.5448861545082213</v>
      </c>
      <c r="AG116" s="24">
        <f t="shared" ca="1" si="67"/>
        <v>5.6293265809551061</v>
      </c>
      <c r="AH116" s="24">
        <f t="shared" ca="1" si="67"/>
        <v>5.6961211237702418</v>
      </c>
      <c r="AI116" s="24">
        <f t="shared" ca="1" si="67"/>
        <v>5.7707845325438623</v>
      </c>
      <c r="AJ116" s="24">
        <f t="shared" ca="1" si="67"/>
        <v>5.8582128342204527</v>
      </c>
      <c r="AK116" s="24">
        <f t="shared" ca="1" si="67"/>
        <v>5.9388618987200248</v>
      </c>
      <c r="AL116" s="24">
        <f t="shared" ca="1" si="67"/>
        <v>6.0191748191609751</v>
      </c>
      <c r="AM116" s="24">
        <f t="shared" ca="1" si="67"/>
        <v>6.3704863185506682</v>
      </c>
      <c r="AN116" s="24">
        <f t="shared" ca="1" si="67"/>
        <v>6.6801424447982383</v>
      </c>
      <c r="AO116" s="24">
        <f t="shared" ca="1" si="67"/>
        <v>6.6801424447982383</v>
      </c>
      <c r="AP116" s="24">
        <f t="shared" ca="1" si="67"/>
        <v>6.6801424447982383</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6.2717807948241582</v>
      </c>
      <c r="L117" s="24">
        <f t="shared" si="45"/>
        <v>6.7257450369290783</v>
      </c>
      <c r="M117" s="24">
        <f t="shared" si="45"/>
        <v>7.1797092790339985</v>
      </c>
      <c r="N117" s="24">
        <f t="shared" si="45"/>
        <v>7.6336735211389186</v>
      </c>
      <c r="O117" s="24">
        <f>'[5]TS BYDem'!O28</f>
        <v>8.0876377632438388</v>
      </c>
      <c r="P117" s="24">
        <f ca="1">IF(OR($E$78=1,$E$78=2,$E$78=3), P92,P84)</f>
        <v>8.3058536585221177</v>
      </c>
      <c r="Q117" s="24">
        <f t="shared" ref="Q117:AN117" ca="1" si="68">IF(OR($E$78=1,$E$78=2,$E$78=3), Q92,Q84)</f>
        <v>8.5303132714259622</v>
      </c>
      <c r="R117" s="24">
        <f t="shared" ca="1" si="68"/>
        <v>8.9642862149308709</v>
      </c>
      <c r="S117" s="24">
        <f t="shared" ca="1" si="68"/>
        <v>8.3267337596177935</v>
      </c>
      <c r="T117" s="24">
        <f t="shared" ca="1" si="68"/>
        <v>8.5556625917481792</v>
      </c>
      <c r="U117" s="24">
        <f t="shared" ca="1" si="68"/>
        <v>8.7682535665629153</v>
      </c>
      <c r="V117" s="24">
        <f t="shared" ca="1" si="68"/>
        <v>8.9262048998268479</v>
      </c>
      <c r="W117" s="24">
        <f t="shared" ca="1" si="68"/>
        <v>9.0874375597993868</v>
      </c>
      <c r="X117" s="24">
        <f t="shared" ca="1" si="68"/>
        <v>9.2350206131511765</v>
      </c>
      <c r="Y117" s="24">
        <f t="shared" ca="1" si="68"/>
        <v>9.386534528039677</v>
      </c>
      <c r="Z117" s="24">
        <f t="shared" ca="1" si="68"/>
        <v>9.549629771141662</v>
      </c>
      <c r="AA117" s="24">
        <f t="shared" ca="1" si="68"/>
        <v>9.6914040556735372</v>
      </c>
      <c r="AB117" s="24">
        <f t="shared" ca="1" si="68"/>
        <v>9.8443192953935554</v>
      </c>
      <c r="AC117" s="24">
        <f t="shared" ca="1" si="68"/>
        <v>9.9739629678968278</v>
      </c>
      <c r="AD117" s="24">
        <f t="shared" ca="1" si="68"/>
        <v>10.126994643732756</v>
      </c>
      <c r="AE117" s="24">
        <f t="shared" ca="1" si="68"/>
        <v>10.281620025831064</v>
      </c>
      <c r="AF117" s="24">
        <f t="shared" ca="1" si="68"/>
        <v>10.431209078082354</v>
      </c>
      <c r="AG117" s="24">
        <f t="shared" ca="1" si="68"/>
        <v>10.590060985653757</v>
      </c>
      <c r="AH117" s="24">
        <f t="shared" ca="1" si="68"/>
        <v>10.715716918339249</v>
      </c>
      <c r="AI117" s="24">
        <f t="shared" ca="1" si="68"/>
        <v>10.856176001843918</v>
      </c>
      <c r="AJ117" s="24">
        <f t="shared" ca="1" si="68"/>
        <v>11.020648791495098</v>
      </c>
      <c r="AK117" s="24">
        <f t="shared" ca="1" si="68"/>
        <v>11.172368273249075</v>
      </c>
      <c r="AL117" s="24">
        <f t="shared" ca="1" si="68"/>
        <v>11.323455390539991</v>
      </c>
      <c r="AM117" s="24">
        <f t="shared" ca="1" si="68"/>
        <v>11.984353306124609</v>
      </c>
      <c r="AN117" s="24">
        <f t="shared" ca="1" si="68"/>
        <v>12.566887862324878</v>
      </c>
      <c r="AO117" s="24">
        <f t="shared" ref="AO117:AP117" ca="1" si="69">IF($E$78=1, AO92,AO84)</f>
        <v>12.566887862324878</v>
      </c>
      <c r="AP117" s="24">
        <f t="shared" ca="1" si="69"/>
        <v>12.566887862324878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30.403931874323813</v>
      </c>
      <c r="L121" s="317">
        <f t="shared" si="45"/>
        <v>31.652733104238511</v>
      </c>
      <c r="M121" s="317">
        <f t="shared" si="45"/>
        <v>32.901534334153212</v>
      </c>
      <c r="N121" s="317">
        <f t="shared" si="45"/>
        <v>34.150335564067909</v>
      </c>
      <c r="O121" s="317">
        <f>'[5]TS BYDem'!O32</f>
        <v>35.399136793982606</v>
      </c>
      <c r="P121" s="24">
        <f t="shared" ref="P121:AP121" ca="1" si="73">OFFSET(P$33,$BB121,$J$96)/OFFSET(O$33,$BB121,$J$96)*O121</f>
        <v>36.707743775048776</v>
      </c>
      <c r="Q121" s="24">
        <f t="shared" ca="1" si="73"/>
        <v>37.25057728896757</v>
      </c>
      <c r="R121" s="24">
        <f t="shared" ca="1" si="73"/>
        <v>34.484763857075748</v>
      </c>
      <c r="S121" s="24">
        <f t="shared" ca="1" si="73"/>
        <v>31.829667461012182</v>
      </c>
      <c r="T121" s="24">
        <f t="shared" ca="1" si="73"/>
        <v>32.196159722272277</v>
      </c>
      <c r="U121" s="24">
        <f t="shared" ca="1" si="73"/>
        <v>32.830151345831645</v>
      </c>
      <c r="V121" s="24">
        <f t="shared" ca="1" si="73"/>
        <v>33.991367587308879</v>
      </c>
      <c r="W121" s="24">
        <f t="shared" ca="1" si="73"/>
        <v>35.206101191022221</v>
      </c>
      <c r="X121" s="24">
        <f t="shared" ca="1" si="73"/>
        <v>36.438972473924153</v>
      </c>
      <c r="Y121" s="24">
        <f t="shared" ca="1" si="73"/>
        <v>37.642938683331735</v>
      </c>
      <c r="Z121" s="24">
        <f t="shared" ca="1" si="73"/>
        <v>38.580821857648566</v>
      </c>
      <c r="AA121" s="24">
        <f t="shared" ca="1" si="73"/>
        <v>39.627219355288126</v>
      </c>
      <c r="AB121" s="24">
        <f t="shared" ca="1" si="73"/>
        <v>40.726129450007711</v>
      </c>
      <c r="AC121" s="24">
        <f t="shared" ca="1" si="73"/>
        <v>41.930921021600952</v>
      </c>
      <c r="AD121" s="24">
        <f t="shared" ca="1" si="73"/>
        <v>43.228784283850821</v>
      </c>
      <c r="AE121" s="24">
        <f t="shared" ca="1" si="73"/>
        <v>44.504437147100973</v>
      </c>
      <c r="AF121" s="24">
        <f t="shared" ca="1" si="73"/>
        <v>45.874523944024368</v>
      </c>
      <c r="AG121" s="24">
        <f t="shared" ca="1" si="73"/>
        <v>47.189000080930278</v>
      </c>
      <c r="AH121" s="24">
        <f t="shared" ca="1" si="73"/>
        <v>48.708765335310282</v>
      </c>
      <c r="AI121" s="24">
        <f t="shared" ca="1" si="73"/>
        <v>50.286907083956869</v>
      </c>
      <c r="AJ121" s="24">
        <f t="shared" ca="1" si="73"/>
        <v>51.739394835739553</v>
      </c>
      <c r="AK121" s="24">
        <f t="shared" ca="1" si="73"/>
        <v>53.159045660110777</v>
      </c>
      <c r="AL121" s="24">
        <f t="shared" ca="1" si="73"/>
        <v>54.543752414261739</v>
      </c>
      <c r="AM121" s="24">
        <f t="shared" ca="1" si="73"/>
        <v>62.525866247616591</v>
      </c>
      <c r="AN121" s="24">
        <f t="shared" ca="1" si="73"/>
        <v>71.172069620214486</v>
      </c>
      <c r="AO121" s="24">
        <f t="shared" ca="1" si="73"/>
        <v>71.172069620214486</v>
      </c>
      <c r="AP121" s="24">
        <f t="shared" ca="1" si="73"/>
        <v>71.172069620214486</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4.3030943148213661</v>
      </c>
      <c r="L122" s="24">
        <f t="shared" si="45"/>
        <v>4.714250132962662</v>
      </c>
      <c r="M122" s="24">
        <f t="shared" si="45"/>
        <v>5.125405951103958</v>
      </c>
      <c r="N122" s="24">
        <f t="shared" si="45"/>
        <v>5.536561769245254</v>
      </c>
      <c r="O122" s="24">
        <f>'[5]TS BYDem'!O33</f>
        <v>5.94771758738655</v>
      </c>
      <c r="P122" s="24">
        <f t="shared" ref="P122:AP122" ca="1" si="74">OFFSET(P$33,$BB122,$J$96)/OFFSET(O$33,$BB122,$J$96)*O122</f>
        <v>6.1675880548943098</v>
      </c>
      <c r="Q122" s="24">
        <f t="shared" ca="1" si="74"/>
        <v>6.2587942460663637</v>
      </c>
      <c r="R122" s="24">
        <f t="shared" ca="1" si="74"/>
        <v>5.794085818625577</v>
      </c>
      <c r="S122" s="24">
        <f t="shared" ca="1" si="74"/>
        <v>5.347979925620912</v>
      </c>
      <c r="T122" s="24">
        <f t="shared" ca="1" si="74"/>
        <v>5.4095574855660535</v>
      </c>
      <c r="U122" s="24">
        <f t="shared" ca="1" si="74"/>
        <v>5.516079945467979</v>
      </c>
      <c r="V122" s="24">
        <f t="shared" ca="1" si="74"/>
        <v>5.7111860098443028</v>
      </c>
      <c r="W122" s="24">
        <f t="shared" ca="1" si="74"/>
        <v>5.9152839928217693</v>
      </c>
      <c r="X122" s="24">
        <f t="shared" ca="1" si="74"/>
        <v>6.1224294454065369</v>
      </c>
      <c r="Y122" s="24">
        <f t="shared" ca="1" si="74"/>
        <v>6.3247183045950424</v>
      </c>
      <c r="Z122" s="24">
        <f t="shared" ca="1" si="74"/>
        <v>6.4823002333088064</v>
      </c>
      <c r="AA122" s="24">
        <f t="shared" ca="1" si="74"/>
        <v>6.6581145995270825</v>
      </c>
      <c r="AB122" s="24">
        <f t="shared" ca="1" si="74"/>
        <v>6.8427520649929452</v>
      </c>
      <c r="AC122" s="24">
        <f t="shared" ca="1" si="74"/>
        <v>7.0451796004778862</v>
      </c>
      <c r="AD122" s="24">
        <f t="shared" ca="1" si="74"/>
        <v>7.2632449221220741</v>
      </c>
      <c r="AE122" s="24">
        <f t="shared" ca="1" si="74"/>
        <v>7.4775784809969519</v>
      </c>
      <c r="AF122" s="24">
        <f t="shared" ca="1" si="74"/>
        <v>7.7077787083565239</v>
      </c>
      <c r="AG122" s="24">
        <f t="shared" ca="1" si="74"/>
        <v>7.9286353039050397</v>
      </c>
      <c r="AH122" s="24">
        <f t="shared" ca="1" si="74"/>
        <v>8.1839843138196393</v>
      </c>
      <c r="AI122" s="24">
        <f t="shared" ca="1" si="74"/>
        <v>8.4491416674704158</v>
      </c>
      <c r="AJ122" s="24">
        <f t="shared" ca="1" si="74"/>
        <v>8.6931867976389565</v>
      </c>
      <c r="AK122" s="24">
        <f t="shared" ca="1" si="74"/>
        <v>8.9317147093561662</v>
      </c>
      <c r="AL122" s="24">
        <f t="shared" ca="1" si="74"/>
        <v>9.1643713631883745</v>
      </c>
      <c r="AM122" s="24">
        <f t="shared" ca="1" si="74"/>
        <v>10.505515897516013</v>
      </c>
      <c r="AN122" s="24">
        <f t="shared" ca="1" si="74"/>
        <v>11.958239904957432</v>
      </c>
      <c r="AO122" s="24">
        <f t="shared" ca="1" si="74"/>
        <v>11.958239904957432</v>
      </c>
      <c r="AP122" s="24">
        <f t="shared" ca="1" si="74"/>
        <v>11.958239904957432</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7.3555682376090985</v>
      </c>
      <c r="L123" s="24">
        <f t="shared" si="45"/>
        <v>7.6268344259232981</v>
      </c>
      <c r="M123" s="24">
        <f t="shared" si="45"/>
        <v>7.8981006142374968</v>
      </c>
      <c r="N123" s="24">
        <f t="shared" si="45"/>
        <v>8.1693668025516963</v>
      </c>
      <c r="O123" s="24">
        <f>'[5]TS BYDem'!O34</f>
        <v>8.440632990865895</v>
      </c>
      <c r="P123" s="24">
        <f ca="1">IF(OR($E$78=1,$E$78=2,$E$78=3), P91,P83)</f>
        <v>8.7526595614782643</v>
      </c>
      <c r="Q123" s="24">
        <f t="shared" ref="Q123:AP123" ca="1" si="75">IF(OR($E$78=1,$E$78=2,$E$78=3), Q91,Q83)</f>
        <v>8.88209374776355</v>
      </c>
      <c r="R123" s="24">
        <f t="shared" ca="1" si="75"/>
        <v>8.2226082852882474</v>
      </c>
      <c r="S123" s="24">
        <f t="shared" ca="1" si="75"/>
        <v>7.5895223892967723</v>
      </c>
      <c r="T123" s="24">
        <f t="shared" ca="1" si="75"/>
        <v>7.6769094543908238</v>
      </c>
      <c r="U123" s="24">
        <f t="shared" ca="1" si="75"/>
        <v>7.8280795420935689</v>
      </c>
      <c r="V123" s="24">
        <f t="shared" ca="1" si="75"/>
        <v>8.1049620032220595</v>
      </c>
      <c r="W123" s="24">
        <f t="shared" ca="1" si="75"/>
        <v>8.394605239165573</v>
      </c>
      <c r="X123" s="24">
        <f t="shared" ca="1" si="75"/>
        <v>8.6885732555190707</v>
      </c>
      <c r="Y123" s="24">
        <f t="shared" ca="1" si="75"/>
        <v>8.9756490948582055</v>
      </c>
      <c r="Z123" s="24">
        <f t="shared" ca="1" si="75"/>
        <v>9.1992796231614378</v>
      </c>
      <c r="AA123" s="24">
        <f t="shared" ca="1" si="75"/>
        <v>9.4487844992700936</v>
      </c>
      <c r="AB123" s="24">
        <f t="shared" ca="1" si="75"/>
        <v>9.710810572207059</v>
      </c>
      <c r="AC123" s="24">
        <f t="shared" ca="1" si="75"/>
        <v>9.9980832123702985</v>
      </c>
      <c r="AD123" s="24">
        <f t="shared" ca="1" si="75"/>
        <v>10.307548031604005</v>
      </c>
      <c r="AE123" s="24">
        <f t="shared" ca="1" si="75"/>
        <v>10.611716963889158</v>
      </c>
      <c r="AF123" s="24">
        <f t="shared" ca="1" si="75"/>
        <v>10.938402890886881</v>
      </c>
      <c r="AG123" s="24">
        <f t="shared" ca="1" si="75"/>
        <v>11.251828913432153</v>
      </c>
      <c r="AH123" s="24">
        <f t="shared" ca="1" si="75"/>
        <v>11.614204437421543</v>
      </c>
      <c r="AI123" s="24">
        <f t="shared" ca="1" si="75"/>
        <v>11.990499356289551</v>
      </c>
      <c r="AJ123" s="24">
        <f t="shared" ca="1" si="75"/>
        <v>12.336833113179623</v>
      </c>
      <c r="AK123" s="24">
        <f t="shared" ca="1" si="75"/>
        <v>12.675337174830487</v>
      </c>
      <c r="AL123" s="24">
        <f t="shared" ca="1" si="75"/>
        <v>13.005509110371813</v>
      </c>
      <c r="AM123" s="24">
        <f t="shared" ca="1" si="75"/>
        <v>14.908778496593534</v>
      </c>
      <c r="AN123" s="24">
        <f t="shared" ca="1" si="75"/>
        <v>16.970394570940616</v>
      </c>
      <c r="AO123" s="24">
        <f t="shared" ca="1" si="75"/>
        <v>16.970394570940616</v>
      </c>
      <c r="AP123" s="24">
        <f t="shared" ca="1" si="75"/>
        <v>16.970394570940616</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32.709053877558809</v>
      </c>
      <c r="L124" s="24">
        <f t="shared" si="45"/>
        <v>33.676146280781047</v>
      </c>
      <c r="M124" s="24">
        <f t="shared" si="45"/>
        <v>34.643238684003286</v>
      </c>
      <c r="N124" s="24">
        <f t="shared" si="45"/>
        <v>35.610331087225532</v>
      </c>
      <c r="O124" s="24">
        <f>'[5]TS BYDem'!O35</f>
        <v>36.577423490447771</v>
      </c>
      <c r="P124" s="24">
        <f t="shared" ref="P124:AP124" ca="1" si="76">OFFSET(P$33,$BB124,$J$96)/OFFSET(O$33,$BB124,$J$96)*O124</f>
        <v>37.929588431858157</v>
      </c>
      <c r="Q124" s="24">
        <f t="shared" ca="1" si="76"/>
        <v>38.490490564556232</v>
      </c>
      <c r="R124" s="24">
        <f t="shared" ca="1" si="76"/>
        <v>35.632614967683686</v>
      </c>
      <c r="S124" s="24">
        <f t="shared" ca="1" si="76"/>
        <v>32.889141705836032</v>
      </c>
      <c r="T124" s="24">
        <f t="shared" ca="1" si="76"/>
        <v>33.267832935627858</v>
      </c>
      <c r="U124" s="24">
        <f t="shared" ca="1" si="76"/>
        <v>33.922927443702683</v>
      </c>
      <c r="V124" s="24">
        <f t="shared" ca="1" si="76"/>
        <v>35.122795634717974</v>
      </c>
      <c r="W124" s="24">
        <f t="shared" ca="1" si="76"/>
        <v>36.377962553326384</v>
      </c>
      <c r="X124" s="24">
        <f t="shared" ca="1" si="76"/>
        <v>37.651870877316398</v>
      </c>
      <c r="Y124" s="24">
        <f t="shared" ca="1" si="76"/>
        <v>38.895912000860861</v>
      </c>
      <c r="Z124" s="24">
        <f t="shared" ca="1" si="76"/>
        <v>39.865013316839381</v>
      </c>
      <c r="AA124" s="24">
        <f t="shared" ca="1" si="76"/>
        <v>40.946240936407023</v>
      </c>
      <c r="AB124" s="24">
        <f t="shared" ca="1" si="76"/>
        <v>42.081729074053335</v>
      </c>
      <c r="AC124" s="24">
        <f t="shared" ca="1" si="76"/>
        <v>43.326623032580002</v>
      </c>
      <c r="AD124" s="24">
        <f t="shared" ca="1" si="76"/>
        <v>44.667686642472241</v>
      </c>
      <c r="AE124" s="24">
        <f t="shared" ca="1" si="76"/>
        <v>45.985800563652219</v>
      </c>
      <c r="AF124" s="24">
        <f t="shared" ca="1" si="76"/>
        <v>47.401491722490221</v>
      </c>
      <c r="AG124" s="24">
        <f t="shared" ca="1" si="76"/>
        <v>48.75972117897426</v>
      </c>
      <c r="AH124" s="24">
        <f t="shared" ca="1" si="76"/>
        <v>50.330072954472215</v>
      </c>
      <c r="AI124" s="24">
        <f t="shared" ca="1" si="76"/>
        <v>51.960744329431122</v>
      </c>
      <c r="AJ124" s="24">
        <f t="shared" ca="1" si="76"/>
        <v>53.46157922042979</v>
      </c>
      <c r="AK124" s="24">
        <f t="shared" ca="1" si="76"/>
        <v>54.928484182372713</v>
      </c>
      <c r="AL124" s="24">
        <f t="shared" ca="1" si="76"/>
        <v>56.359281934629564</v>
      </c>
      <c r="AM124" s="24">
        <f t="shared" ca="1" si="76"/>
        <v>64.607086386211904</v>
      </c>
      <c r="AN124" s="24">
        <f t="shared" ca="1" si="76"/>
        <v>73.541085093146776</v>
      </c>
      <c r="AO124" s="24">
        <f t="shared" ca="1" si="76"/>
        <v>73.541085093146776</v>
      </c>
      <c r="AP124" s="24">
        <f t="shared" ca="1" si="76"/>
        <v>73.541085093146776</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1.9093360469363874</v>
      </c>
      <c r="L125" s="24">
        <f t="shared" si="45"/>
        <v>3.2582323201508996</v>
      </c>
      <c r="M125" s="24">
        <f t="shared" si="45"/>
        <v>4.6071285933654114</v>
      </c>
      <c r="N125" s="24">
        <f t="shared" si="45"/>
        <v>5.9560248665799236</v>
      </c>
      <c r="O125" s="24">
        <f>'[5]TS BYDem'!O36</f>
        <v>7.3049211397944367</v>
      </c>
      <c r="P125" s="24">
        <f t="shared" ref="P125:AP125" ca="1" si="77">OFFSET(P$33,$BB125,$J$96)/OFFSET(O$33,$BB125,$J$96)*O125</f>
        <v>7.5749636229009125</v>
      </c>
      <c r="Q125" s="24">
        <f t="shared" ca="1" si="77"/>
        <v>7.6869820609292763</v>
      </c>
      <c r="R125" s="24">
        <f t="shared" ca="1" si="77"/>
        <v>7.116232295901435</v>
      </c>
      <c r="S125" s="24">
        <f t="shared" ca="1" si="77"/>
        <v>6.5683299584892492</v>
      </c>
      <c r="T125" s="24">
        <f t="shared" ca="1" si="77"/>
        <v>6.6439588384371078</v>
      </c>
      <c r="U125" s="24">
        <f t="shared" ca="1" si="77"/>
        <v>6.7747885487869564</v>
      </c>
      <c r="V125" s="24">
        <f t="shared" ca="1" si="77"/>
        <v>7.0144156651092286</v>
      </c>
      <c r="W125" s="24">
        <f t="shared" ca="1" si="77"/>
        <v>7.2650865566800267</v>
      </c>
      <c r="X125" s="24">
        <f t="shared" ca="1" si="77"/>
        <v>7.5195003168100962</v>
      </c>
      <c r="Y125" s="24">
        <f t="shared" ca="1" si="77"/>
        <v>7.7679492624972308</v>
      </c>
      <c r="Z125" s="24">
        <f t="shared" ca="1" si="77"/>
        <v>7.9614896492755083</v>
      </c>
      <c r="AA125" s="24">
        <f t="shared" ca="1" si="77"/>
        <v>8.177422914700065</v>
      </c>
      <c r="AB125" s="24">
        <f t="shared" ca="1" si="77"/>
        <v>8.4041926133051224</v>
      </c>
      <c r="AC125" s="24">
        <f t="shared" ca="1" si="77"/>
        <v>8.6528118796899918</v>
      </c>
      <c r="AD125" s="24">
        <f t="shared" ca="1" si="77"/>
        <v>8.9206373025568908</v>
      </c>
      <c r="AE125" s="24">
        <f t="shared" ca="1" si="77"/>
        <v>9.1838794155504306</v>
      </c>
      <c r="AF125" s="24">
        <f t="shared" ca="1" si="77"/>
        <v>9.4666087957736309</v>
      </c>
      <c r="AG125" s="24">
        <f t="shared" ca="1" si="77"/>
        <v>9.7378624304631511</v>
      </c>
      <c r="AH125" s="24">
        <f t="shared" ca="1" si="77"/>
        <v>10.051479268039053</v>
      </c>
      <c r="AI125" s="24">
        <f t="shared" ca="1" si="77"/>
        <v>10.377142605209475</v>
      </c>
      <c r="AJ125" s="24">
        <f t="shared" ca="1" si="77"/>
        <v>10.676876142358704</v>
      </c>
      <c r="AK125" s="24">
        <f t="shared" ca="1" si="77"/>
        <v>10.969833492658806</v>
      </c>
      <c r="AL125" s="24">
        <f t="shared" ca="1" si="77"/>
        <v>11.25557982878226</v>
      </c>
      <c r="AM125" s="24">
        <f t="shared" ca="1" si="77"/>
        <v>12.902758753535906</v>
      </c>
      <c r="AN125" s="24">
        <f t="shared" ca="1" si="77"/>
        <v>14.686978356489297</v>
      </c>
      <c r="AO125" s="24">
        <f t="shared" ca="1" si="77"/>
        <v>14.686978356489297</v>
      </c>
      <c r="AP125" s="24">
        <f t="shared" ca="1" si="77"/>
        <v>14.686978356489297</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5.4483518225662646</v>
      </c>
      <c r="L126" s="24">
        <f t="shared" si="45"/>
        <v>5.6736541750417535</v>
      </c>
      <c r="M126" s="24">
        <f t="shared" si="45"/>
        <v>5.8989565275172433</v>
      </c>
      <c r="N126" s="24">
        <f t="shared" si="45"/>
        <v>6.1242588799927322</v>
      </c>
      <c r="O126" s="24">
        <f>'[5]TS BYDem'!O37</f>
        <v>6.349561232468222</v>
      </c>
      <c r="P126" s="24">
        <f t="shared" ref="P126:AP126" ca="1" si="78">OFFSET(P$33,$BB126,$J$96)/OFFSET(O$33,$BB126,$J$96)*O126</f>
        <v>6.5842867345015792</v>
      </c>
      <c r="Q126" s="24">
        <f t="shared" ca="1" si="78"/>
        <v>6.6816550589249362</v>
      </c>
      <c r="R126" s="24">
        <f t="shared" ca="1" si="78"/>
        <v>6.1855496921306399</v>
      </c>
      <c r="S126" s="24">
        <f t="shared" ca="1" si="78"/>
        <v>5.7093036965566162</v>
      </c>
      <c r="T126" s="24">
        <f t="shared" ca="1" si="78"/>
        <v>5.7750416004959089</v>
      </c>
      <c r="U126" s="24">
        <f t="shared" ca="1" si="78"/>
        <v>5.8887610015674747</v>
      </c>
      <c r="V126" s="24">
        <f t="shared" ca="1" si="78"/>
        <v>6.0970489514208071</v>
      </c>
      <c r="W126" s="24">
        <f t="shared" ca="1" si="78"/>
        <v>6.3149363378506864</v>
      </c>
      <c r="X126" s="24">
        <f t="shared" ca="1" si="78"/>
        <v>6.5360770890530757</v>
      </c>
      <c r="Y126" s="24">
        <f t="shared" ca="1" si="78"/>
        <v>6.752033122471258</v>
      </c>
      <c r="Z126" s="24">
        <f t="shared" ca="1" si="78"/>
        <v>6.9202617060913729</v>
      </c>
      <c r="AA126" s="24">
        <f t="shared" ca="1" si="78"/>
        <v>7.1079545592655036</v>
      </c>
      <c r="AB126" s="24">
        <f t="shared" ca="1" si="78"/>
        <v>7.3050666237773587</v>
      </c>
      <c r="AC126" s="24">
        <f t="shared" ca="1" si="78"/>
        <v>7.5211707028320003</v>
      </c>
      <c r="AD126" s="24">
        <f t="shared" ca="1" si="78"/>
        <v>7.7539690985382856</v>
      </c>
      <c r="AE126" s="24">
        <f t="shared" ca="1" si="78"/>
        <v>7.9827836036410513</v>
      </c>
      <c r="AF126" s="24">
        <f t="shared" ca="1" si="78"/>
        <v>8.2285367716205631</v>
      </c>
      <c r="AG126" s="24">
        <f t="shared" ca="1" si="78"/>
        <v>8.4643150271321819</v>
      </c>
      <c r="AH126" s="24">
        <f t="shared" ca="1" si="78"/>
        <v>8.7369160964131662</v>
      </c>
      <c r="AI126" s="24">
        <f t="shared" ca="1" si="78"/>
        <v>9.0199881872628325</v>
      </c>
      <c r="AJ126" s="24">
        <f t="shared" ca="1" si="78"/>
        <v>9.2805216565682755</v>
      </c>
      <c r="AK126" s="24">
        <f t="shared" ca="1" si="78"/>
        <v>9.5351651494458007</v>
      </c>
      <c r="AL126" s="24">
        <f t="shared" ca="1" si="78"/>
        <v>9.783540706614426</v>
      </c>
      <c r="AM126" s="24">
        <f t="shared" ca="1" si="78"/>
        <v>11.215296538525946</v>
      </c>
      <c r="AN126" s="24">
        <f t="shared" ca="1" si="78"/>
        <v>12.7661704500055</v>
      </c>
      <c r="AO126" s="24">
        <f t="shared" ca="1" si="78"/>
        <v>12.7661704500055</v>
      </c>
      <c r="AP126" s="24">
        <f t="shared" ca="1" si="78"/>
        <v>12.7661704500055</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12.19470307470295</v>
      </c>
      <c r="L127" s="24">
        <f t="shared" si="45"/>
        <v>12.698983154247545</v>
      </c>
      <c r="M127" s="24">
        <f t="shared" si="45"/>
        <v>13.203263233792141</v>
      </c>
      <c r="N127" s="24">
        <f t="shared" si="45"/>
        <v>13.707543313336735</v>
      </c>
      <c r="O127" s="24">
        <f>'[5]TS BYDem'!O38</f>
        <v>14.211823392881332</v>
      </c>
      <c r="P127" s="24">
        <f ca="1">IF(OR($E$78=1,$E$78=2,$E$78=3), P93,P85)</f>
        <v>14.737194715177683</v>
      </c>
      <c r="Q127" s="24">
        <f t="shared" ref="Q127:AP127" ca="1" si="79">IF(OR($E$78=1,$E$78=2,$E$78=3), Q93,Q85)</f>
        <v>14.955128109329332</v>
      </c>
      <c r="R127" s="24">
        <f t="shared" ca="1" si="79"/>
        <v>13.844726681733297</v>
      </c>
      <c r="S127" s="24">
        <f t="shared" ca="1" si="79"/>
        <v>12.778775235189963</v>
      </c>
      <c r="T127" s="24">
        <f t="shared" ca="1" si="79"/>
        <v>12.925912249354996</v>
      </c>
      <c r="U127" s="24">
        <f t="shared" ca="1" si="79"/>
        <v>13.180443229560238</v>
      </c>
      <c r="V127" s="24">
        <f t="shared" ca="1" si="79"/>
        <v>13.646641042260157</v>
      </c>
      <c r="W127" s="24">
        <f t="shared" ca="1" si="79"/>
        <v>14.134324669853779</v>
      </c>
      <c r="X127" s="24">
        <f t="shared" ca="1" si="79"/>
        <v>14.629290099116329</v>
      </c>
      <c r="Y127" s="24">
        <f t="shared" ca="1" si="79"/>
        <v>15.112650900784406</v>
      </c>
      <c r="Z127" s="24">
        <f t="shared" ca="1" si="79"/>
        <v>15.489186354575796</v>
      </c>
      <c r="AA127" s="24">
        <f t="shared" ca="1" si="79"/>
        <v>15.909287458220062</v>
      </c>
      <c r="AB127" s="24">
        <f t="shared" ca="1" si="79"/>
        <v>16.35047098994573</v>
      </c>
      <c r="AC127" s="24">
        <f t="shared" ca="1" si="79"/>
        <v>16.834163152846877</v>
      </c>
      <c r="AD127" s="24">
        <f t="shared" ca="1" si="79"/>
        <v>17.355221154304679</v>
      </c>
      <c r="AE127" s="24">
        <f t="shared" ca="1" si="79"/>
        <v>17.86736226409062</v>
      </c>
      <c r="AF127" s="24">
        <f t="shared" ca="1" si="79"/>
        <v>18.417416117214621</v>
      </c>
      <c r="AG127" s="24">
        <f t="shared" ca="1" si="79"/>
        <v>18.945143751382222</v>
      </c>
      <c r="AH127" s="24">
        <f t="shared" ca="1" si="79"/>
        <v>19.555289572722067</v>
      </c>
      <c r="AI127" s="24">
        <f t="shared" ca="1" si="79"/>
        <v>20.188872022803469</v>
      </c>
      <c r="AJ127" s="24">
        <f t="shared" ca="1" si="79"/>
        <v>20.772007694410235</v>
      </c>
      <c r="AK127" s="24">
        <f t="shared" ca="1" si="79"/>
        <v>21.341960202375112</v>
      </c>
      <c r="AL127" s="24">
        <f t="shared" ca="1" si="79"/>
        <v>21.897883584220644</v>
      </c>
      <c r="AM127" s="24">
        <f t="shared" ca="1" si="79"/>
        <v>25.102492576855674</v>
      </c>
      <c r="AN127" s="24">
        <f t="shared" ca="1" si="79"/>
        <v>28.573716072090281</v>
      </c>
      <c r="AO127" s="24">
        <f t="shared" ca="1" si="79"/>
        <v>28.573716072090281</v>
      </c>
      <c r="AP127" s="24">
        <f t="shared" ca="1" si="79"/>
        <v>28.573716072090281</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8" t="s">
        <v>296</v>
      </c>
      <c r="C2" s="34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1972.0901705956105</v>
      </c>
      <c r="T10" s="186" cm="1">
        <f t="array" ref="T10">INDEX(Drivers!$C$7:$AG$22,$E$10,T3)</f>
        <v>2017.1080583192741</v>
      </c>
      <c r="U10" s="186" cm="1">
        <f t="array" ref="U10">INDEX(Drivers!$C$7:$AG$22,$E$10,U3)</f>
        <v>2064.7406422528652</v>
      </c>
      <c r="V10" s="186" cm="1">
        <f t="array" ref="V10">INDEX(Drivers!$C$7:$AG$22,$E$10,V3)</f>
        <v>2112.6090779205247</v>
      </c>
      <c r="W10" s="186" cm="1">
        <f t="array" ref="W10">INDEX(Drivers!$C$7:$AG$22,$E$10,W3)</f>
        <v>2160.837636058262</v>
      </c>
      <c r="X10" s="186" cm="1">
        <f t="array" ref="X10">INDEX(Drivers!$C$7:$AG$22,$E$10,X3)</f>
        <v>2210.3743754797315</v>
      </c>
      <c r="Y10" s="186" cm="1">
        <f t="array" ref="Y10">INDEX(Drivers!$C$7:$AG$22,$E$10,Y3)</f>
        <v>2258.4522704455453</v>
      </c>
      <c r="Z10" s="186" cm="1">
        <f t="array" ref="Z10">INDEX(Drivers!$C$7:$AG$22,$E$10,Z3)</f>
        <v>2304.8531272689602</v>
      </c>
      <c r="AA10" s="186" cm="1">
        <f t="array" ref="AA10">INDEX(Drivers!$C$7:$AG$22,$E$10,AA3)</f>
        <v>2358.1457804837792</v>
      </c>
      <c r="AB10" s="186" cm="1">
        <f t="array" ref="AB10">INDEX(Drivers!$C$7:$AG$22,$E$10,AB3)</f>
        <v>2411.6433693127415</v>
      </c>
      <c r="AC10" s="186" cm="1">
        <f t="array" ref="AC10">INDEX(Drivers!$C$7:$AG$22,$E$10,AC3)</f>
        <v>2474.743486936004</v>
      </c>
      <c r="AD10" s="186" cm="1">
        <f t="array" ref="AD10">INDEX(Drivers!$C$7:$AG$22,$E$10,AD3)</f>
        <v>2538.6603500787169</v>
      </c>
      <c r="AE10" s="186" cm="1">
        <f t="array" ref="AE10">INDEX(Drivers!$C$7:$AG$22,$E$10,AE3)</f>
        <v>2602.9319318657849</v>
      </c>
      <c r="AF10" s="186" cm="1">
        <f t="array" ref="AF10">INDEX(Drivers!$C$7:$AG$22,$E$10,AF3)</f>
        <v>2671.595539394943</v>
      </c>
      <c r="AG10" s="186" cm="1">
        <f t="array" ref="AG10">INDEX(Drivers!$C$7:$AG$22,$E$10,AG3)</f>
        <v>2744.264254292319</v>
      </c>
      <c r="AH10" s="186" cm="1">
        <f t="array" ref="AH10">INDEX(Drivers!$C$7:$AG$22,$E$10,AH3)</f>
        <v>2821.4797396756057</v>
      </c>
      <c r="AI10" s="186" cm="1">
        <f t="array" ref="AI10">INDEX(Drivers!$C$7:$AG$22,$E$10,AI3)</f>
        <v>2906.8190431404032</v>
      </c>
      <c r="AJ10" s="186" cm="1">
        <f t="array" ref="AJ10">INDEX(Drivers!$C$7:$AG$22,$E$10,AJ3)</f>
        <v>2990.5382144839523</v>
      </c>
      <c r="AK10" s="186" cm="1">
        <f t="array" ref="AK10">INDEX(Drivers!$C$7:$AG$22,$E$10,AK3)</f>
        <v>3077.7491291067286</v>
      </c>
      <c r="AL10" s="186" cm="1">
        <f t="array" ref="AL10">INDEX(Drivers!$C$7:$AG$22,$E$10,AL3)</f>
        <v>3168.4192888991583</v>
      </c>
      <c r="AM10" s="186">
        <f>(AQ10-AL10)/5+AL10</f>
        <v>3268.7969529720995</v>
      </c>
      <c r="AN10" s="186">
        <f>(AQ10-AL10)/5+AM10</f>
        <v>3369.1746170450406</v>
      </c>
      <c r="AO10" s="186">
        <f>(AQ10-AL10)/5+AN10</f>
        <v>3469.5522811179817</v>
      </c>
      <c r="AP10" s="186">
        <f>(AQ10-AL10)/5+AO10</f>
        <v>3569.9299451909228</v>
      </c>
      <c r="AQ10" s="186" cm="1">
        <f t="array" ref="AQ10">INDEX(Drivers!$C$7:$AG$22,$E$10,AQ3)</f>
        <v>3670.3076092638639</v>
      </c>
      <c r="AR10" s="186">
        <f>(AV10-AQ10)/5+AQ10</f>
        <v>3801.7157680633609</v>
      </c>
      <c r="AS10" s="186">
        <f>(AV10-AQ10)/5+AR10</f>
        <v>3933.1239268628578</v>
      </c>
      <c r="AT10" s="186">
        <f>(AV10-AQ10)/5+AS10</f>
        <v>4064.5320856623548</v>
      </c>
      <c r="AU10" s="186">
        <f>(AV10-AQ10)/5+AT10</f>
        <v>4195.9402444618518</v>
      </c>
      <c r="AV10" s="186" cm="1">
        <f t="array" ref="AV10">INDEX(Drivers!$C$7:$AG$22,$E$10,AV3)</f>
        <v>4327.3484032613487</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49" t="s">
        <v>228</v>
      </c>
      <c r="C13" s="350"/>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1.0230110791368767</v>
      </c>
      <c r="T14" s="87">
        <f t="shared" si="5"/>
        <v>1.0228274996726276</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142.49145467272564</v>
      </c>
      <c r="T23" s="337">
        <f t="shared" si="7"/>
        <v>143.93300106007311</v>
      </c>
      <c r="U23" s="219">
        <f t="shared" si="7"/>
        <v>145.43931957552959</v>
      </c>
      <c r="V23" s="219">
        <f t="shared" si="7"/>
        <v>146.93365130948922</v>
      </c>
      <c r="W23" s="219">
        <f t="shared" si="7"/>
        <v>148.42022986725252</v>
      </c>
      <c r="X23" s="219">
        <f t="shared" si="7"/>
        <v>149.92815520372974</v>
      </c>
      <c r="Y23" s="219">
        <f t="shared" si="7"/>
        <v>151.37340947329128</v>
      </c>
      <c r="Z23" s="219">
        <f t="shared" si="7"/>
        <v>152.75171701677792</v>
      </c>
      <c r="AA23" s="219">
        <f t="shared" si="7"/>
        <v>154.31699560279233</v>
      </c>
      <c r="AB23" s="219">
        <f t="shared" si="7"/>
        <v>155.8685205926752</v>
      </c>
      <c r="AC23" s="219">
        <f t="shared" si="7"/>
        <v>157.67593172779388</v>
      </c>
      <c r="AD23" s="219">
        <f t="shared" si="7"/>
        <v>159.48074437499119</v>
      </c>
      <c r="AE23" s="219">
        <f t="shared" si="7"/>
        <v>161.27013063874293</v>
      </c>
      <c r="AF23" s="219">
        <f t="shared" si="7"/>
        <v>163.15551196110172</v>
      </c>
      <c r="AG23" s="219">
        <f t="shared" si="7"/>
        <v>165.12231095471955</v>
      </c>
      <c r="AH23" s="219">
        <f t="shared" si="7"/>
        <v>167.18135526148387</v>
      </c>
      <c r="AI23" s="219">
        <f t="shared" si="7"/>
        <v>169.42235319478598</v>
      </c>
      <c r="AJ23" s="219">
        <f t="shared" si="7"/>
        <v>171.58486800583989</v>
      </c>
      <c r="AK23" s="219">
        <f t="shared" si="7"/>
        <v>173.80246143669618</v>
      </c>
      <c r="AL23" s="219">
        <f t="shared" si="7"/>
        <v>176.07163932748648</v>
      </c>
      <c r="AM23" s="219">
        <f t="shared" si="7"/>
        <v>178.5437351502635</v>
      </c>
      <c r="AN23" s="219">
        <f t="shared" si="7"/>
        <v>180.97356136413401</v>
      </c>
      <c r="AO23" s="219">
        <f t="shared" si="7"/>
        <v>183.36307852768803</v>
      </c>
      <c r="AP23" s="98">
        <f t="shared" ref="AP23:AU23" si="8">(1+$B$20*(AP10/AO10-1))*AO23</f>
        <v>185.71410217433905</v>
      </c>
      <c r="AQ23" s="98">
        <f t="shared" si="8"/>
        <v>188.02831731614785</v>
      </c>
      <c r="AR23" s="98">
        <f t="shared" si="8"/>
        <v>191.01180728804002</v>
      </c>
      <c r="AS23" s="98">
        <f t="shared" si="8"/>
        <v>193.93787489735098</v>
      </c>
      <c r="AT23" s="98">
        <f t="shared" si="8"/>
        <v>196.80950692788659</v>
      </c>
      <c r="AU23" s="98">
        <f t="shared" si="8"/>
        <v>199.62944326663575</v>
      </c>
      <c r="AV23" s="98">
        <f t="shared" ref="AV23" si="9">(1+$B$20*(AT10/AS10-1))*AU23</f>
        <v>202.58535017149322</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1.0234570340890583</v>
      </c>
      <c r="T24" s="89">
        <f t="shared" si="10"/>
        <v>1.0338110640446443</v>
      </c>
      <c r="U24" s="89">
        <f t="shared" si="10"/>
        <v>1.0446303253383364</v>
      </c>
      <c r="V24" s="89">
        <f t="shared" si="10"/>
        <v>1.0553634905509182</v>
      </c>
      <c r="W24" s="89">
        <f t="shared" si="10"/>
        <v>1.0660409679137768</v>
      </c>
      <c r="X24" s="89">
        <f t="shared" si="10"/>
        <v>1.0768717703365842</v>
      </c>
      <c r="Y24" s="89">
        <f t="shared" si="10"/>
        <v>1.0872524324726212</v>
      </c>
      <c r="Z24" s="89">
        <f t="shared" si="10"/>
        <v>1.0971522440350714</v>
      </c>
      <c r="AA24" s="89">
        <f t="shared" si="10"/>
        <v>1.1083949910674804</v>
      </c>
      <c r="AB24" s="89">
        <f t="shared" si="10"/>
        <v>1.1195389517218768</v>
      </c>
      <c r="AC24" s="89">
        <f t="shared" si="10"/>
        <v>1.1325208364529771</v>
      </c>
      <c r="AD24" s="89">
        <f t="shared" si="10"/>
        <v>1.1454840573228147</v>
      </c>
      <c r="AE24" s="89">
        <f t="shared" si="10"/>
        <v>1.158336476876993</v>
      </c>
      <c r="AF24" s="89">
        <f t="shared" si="10"/>
        <v>1.1718783891322939</v>
      </c>
      <c r="AG24" s="89">
        <f t="shared" si="10"/>
        <v>1.1860050907599862</v>
      </c>
      <c r="AH24" s="89">
        <f t="shared" si="10"/>
        <v>1.2007943522220095</v>
      </c>
      <c r="AI24" s="89">
        <f t="shared" si="10"/>
        <v>1.2168905111354331</v>
      </c>
      <c r="AJ24" s="89">
        <f t="shared" si="10"/>
        <v>1.232422958325184</v>
      </c>
      <c r="AK24" s="89">
        <f t="shared" si="10"/>
        <v>1.2483510124023383</v>
      </c>
      <c r="AL24" s="89">
        <f t="shared" si="10"/>
        <v>1.2646495762654331</v>
      </c>
      <c r="AM24" s="89">
        <f t="shared" si="10"/>
        <v>1.2824056154930092</v>
      </c>
      <c r="AN24" s="89">
        <f t="shared" si="10"/>
        <v>1.2998580496471239</v>
      </c>
      <c r="AO24" s="89">
        <f t="shared" si="10"/>
        <v>1.3170209606071734</v>
      </c>
      <c r="AP24" s="89">
        <f t="shared" si="10"/>
        <v>1.3339073885968462</v>
      </c>
      <c r="AQ24" s="89">
        <f t="shared" si="10"/>
        <v>1.3505294363590759</v>
      </c>
      <c r="AR24" s="89">
        <f t="shared" si="10"/>
        <v>1.3719586077074941</v>
      </c>
      <c r="AS24" s="89">
        <f t="shared" si="10"/>
        <v>1.3929753380359737</v>
      </c>
      <c r="AT24" s="89">
        <f t="shared" si="10"/>
        <v>1.4136010801741068</v>
      </c>
      <c r="AU24" s="89">
        <f t="shared" si="10"/>
        <v>1.4338555135940261</v>
      </c>
      <c r="AV24" s="89">
        <f t="shared" si="10"/>
        <v>1.4550865672093967</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8.8348458170642061</v>
      </c>
      <c r="T31" s="89">
        <f t="shared" si="14"/>
        <v>11.668648546658147</v>
      </c>
      <c r="U31" s="89">
        <f t="shared" si="14"/>
        <v>14.567223404361101</v>
      </c>
      <c r="V31" s="89">
        <f t="shared" si="14"/>
        <v>17.453811480567197</v>
      </c>
      <c r="W31" s="89">
        <f t="shared" si="14"/>
        <v>20.332646380576989</v>
      </c>
      <c r="X31" s="89">
        <f t="shared" si="14"/>
        <v>23.232828059300672</v>
      </c>
      <c r="Y31" s="89">
        <f t="shared" si="14"/>
        <v>26.070338671108686</v>
      </c>
      <c r="Z31" s="89">
        <f t="shared" si="14"/>
        <v>28.840902556841797</v>
      </c>
      <c r="AA31" s="89">
        <f t="shared" si="14"/>
        <v>31.798437485102696</v>
      </c>
      <c r="AB31" s="89">
        <f t="shared" si="14"/>
        <v>34.742218817232029</v>
      </c>
      <c r="AC31" s="89">
        <f t="shared" si="14"/>
        <v>37.941886294597182</v>
      </c>
      <c r="AD31" s="89">
        <f t="shared" si="14"/>
        <v>41.138955284040975</v>
      </c>
      <c r="AE31" s="89">
        <f t="shared" si="14"/>
        <v>44.320597890039181</v>
      </c>
      <c r="AF31" s="89">
        <f t="shared" si="14"/>
        <v>47.598235554644461</v>
      </c>
      <c r="AG31" s="89">
        <f t="shared" si="14"/>
        <v>50.957290890508759</v>
      </c>
      <c r="AH31" s="89">
        <f t="shared" si="14"/>
        <v>54.408591539519549</v>
      </c>
      <c r="AI31" s="89">
        <f t="shared" si="14"/>
        <v>58.041845815068143</v>
      </c>
      <c r="AJ31" s="89">
        <f t="shared" si="14"/>
        <v>61.596616968368522</v>
      </c>
      <c r="AK31" s="89">
        <f t="shared" si="14"/>
        <v>65.206466741471289</v>
      </c>
      <c r="AL31" s="89">
        <f t="shared" si="14"/>
        <v>68.867900974508061</v>
      </c>
      <c r="AM31" s="89">
        <f t="shared" si="14"/>
        <v>72.732253139531551</v>
      </c>
      <c r="AN31" s="89">
        <f t="shared" si="14"/>
        <v>76.554335695648547</v>
      </c>
      <c r="AO31" s="89">
        <f t="shared" si="14"/>
        <v>80.336109201449034</v>
      </c>
      <c r="AP31" s="89">
        <f t="shared" si="14"/>
        <v>84.079389190346518</v>
      </c>
      <c r="AQ31" s="89">
        <f t="shared" si="14"/>
        <v>87.785860674401803</v>
      </c>
      <c r="AR31" s="89">
        <f t="shared" si="14"/>
        <v>92.161606988540441</v>
      </c>
      <c r="AS31" s="89">
        <f t="shared" si="14"/>
        <v>96.479930940097887</v>
      </c>
      <c r="AT31" s="89">
        <f t="shared" si="14"/>
        <v>100.74381931287996</v>
      </c>
      <c r="AU31" s="89">
        <f t="shared" si="14"/>
        <v>104.95601199387559</v>
      </c>
      <c r="AV31" s="89">
        <f t="shared" si="14"/>
        <v>109.30417524097955</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28.498290934545128</v>
      </c>
      <c r="T34" s="89">
        <f t="shared" si="15"/>
        <v>28.786600212014623</v>
      </c>
      <c r="U34" s="89">
        <f t="shared" si="15"/>
        <v>29.08786391510592</v>
      </c>
      <c r="V34" s="89">
        <f t="shared" si="15"/>
        <v>29.386730261897846</v>
      </c>
      <c r="W34" s="89">
        <f t="shared" si="15"/>
        <v>29.684045973450505</v>
      </c>
      <c r="X34" s="89">
        <f t="shared" si="15"/>
        <v>29.98563104074595</v>
      </c>
      <c r="Y34" s="89">
        <f t="shared" si="15"/>
        <v>30.274681894658258</v>
      </c>
      <c r="Z34" s="89">
        <f t="shared" si="15"/>
        <v>30.550343403355583</v>
      </c>
      <c r="AA34" s="89">
        <f t="shared" si="15"/>
        <v>30.863399120558469</v>
      </c>
      <c r="AB34" s="89">
        <f t="shared" si="15"/>
        <v>31.173704118535042</v>
      </c>
      <c r="AC34" s="89">
        <f t="shared" si="15"/>
        <v>31.535186345558778</v>
      </c>
      <c r="AD34" s="89">
        <f t="shared" si="15"/>
        <v>31.896148874998239</v>
      </c>
      <c r="AE34" s="89">
        <f t="shared" si="15"/>
        <v>32.254026127748588</v>
      </c>
      <c r="AF34" s="89">
        <f t="shared" si="15"/>
        <v>32.631102392220349</v>
      </c>
      <c r="AG34" s="89">
        <f t="shared" si="15"/>
        <v>33.024462190943915</v>
      </c>
      <c r="AH34" s="89">
        <f t="shared" si="15"/>
        <v>33.436271052296775</v>
      </c>
      <c r="AI34" s="89">
        <f t="shared" si="15"/>
        <v>33.884470638957197</v>
      </c>
      <c r="AJ34" s="89">
        <f t="shared" si="15"/>
        <v>34.31697360116798</v>
      </c>
      <c r="AK34" s="89">
        <f t="shared" si="15"/>
        <v>34.76049228733924</v>
      </c>
      <c r="AL34" s="89">
        <f t="shared" si="15"/>
        <v>35.214327865497296</v>
      </c>
      <c r="AM34" s="89">
        <f t="shared" si="15"/>
        <v>35.708747030052699</v>
      </c>
      <c r="AN34" s="89">
        <f t="shared" si="15"/>
        <v>36.194712272826806</v>
      </c>
      <c r="AO34" s="89">
        <f t="shared" si="15"/>
        <v>36.672615705537609</v>
      </c>
      <c r="AP34" s="89">
        <f t="shared" si="15"/>
        <v>37.142820434867808</v>
      </c>
      <c r="AQ34" s="89">
        <f t="shared" si="15"/>
        <v>37.605663463229568</v>
      </c>
      <c r="AR34" s="89">
        <f t="shared" si="15"/>
        <v>38.202361457608006</v>
      </c>
      <c r="AS34" s="89">
        <f t="shared" si="15"/>
        <v>38.7875749794702</v>
      </c>
      <c r="AT34" s="89">
        <f t="shared" si="15"/>
        <v>39.361901385577319</v>
      </c>
      <c r="AU34" s="89">
        <f t="shared" si="15"/>
        <v>39.925888653327149</v>
      </c>
      <c r="AV34" s="89">
        <f t="shared" si="15"/>
        <v>40.517070034298648</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91.332016051368626</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7.0678766536513642</v>
      </c>
      <c r="T36" s="89">
        <f t="shared" si="17"/>
        <v>9.3349188373265228</v>
      </c>
      <c r="U36" s="89">
        <f t="shared" si="17"/>
        <v>11.653778723488877</v>
      </c>
      <c r="V36" s="89">
        <f t="shared" si="17"/>
        <v>13.963049184453759</v>
      </c>
      <c r="W36" s="89">
        <f t="shared" si="17"/>
        <v>16.266117104461589</v>
      </c>
      <c r="X36" s="89">
        <f t="shared" si="17"/>
        <v>18.586262447440539</v>
      </c>
      <c r="Y36" s="89">
        <f t="shared" si="17"/>
        <v>20.856270936886943</v>
      </c>
      <c r="Z36" s="89">
        <f t="shared" si="17"/>
        <v>23.072722045473441</v>
      </c>
      <c r="AA36" s="89">
        <f t="shared" si="17"/>
        <v>25.438749988082151</v>
      </c>
      <c r="AB36" s="89">
        <f t="shared" si="17"/>
        <v>27.793775053785623</v>
      </c>
      <c r="AC36" s="89">
        <f t="shared" si="17"/>
        <v>30.353509035677739</v>
      </c>
      <c r="AD36" s="89">
        <f t="shared" si="17"/>
        <v>32.911164227232781</v>
      </c>
      <c r="AE36" s="89">
        <f t="shared" si="17"/>
        <v>35.456478312031336</v>
      </c>
      <c r="AF36" s="89">
        <f t="shared" si="17"/>
        <v>38.078588443715567</v>
      </c>
      <c r="AG36" s="89">
        <f t="shared" si="17"/>
        <v>40.765832712407011</v>
      </c>
      <c r="AH36" s="89">
        <f t="shared" si="17"/>
        <v>43.526873231615639</v>
      </c>
      <c r="AI36" s="89">
        <f t="shared" si="17"/>
        <v>46.433476652054509</v>
      </c>
      <c r="AJ36" s="89">
        <f t="shared" si="17"/>
        <v>49.277293574694816</v>
      </c>
      <c r="AK36" s="89">
        <f t="shared" si="17"/>
        <v>52.165173393177021</v>
      </c>
      <c r="AL36" s="89">
        <f t="shared" si="17"/>
        <v>55.094320779606448</v>
      </c>
      <c r="AM36" s="89">
        <f t="shared" si="17"/>
        <v>58.185802511625248</v>
      </c>
      <c r="AN36" s="89">
        <f t="shared" si="17"/>
        <v>61.243468556518835</v>
      </c>
      <c r="AO36" s="89">
        <f t="shared" si="17"/>
        <v>64.26888736115923</v>
      </c>
      <c r="AP36" s="89">
        <f t="shared" si="17"/>
        <v>67.26351135227722</v>
      </c>
      <c r="AQ36" s="89">
        <f t="shared" si="17"/>
        <v>70.228688539521443</v>
      </c>
      <c r="AR36" s="89">
        <f t="shared" si="17"/>
        <v>73.729285590832347</v>
      </c>
      <c r="AS36" s="89">
        <f t="shared" si="17"/>
        <v>77.183944752078304</v>
      </c>
      <c r="AT36" s="89">
        <f t="shared" si="17"/>
        <v>80.59505545030396</v>
      </c>
      <c r="AU36" s="89">
        <f t="shared" si="17"/>
        <v>83.964809595100476</v>
      </c>
      <c r="AV36" s="89">
        <f t="shared" si="17"/>
        <v>87.443340192783637</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2.2645808483048846</v>
      </c>
      <c r="T41" s="100">
        <f t="shared" si="18"/>
        <v>2.2670421836751586</v>
      </c>
      <c r="U41" s="100">
        <f t="shared" si="18"/>
        <v>2.3188598861623539</v>
      </c>
      <c r="V41" s="100">
        <f t="shared" si="18"/>
        <v>2.309270460964882</v>
      </c>
      <c r="W41" s="100">
        <f t="shared" si="18"/>
        <v>2.3030679200078303</v>
      </c>
      <c r="X41" s="100">
        <f t="shared" si="18"/>
        <v>2.3201453429789503</v>
      </c>
      <c r="Y41" s="100">
        <f t="shared" si="18"/>
        <v>2.2700084894464041</v>
      </c>
      <c r="Z41" s="100">
        <f t="shared" si="18"/>
        <v>2.2164511085864973</v>
      </c>
      <c r="AA41" s="100">
        <f t="shared" si="18"/>
        <v>2.3660279426087101</v>
      </c>
      <c r="AB41" s="100">
        <f t="shared" si="18"/>
        <v>2.3550250657034724</v>
      </c>
      <c r="AC41" s="100">
        <f t="shared" si="18"/>
        <v>2.5597339818921157</v>
      </c>
      <c r="AD41" s="100">
        <f t="shared" si="18"/>
        <v>2.5576551915550425</v>
      </c>
      <c r="AE41" s="100">
        <f t="shared" si="18"/>
        <v>2.5453140847985551</v>
      </c>
      <c r="AF41" s="100">
        <f t="shared" si="18"/>
        <v>2.6221101316842308</v>
      </c>
      <c r="AG41" s="100">
        <f t="shared" si="18"/>
        <v>2.6872442686914439</v>
      </c>
      <c r="AH41" s="100">
        <f t="shared" si="18"/>
        <v>2.7610405192086276</v>
      </c>
      <c r="AI41" s="100">
        <f t="shared" si="18"/>
        <v>2.90660342043887</v>
      </c>
      <c r="AJ41" s="100">
        <f t="shared" si="18"/>
        <v>2.8438169226403076</v>
      </c>
      <c r="AK41" s="100">
        <f t="shared" si="18"/>
        <v>2.8878798184822045</v>
      </c>
      <c r="AL41" s="100">
        <f t="shared" si="18"/>
        <v>2.9291473864294275</v>
      </c>
      <c r="AM41" s="100">
        <f t="shared" si="18"/>
        <v>3.0914817320187993</v>
      </c>
      <c r="AN41" s="100">
        <f t="shared" si="18"/>
        <v>3.0576660448935868</v>
      </c>
      <c r="AO41" s="100">
        <f t="shared" si="18"/>
        <v>3.0254188046403954</v>
      </c>
      <c r="AP41" s="100">
        <f t="shared" si="18"/>
        <v>2.9946239911179902</v>
      </c>
      <c r="AQ41" s="100">
        <f t="shared" si="18"/>
        <v>2.9651771872442225</v>
      </c>
      <c r="AR41" s="100">
        <f t="shared" si="18"/>
        <v>3.5005970513109048</v>
      </c>
      <c r="AS41" s="100">
        <f t="shared" si="18"/>
        <v>3.4546591612459565</v>
      </c>
      <c r="AT41" s="100">
        <f t="shared" si="18"/>
        <v>3.4111106982256558</v>
      </c>
      <c r="AU41" s="100">
        <f t="shared" si="18"/>
        <v>3.3697541447965165</v>
      </c>
      <c r="AV41" s="100">
        <f t="shared" si="18"/>
        <v>3.4785305976831609</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2.2645808483048846</v>
      </c>
      <c r="T44" s="89" cm="1">
        <f t="array" ref="T44">SUM($J$41:$AV$41*(T$4=$J$4:$AV$4)*($B44=$J$11:$AV$11))</f>
        <v>2.2670421836751586</v>
      </c>
      <c r="U44" s="89" cm="1">
        <f t="array" ref="U44">SUM($J$41:$AV$41*(U$4=$J$4:$AV$4)*($B44=$J$11:$AV$11))</f>
        <v>2.3188598861623539</v>
      </c>
      <c r="V44" s="89" cm="1">
        <f t="array" ref="V44">SUM($J$41:$AV$41*(V$4=$J$4:$AV$4)*($B44=$J$11:$AV$11))</f>
        <v>2.309270460964882</v>
      </c>
      <c r="W44" s="89" cm="1">
        <f t="array" ref="W44">SUM($J$41:$AV$41*(W$4=$J$4:$AV$4)*($B44=$J$11:$AV$11))</f>
        <v>2.3030679200078303</v>
      </c>
      <c r="X44" s="89" cm="1">
        <f t="array" ref="X44">SUM($J$41:$AV$41*(X$4=$J$4:$AV$4)*($B44=$J$11:$AV$11))</f>
        <v>2.3201453429789503</v>
      </c>
      <c r="Y44" s="89" cm="1">
        <f t="array" ref="Y44">SUM($J$41:$AV$41*(Y$4=$J$4:$AV$4)*($B44=$J$11:$AV$11))</f>
        <v>2.2700084894464041</v>
      </c>
      <c r="Z44" s="89" cm="1">
        <f t="array" ref="Z44">SUM($J$41:$AV$41*(Z$4=$J$4:$AV$4)*($B44=$J$11:$AV$11))</f>
        <v>2.2164511085864973</v>
      </c>
      <c r="AA44" s="89" cm="1">
        <f t="array" ref="AA44">SUM($J$41:$AV$41*(AA$4=$J$4:$AV$4)*($B44=$J$11:$AV$11))</f>
        <v>2.3660279426087101</v>
      </c>
      <c r="AB44" s="89" cm="1">
        <f t="array" ref="AB44">SUM($J$41:$AV$41*(AB$4=$J$4:$AV$4)*($B44=$J$11:$AV$11))</f>
        <v>2.3550250657034724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2.5597339818921157</v>
      </c>
      <c r="AD45" s="89" cm="1">
        <f t="array" ref="AD45">SUM($J$41:$AV$41*(AD$4=$J$4:$AV$4)*($B45=$J$11:$AV$11))</f>
        <v>2.5576551915550425</v>
      </c>
      <c r="AE45" s="89" cm="1">
        <f t="array" ref="AE45">SUM($J$41:$AV$41*(AE$4=$J$4:$AV$4)*($B45=$J$11:$AV$11))</f>
        <v>2.5453140847985551</v>
      </c>
      <c r="AF45" s="89" cm="1">
        <f t="array" ref="AF45">SUM($J$41:$AV$41*(AF$4=$J$4:$AV$4)*($B45=$J$11:$AV$11))</f>
        <v>2.6221101316842308</v>
      </c>
      <c r="AG45" s="89" cm="1">
        <f t="array" ref="AG45">SUM($J$41:$AV$41*(AG$4=$J$4:$AV$4)*($B45=$J$11:$AV$11))</f>
        <v>2.6872442686914439</v>
      </c>
      <c r="AH45" s="89" cm="1">
        <f t="array" ref="AH45">SUM($J$41:$AV$41*(AH$4=$J$4:$AV$4)*($B45=$J$11:$AV$11))</f>
        <v>2.7610405192086276</v>
      </c>
      <c r="AI45" s="89" cm="1">
        <f t="array" ref="AI45">SUM($J$41:$AV$41*(AI$4=$J$4:$AV$4)*($B45=$J$11:$AV$11))</f>
        <v>2.90660342043887</v>
      </c>
      <c r="AJ45" s="89" cm="1">
        <f t="array" ref="AJ45">SUM($J$41:$AV$41*(AJ$4=$J$4:$AV$4)*($B45=$J$11:$AV$11))</f>
        <v>2.8438169226403076</v>
      </c>
      <c r="AK45" s="89" cm="1">
        <f t="array" ref="AK45">SUM($J$41:$AV$41*(AK$4=$J$4:$AV$4)*($B45=$J$11:$AV$11))</f>
        <v>2.8878798184822045</v>
      </c>
      <c r="AL45" s="89" cm="1">
        <f t="array" ref="AL45">SUM($J$41:$AV$41*(AL$4=$J$4:$AV$4)*($B45=$J$11:$AV$11))</f>
        <v>2.9291473864294275</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3.0914817320187993</v>
      </c>
      <c r="AN46" s="89" cm="1">
        <f t="array" ref="AN46">SUM($J$41:$AV$41*(AN$4=$J$4:$AV$4)*($B46=$J$11:$AV$11))</f>
        <v>3.0576660448935868</v>
      </c>
      <c r="AO46" s="89" cm="1">
        <f t="array" ref="AO46">SUM($J$41:$AV$41*(AO$4=$J$4:$AV$4)*($B46=$J$11:$AV$11))</f>
        <v>3.0254188046403954</v>
      </c>
      <c r="AP46" s="89" cm="1">
        <f t="array" ref="AP46">SUM($J$41:$AV$41*(AP$4=$J$4:$AV$4)*($B46=$J$11:$AV$11))</f>
        <v>2.9946239911179902</v>
      </c>
      <c r="AQ46" s="89" cm="1">
        <f t="array" ref="AQ46">SUM($J$41:$AV$41*(AQ$4=$J$4:$AV$4)*($B46=$J$11:$AV$11))</f>
        <v>2.9651771872442225</v>
      </c>
      <c r="AR46" s="89" cm="1">
        <f t="array" ref="AR46">SUM($J$41:$AV$41*(AR$4=$J$4:$AV$4)*($B46=$J$11:$AV$11))</f>
        <v>3.5005970513109048</v>
      </c>
      <c r="AS46" s="89" cm="1">
        <f t="array" ref="AS46">SUM($J$41:$AV$41*(AS$4=$J$4:$AV$4)*($B46=$J$11:$AV$11))</f>
        <v>3.4546591612459565</v>
      </c>
      <c r="AT46" s="89" cm="1">
        <f t="array" ref="AT46">SUM($J$41:$AV$41*(AT$4=$J$4:$AV$4)*($B46=$J$11:$AV$11))</f>
        <v>3.4111106982256558</v>
      </c>
      <c r="AU46" s="89" cm="1">
        <f t="array" ref="AU46">SUM($J$41:$AV$41*(AU$4=$J$4:$AV$4)*($B46=$J$11:$AV$11))</f>
        <v>3.3697541447965165</v>
      </c>
      <c r="AV46" s="89" cm="1">
        <f t="array" ref="AV46">SUM($J$41:$AV$41*(AV$4=$J$4:$AV$4)*($B46=$J$11:$AV$11))</f>
        <v>3.4785305976831609</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7.0678766536513642</v>
      </c>
      <c r="T50" s="89">
        <f t="shared" si="19"/>
        <v>9.3349188373265228</v>
      </c>
      <c r="U50" s="89">
        <f t="shared" si="19"/>
        <v>11.653778723488877</v>
      </c>
      <c r="V50" s="89">
        <f t="shared" si="19"/>
        <v>13.963049184453759</v>
      </c>
      <c r="W50" s="89">
        <f t="shared" si="19"/>
        <v>16.266117104461589</v>
      </c>
      <c r="X50" s="89">
        <f t="shared" si="19"/>
        <v>18.586262447440539</v>
      </c>
      <c r="Y50" s="89">
        <f t="shared" si="19"/>
        <v>20.856270936886943</v>
      </c>
      <c r="Z50" s="89">
        <f t="shared" si="19"/>
        <v>23.072722045473441</v>
      </c>
      <c r="AA50" s="89">
        <f t="shared" si="19"/>
        <v>25.438749988082151</v>
      </c>
      <c r="AB50" s="89">
        <f t="shared" si="19"/>
        <v>27.793775053785623</v>
      </c>
      <c r="AC50" s="89">
        <f t="shared" si="19"/>
        <v>27.793775053785623</v>
      </c>
      <c r="AD50" s="89">
        <f t="shared" si="19"/>
        <v>27.793775053785623</v>
      </c>
      <c r="AE50" s="89">
        <f t="shared" si="19"/>
        <v>27.793775053785623</v>
      </c>
      <c r="AF50" s="89">
        <f t="shared" si="19"/>
        <v>27.793775053785623</v>
      </c>
      <c r="AG50" s="89">
        <f t="shared" si="19"/>
        <v>27.793775053785623</v>
      </c>
      <c r="AH50" s="89">
        <f t="shared" si="19"/>
        <v>27.793775053785623</v>
      </c>
      <c r="AI50" s="89">
        <f t="shared" si="19"/>
        <v>27.793775053785623</v>
      </c>
      <c r="AJ50" s="89">
        <f t="shared" si="19"/>
        <v>27.793775053785623</v>
      </c>
      <c r="AK50" s="89">
        <f t="shared" si="19"/>
        <v>27.793775053785623</v>
      </c>
      <c r="AL50" s="89">
        <f t="shared" si="19"/>
        <v>27.793775053785623</v>
      </c>
      <c r="AM50" s="89">
        <f t="shared" si="19"/>
        <v>27.793775053785623</v>
      </c>
      <c r="AN50" s="89">
        <f t="shared" si="19"/>
        <v>27.793775053785623</v>
      </c>
      <c r="AO50" s="89">
        <f t="shared" si="19"/>
        <v>27.793775053785623</v>
      </c>
      <c r="AP50" s="89">
        <f t="shared" si="19"/>
        <v>27.793775053785623</v>
      </c>
      <c r="AQ50" s="89">
        <f t="shared" si="19"/>
        <v>27.793775053785623</v>
      </c>
      <c r="AR50" s="89">
        <f t="shared" si="19"/>
        <v>27.793775053785623</v>
      </c>
      <c r="AS50" s="89">
        <f t="shared" si="19"/>
        <v>27.793775053785623</v>
      </c>
      <c r="AT50" s="89">
        <f t="shared" si="19"/>
        <v>27.793775053785623</v>
      </c>
      <c r="AU50" s="89">
        <f t="shared" si="19"/>
        <v>27.793775053785623</v>
      </c>
      <c r="AV50" s="89">
        <f t="shared" si="19"/>
        <v>27.793775053785623</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2.5597339818921157</v>
      </c>
      <c r="AD51" s="89">
        <f t="shared" si="19"/>
        <v>5.1173891734471582</v>
      </c>
      <c r="AE51" s="89">
        <f t="shared" si="19"/>
        <v>7.6627032582457133</v>
      </c>
      <c r="AF51" s="89">
        <f t="shared" si="19"/>
        <v>10.284813389929944</v>
      </c>
      <c r="AG51" s="89">
        <f t="shared" si="19"/>
        <v>12.972057658621388</v>
      </c>
      <c r="AH51" s="89">
        <f t="shared" si="19"/>
        <v>15.733098177830016</v>
      </c>
      <c r="AI51" s="89">
        <f t="shared" si="19"/>
        <v>18.639701598268886</v>
      </c>
      <c r="AJ51" s="89">
        <f t="shared" si="19"/>
        <v>21.483518520909193</v>
      </c>
      <c r="AK51" s="89">
        <f t="shared" si="19"/>
        <v>24.371398339391398</v>
      </c>
      <c r="AL51" s="89">
        <f t="shared" si="19"/>
        <v>27.300545725820825</v>
      </c>
      <c r="AM51" s="89">
        <f t="shared" si="19"/>
        <v>27.300545725820825</v>
      </c>
      <c r="AN51" s="89">
        <f t="shared" si="19"/>
        <v>27.300545725820825</v>
      </c>
      <c r="AO51" s="89">
        <f t="shared" si="19"/>
        <v>27.300545725820825</v>
      </c>
      <c r="AP51" s="89">
        <f t="shared" si="19"/>
        <v>27.300545725820825</v>
      </c>
      <c r="AQ51" s="89">
        <f t="shared" si="19"/>
        <v>27.300545725820825</v>
      </c>
      <c r="AR51" s="89">
        <f t="shared" si="19"/>
        <v>27.300545725820825</v>
      </c>
      <c r="AS51" s="89">
        <f t="shared" si="19"/>
        <v>27.300545725820825</v>
      </c>
      <c r="AT51" s="89">
        <f t="shared" si="19"/>
        <v>27.300545725820825</v>
      </c>
      <c r="AU51" s="89">
        <f t="shared" si="19"/>
        <v>27.300545725820825</v>
      </c>
      <c r="AV51" s="89">
        <f t="shared" si="19"/>
        <v>27.300545725820825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3.0914817320187993</v>
      </c>
      <c r="AN52" s="89">
        <f t="shared" si="19"/>
        <v>6.1491477769123861</v>
      </c>
      <c r="AO52" s="89">
        <f t="shared" si="19"/>
        <v>9.1745665815527815</v>
      </c>
      <c r="AP52" s="89">
        <f t="shared" si="19"/>
        <v>12.169190572670772</v>
      </c>
      <c r="AQ52" s="89">
        <f t="shared" si="19"/>
        <v>15.134367759914994</v>
      </c>
      <c r="AR52" s="89">
        <f t="shared" si="19"/>
        <v>18.634964811225899</v>
      </c>
      <c r="AS52" s="89">
        <f t="shared" si="19"/>
        <v>22.089623972471855</v>
      </c>
      <c r="AT52" s="89">
        <f t="shared" si="19"/>
        <v>25.500734670697511</v>
      </c>
      <c r="AU52" s="89">
        <f t="shared" si="19"/>
        <v>28.870488815494028</v>
      </c>
      <c r="AV52" s="89">
        <f t="shared" si="19"/>
        <v>32.349019413177189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7.0678766536513642</v>
      </c>
      <c r="T53" s="89">
        <f t="shared" si="20"/>
        <v>9.3349188373265228</v>
      </c>
      <c r="U53" s="89">
        <f t="shared" si="20"/>
        <v>11.653778723488877</v>
      </c>
      <c r="V53" s="89">
        <f t="shared" si="20"/>
        <v>13.963049184453759</v>
      </c>
      <c r="W53" s="89">
        <f t="shared" si="20"/>
        <v>16.266117104461589</v>
      </c>
      <c r="X53" s="89">
        <f t="shared" si="20"/>
        <v>18.586262447440539</v>
      </c>
      <c r="Y53" s="89">
        <f t="shared" si="20"/>
        <v>20.856270936886943</v>
      </c>
      <c r="Z53" s="89">
        <f t="shared" si="20"/>
        <v>23.072722045473441</v>
      </c>
      <c r="AA53" s="89">
        <f t="shared" si="20"/>
        <v>25.438749988082151</v>
      </c>
      <c r="AB53" s="89">
        <f t="shared" si="20"/>
        <v>27.793775053785623</v>
      </c>
      <c r="AC53" s="89">
        <f t="shared" si="20"/>
        <v>30.353509035677739</v>
      </c>
      <c r="AD53" s="89">
        <f t="shared" si="20"/>
        <v>32.911164227232781</v>
      </c>
      <c r="AE53" s="89">
        <f t="shared" si="20"/>
        <v>35.456478312031336</v>
      </c>
      <c r="AF53" s="89">
        <f t="shared" si="20"/>
        <v>38.078588443715567</v>
      </c>
      <c r="AG53" s="89">
        <f t="shared" si="20"/>
        <v>40.765832712407011</v>
      </c>
      <c r="AH53" s="89">
        <f t="shared" si="20"/>
        <v>43.526873231615639</v>
      </c>
      <c r="AI53" s="89">
        <f t="shared" si="20"/>
        <v>46.433476652054509</v>
      </c>
      <c r="AJ53" s="89">
        <f t="shared" si="20"/>
        <v>49.277293574694816</v>
      </c>
      <c r="AK53" s="89">
        <f t="shared" si="20"/>
        <v>52.165173393177021</v>
      </c>
      <c r="AL53" s="89">
        <f t="shared" si="20"/>
        <v>55.094320779606448</v>
      </c>
      <c r="AM53" s="89">
        <f t="shared" si="20"/>
        <v>58.185802511625248</v>
      </c>
      <c r="AN53" s="89">
        <f t="shared" si="20"/>
        <v>61.243468556518835</v>
      </c>
      <c r="AO53" s="89">
        <f t="shared" si="20"/>
        <v>64.26888736115923</v>
      </c>
      <c r="AP53" s="89">
        <f t="shared" si="20"/>
        <v>67.26351135227722</v>
      </c>
      <c r="AQ53" s="89">
        <f t="shared" si="20"/>
        <v>70.228688539521443</v>
      </c>
      <c r="AR53" s="89">
        <f t="shared" si="20"/>
        <v>73.729285590832347</v>
      </c>
      <c r="AS53" s="89">
        <f t="shared" si="20"/>
        <v>77.183944752078304</v>
      </c>
      <c r="AT53" s="89">
        <f t="shared" si="20"/>
        <v>80.59505545030396</v>
      </c>
      <c r="AU53" s="89">
        <f t="shared" si="20"/>
        <v>83.964809595100476</v>
      </c>
      <c r="AV53" s="89">
        <f t="shared" si="20"/>
        <v>87.443340192783637</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0.77710561000304579</v>
      </c>
      <c r="AC60" s="89" t="s">
        <v>635</v>
      </c>
      <c r="AD60" s="89"/>
      <c r="AE60" s="89"/>
      <c r="AF60" s="89"/>
      <c r="AG60" s="89">
        <f>(AB30*0.8+AB31*0.46)/(AB30+AB31)</f>
        <v>0.7242159074010357</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24.620966147664721</v>
      </c>
      <c r="T151" s="157">
        <f t="shared" si="55"/>
        <v>24.870049609439242</v>
      </c>
      <c r="U151" s="157">
        <f t="shared" si="55"/>
        <v>25.130324987087935</v>
      </c>
      <c r="V151" s="157">
        <f t="shared" si="55"/>
        <v>25.38852917989167</v>
      </c>
      <c r="W151" s="157">
        <f t="shared" si="55"/>
        <v>25.64539370857937</v>
      </c>
      <c r="X151" s="157">
        <f t="shared" si="55"/>
        <v>25.905946727340275</v>
      </c>
      <c r="Y151" s="157">
        <f t="shared" si="55"/>
        <v>26.155670870639753</v>
      </c>
      <c r="Z151" s="157">
        <f t="shared" si="55"/>
        <v>26.393827351301681</v>
      </c>
      <c r="AA151" s="157">
        <f t="shared" si="55"/>
        <v>26.664290384796857</v>
      </c>
      <c r="AB151" s="157">
        <f t="shared" si="55"/>
        <v>26.932376947186857</v>
      </c>
      <c r="AC151" s="157">
        <f t="shared" si="55"/>
        <v>27.244677839018422</v>
      </c>
      <c r="AD151" s="157">
        <f t="shared" si="55"/>
        <v>27.556529740534788</v>
      </c>
      <c r="AE151" s="157">
        <f t="shared" si="55"/>
        <v>27.865716131579198</v>
      </c>
      <c r="AF151" s="157">
        <f t="shared" si="55"/>
        <v>28.191489419667612</v>
      </c>
      <c r="AG151" s="157">
        <f t="shared" si="55"/>
        <v>28.531330791575471</v>
      </c>
      <c r="AH151" s="157">
        <f t="shared" si="55"/>
        <v>28.887111145490895</v>
      </c>
      <c r="AI151" s="157">
        <f t="shared" si="55"/>
        <v>29.274331097589389</v>
      </c>
      <c r="AJ151" s="157">
        <f t="shared" si="55"/>
        <v>29.647990023867255</v>
      </c>
      <c r="AK151" s="157">
        <f t="shared" si="55"/>
        <v>30.031165933719539</v>
      </c>
      <c r="AL151" s="157">
        <f t="shared" si="55"/>
        <v>30.42325507450694</v>
      </c>
      <c r="AM151" s="157">
        <f t="shared" si="55"/>
        <v>30.850406216350304</v>
      </c>
      <c r="AN151" s="157">
        <f t="shared" si="55"/>
        <v>31.270253631718617</v>
      </c>
      <c r="AO151" s="157">
        <f t="shared" si="55"/>
        <v>31.683136083710234</v>
      </c>
      <c r="AP151" s="157">
        <f t="shared" si="55"/>
        <v>32.089367276657924</v>
      </c>
      <c r="AQ151" s="157">
        <f t="shared" si="55"/>
        <v>32.489238362231127</v>
      </c>
      <c r="AR151" s="157">
        <f t="shared" si="55"/>
        <v>33.00475282426374</v>
      </c>
      <c r="AS151" s="157">
        <f t="shared" si="55"/>
        <v>33.51034532958338</v>
      </c>
      <c r="AT151" s="157">
        <f t="shared" si="55"/>
        <v>34.0065319617906</v>
      </c>
      <c r="AU151" s="157">
        <f t="shared" si="55"/>
        <v>34.493786143414177</v>
      </c>
      <c r="AV151" s="157">
        <f t="shared" si="55"/>
        <v>35.00453455290512</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2.3480113840813828</v>
      </c>
      <c r="T152" s="157">
        <f t="shared" si="55"/>
        <v>2.3717655617332807</v>
      </c>
      <c r="U152" s="157">
        <f t="shared" si="55"/>
        <v>2.3965870714193724</v>
      </c>
      <c r="V152" s="157">
        <f t="shared" si="55"/>
        <v>2.421211059791097</v>
      </c>
      <c r="W152" s="157">
        <f t="shared" si="55"/>
        <v>2.4457072893016769</v>
      </c>
      <c r="X152" s="157">
        <f t="shared" si="55"/>
        <v>2.4705552766039709</v>
      </c>
      <c r="Y152" s="157">
        <f t="shared" si="55"/>
        <v>2.4943705537068457</v>
      </c>
      <c r="Z152" s="157">
        <f t="shared" si="55"/>
        <v>2.5170826651826177</v>
      </c>
      <c r="AA152" s="157">
        <f t="shared" si="55"/>
        <v>2.5428757343014792</v>
      </c>
      <c r="AB152" s="157">
        <f t="shared" si="55"/>
        <v>2.5684421680732372</v>
      </c>
      <c r="AC152" s="157">
        <f t="shared" si="55"/>
        <v>2.5982251605391458</v>
      </c>
      <c r="AD152" s="157">
        <f t="shared" si="55"/>
        <v>2.6279653344428127</v>
      </c>
      <c r="AE152" s="157">
        <f t="shared" si="55"/>
        <v>2.6574513083733748</v>
      </c>
      <c r="AF152" s="157">
        <f t="shared" si="55"/>
        <v>2.6885191139368776</v>
      </c>
      <c r="AG152" s="157">
        <f t="shared" si="55"/>
        <v>2.7209285411395214</v>
      </c>
      <c r="AH152" s="157">
        <f t="shared" si="55"/>
        <v>2.754858010690624</v>
      </c>
      <c r="AI152" s="157">
        <f t="shared" si="55"/>
        <v>2.7917857595944562</v>
      </c>
      <c r="AJ152" s="157">
        <f t="shared" si="55"/>
        <v>2.8274202431237416</v>
      </c>
      <c r="AK152" s="157">
        <f t="shared" si="55"/>
        <v>2.8639623265270866</v>
      </c>
      <c r="AL152" s="157">
        <f t="shared" si="55"/>
        <v>2.9013544321261127</v>
      </c>
      <c r="AM152" s="157">
        <f t="shared" si="55"/>
        <v>2.9420902723752858</v>
      </c>
      <c r="AN152" s="157">
        <f t="shared" si="55"/>
        <v>2.982129582975428</v>
      </c>
      <c r="AO152" s="157">
        <f t="shared" si="55"/>
        <v>3.021504670522742</v>
      </c>
      <c r="AP152" s="157">
        <f t="shared" si="55"/>
        <v>3.0602454518507165</v>
      </c>
      <c r="AQ152" s="157">
        <f t="shared" si="55"/>
        <v>3.0983796930279222</v>
      </c>
      <c r="AR152" s="157">
        <f t="shared" si="55"/>
        <v>3.1475424195534192</v>
      </c>
      <c r="AS152" s="157">
        <f t="shared" si="55"/>
        <v>3.19575892539957</v>
      </c>
      <c r="AT152" s="157">
        <f t="shared" si="55"/>
        <v>3.2430784275695546</v>
      </c>
      <c r="AU152" s="157">
        <f t="shared" si="55"/>
        <v>3.289546074636359</v>
      </c>
      <c r="AV152" s="157">
        <f t="shared" si="55"/>
        <v>3.3382542801833588</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1.6892814842422896</v>
      </c>
      <c r="T153" s="157">
        <f t="shared" si="55"/>
        <v>1.7063714748414844</v>
      </c>
      <c r="U153" s="157">
        <f t="shared" si="55"/>
        <v>1.7242293596064087</v>
      </c>
      <c r="V153" s="157">
        <f t="shared" si="55"/>
        <v>1.7419451372668417</v>
      </c>
      <c r="W153" s="157">
        <f t="shared" si="55"/>
        <v>1.7595689985592189</v>
      </c>
      <c r="X153" s="157">
        <f t="shared" si="55"/>
        <v>1.7774459326980516</v>
      </c>
      <c r="Y153" s="157">
        <f t="shared" si="55"/>
        <v>1.7945798814193972</v>
      </c>
      <c r="Z153" s="157">
        <f t="shared" si="55"/>
        <v>1.8109201554249592</v>
      </c>
      <c r="AA153" s="157">
        <f t="shared" si="55"/>
        <v>1.8294770305660566</v>
      </c>
      <c r="AB153" s="157">
        <f t="shared" si="55"/>
        <v>1.8478708524536089</v>
      </c>
      <c r="AC153" s="157">
        <f t="shared" si="55"/>
        <v>1.8692982859230893</v>
      </c>
      <c r="AD153" s="157">
        <f t="shared" si="55"/>
        <v>1.8906949134923656</v>
      </c>
      <c r="AE153" s="157">
        <f t="shared" si="55"/>
        <v>1.9119086563828147</v>
      </c>
      <c r="AF153" s="157">
        <f t="shared" si="55"/>
        <v>1.9342604512038597</v>
      </c>
      <c r="AG153" s="157">
        <f t="shared" si="55"/>
        <v>1.9575774783952518</v>
      </c>
      <c r="AH153" s="157">
        <f t="shared" si="55"/>
        <v>1.9819881030929953</v>
      </c>
      <c r="AI153" s="157">
        <f t="shared" si="55"/>
        <v>2.0085558458649913</v>
      </c>
      <c r="AJ153" s="157">
        <f t="shared" si="55"/>
        <v>2.0341931462778722</v>
      </c>
      <c r="AK153" s="157">
        <f t="shared" si="55"/>
        <v>2.0604834212345495</v>
      </c>
      <c r="AL153" s="157">
        <f t="shared" si="55"/>
        <v>2.0873852463592093</v>
      </c>
      <c r="AM153" s="157">
        <f t="shared" si="55"/>
        <v>2.1166927280624561</v>
      </c>
      <c r="AN153" s="157">
        <f t="shared" si="55"/>
        <v>2.1454990901172586</v>
      </c>
      <c r="AO153" s="157">
        <f t="shared" si="55"/>
        <v>2.1738275755688394</v>
      </c>
      <c r="AP153" s="157">
        <f t="shared" si="55"/>
        <v>2.2016997081428609</v>
      </c>
      <c r="AQ153" s="157">
        <f t="shared" si="55"/>
        <v>2.2291354641928622</v>
      </c>
      <c r="AR153" s="157">
        <f t="shared" si="55"/>
        <v>2.2645056860739974</v>
      </c>
      <c r="AS153" s="157">
        <f t="shared" si="55"/>
        <v>2.2991951475957646</v>
      </c>
      <c r="AT153" s="157">
        <f t="shared" si="55"/>
        <v>2.3332392580294927</v>
      </c>
      <c r="AU153" s="157">
        <f t="shared" si="55"/>
        <v>2.3666704996062746</v>
      </c>
      <c r="AV153" s="157">
        <f t="shared" si="55"/>
        <v>2.4017137154607862</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21.425925584051381</v>
      </c>
      <c r="T154" s="157">
        <f t="shared" si="55"/>
        <v>21.642685709717899</v>
      </c>
      <c r="U154" s="157">
        <f t="shared" si="55"/>
        <v>21.869185386433088</v>
      </c>
      <c r="V154" s="157">
        <f t="shared" si="55"/>
        <v>22.093882654092003</v>
      </c>
      <c r="W154" s="157">
        <f t="shared" si="55"/>
        <v>22.317414104638555</v>
      </c>
      <c r="X154" s="157">
        <f t="shared" si="55"/>
        <v>22.544155393229321</v>
      </c>
      <c r="Y154" s="157">
        <f t="shared" si="55"/>
        <v>22.761473059757328</v>
      </c>
      <c r="Z154" s="157">
        <f t="shared" si="55"/>
        <v>22.968724188791761</v>
      </c>
      <c r="AA154" s="157">
        <f t="shared" si="55"/>
        <v>23.204089478445685</v>
      </c>
      <c r="AB154" s="157">
        <f t="shared" si="55"/>
        <v>23.437386689505662</v>
      </c>
      <c r="AC154" s="157">
        <f t="shared" si="55"/>
        <v>23.70916057636634</v>
      </c>
      <c r="AD154" s="157">
        <f t="shared" si="55"/>
        <v>23.980543737979929</v>
      </c>
      <c r="AE154" s="157">
        <f t="shared" si="55"/>
        <v>24.249607290010655</v>
      </c>
      <c r="AF154" s="157">
        <f t="shared" si="55"/>
        <v>24.533105272420912</v>
      </c>
      <c r="AG154" s="157">
        <f t="shared" si="55"/>
        <v>24.828845736105777</v>
      </c>
      <c r="AH154" s="157">
        <f t="shared" si="55"/>
        <v>25.138456794483449</v>
      </c>
      <c r="AI154" s="157">
        <f t="shared" si="55"/>
        <v>25.475427562753207</v>
      </c>
      <c r="AJ154" s="157">
        <f t="shared" si="55"/>
        <v>25.800597107288141</v>
      </c>
      <c r="AK154" s="157">
        <f t="shared" si="55"/>
        <v>26.134048625025386</v>
      </c>
      <c r="AL154" s="157">
        <f t="shared" si="55"/>
        <v>26.475256711760942</v>
      </c>
      <c r="AM154" s="157">
        <f t="shared" si="55"/>
        <v>26.846976835308837</v>
      </c>
      <c r="AN154" s="157">
        <f t="shared" si="55"/>
        <v>27.212341030376827</v>
      </c>
      <c r="AO154" s="157">
        <f t="shared" si="55"/>
        <v>27.571644099081631</v>
      </c>
      <c r="AP154" s="157">
        <f t="shared" si="55"/>
        <v>27.925159036627786</v>
      </c>
      <c r="AQ154" s="157">
        <f t="shared" si="55"/>
        <v>28.273139212195264</v>
      </c>
      <c r="AR154" s="157">
        <f t="shared" si="55"/>
        <v>28.721755827594031</v>
      </c>
      <c r="AS154" s="157">
        <f t="shared" si="55"/>
        <v>29.161738049650751</v>
      </c>
      <c r="AT154" s="157">
        <f t="shared" si="55"/>
        <v>29.593534990262736</v>
      </c>
      <c r="AU154" s="157">
        <f t="shared" si="55"/>
        <v>30.017558636344344</v>
      </c>
      <c r="AV154" s="157">
        <f t="shared" si="55"/>
        <v>30.462027685539773</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5.2121594760663514</v>
      </c>
      <c r="T155" s="157">
        <f t="shared" si="55"/>
        <v>5.2648894427879309</v>
      </c>
      <c r="U155" s="157">
        <f t="shared" si="55"/>
        <v>5.3199886930716991</v>
      </c>
      <c r="V155" s="157">
        <f t="shared" si="55"/>
        <v>5.3746494818567774</v>
      </c>
      <c r="W155" s="157">
        <f t="shared" si="55"/>
        <v>5.4290266691383531</v>
      </c>
      <c r="X155" s="157">
        <f t="shared" si="55"/>
        <v>5.4841846949285467</v>
      </c>
      <c r="Y155" s="157">
        <f t="shared" si="55"/>
        <v>5.5370502913513073</v>
      </c>
      <c r="Z155" s="157">
        <f t="shared" si="55"/>
        <v>5.5874670601338119</v>
      </c>
      <c r="AA155" s="157">
        <f t="shared" si="55"/>
        <v>5.6447229961723435</v>
      </c>
      <c r="AB155" s="157">
        <f t="shared" si="55"/>
        <v>5.7014758428391525</v>
      </c>
      <c r="AC155" s="157">
        <f t="shared" si="55"/>
        <v>5.7675886851614777</v>
      </c>
      <c r="AD155" s="157">
        <f t="shared" si="55"/>
        <v>5.8336064780404939</v>
      </c>
      <c r="AE155" s="157">
        <f t="shared" si="55"/>
        <v>5.8990599930767322</v>
      </c>
      <c r="AF155" s="157">
        <f t="shared" si="55"/>
        <v>5.9680248874832165</v>
      </c>
      <c r="AG155" s="157">
        <f t="shared" si="55"/>
        <v>6.0399679386342351</v>
      </c>
      <c r="AH155" s="157">
        <f t="shared" si="55"/>
        <v>6.1152852081490385</v>
      </c>
      <c r="AI155" s="157">
        <f t="shared" si="55"/>
        <v>6.1972581141084397</v>
      </c>
      <c r="AJ155" s="157">
        <f t="shared" si="55"/>
        <v>6.2763602054616143</v>
      </c>
      <c r="AK155" s="157">
        <f t="shared" si="55"/>
        <v>6.3574770039478636</v>
      </c>
      <c r="AL155" s="157">
        <f t="shared" si="55"/>
        <v>6.4404806975625286</v>
      </c>
      <c r="AM155" s="157">
        <f t="shared" si="55"/>
        <v>6.5309068757359876</v>
      </c>
      <c r="AN155" s="157">
        <f t="shared" si="55"/>
        <v>6.6197868843997201</v>
      </c>
      <c r="AO155" s="157">
        <f t="shared" si="55"/>
        <v>6.7071924383387049</v>
      </c>
      <c r="AP155" s="157">
        <f t="shared" si="55"/>
        <v>6.7931899474980639</v>
      </c>
      <c r="AQ155" s="157">
        <f t="shared" si="55"/>
        <v>6.8778410475148268</v>
      </c>
      <c r="AR155" s="157">
        <f t="shared" si="55"/>
        <v>6.9869733850607023</v>
      </c>
      <c r="AS155" s="157">
        <f t="shared" si="55"/>
        <v>7.0940052842893957</v>
      </c>
      <c r="AT155" s="157">
        <f t="shared" si="55"/>
        <v>7.1990459980227826</v>
      </c>
      <c r="AU155" s="157">
        <f t="shared" si="55"/>
        <v>7.3021957479054933</v>
      </c>
      <c r="AV155" s="157">
        <f t="shared" si="55"/>
        <v>7.4103191313035293</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1.9751900191173888</v>
      </c>
      <c r="T156" s="157">
        <f t="shared" si="55"/>
        <v>1.9951724667871331</v>
      </c>
      <c r="U156" s="157">
        <f t="shared" si="55"/>
        <v>2.0160527736390419</v>
      </c>
      <c r="V156" s="157">
        <f t="shared" si="55"/>
        <v>2.0367669219572457</v>
      </c>
      <c r="W156" s="157">
        <f t="shared" si="55"/>
        <v>2.0573735971903115</v>
      </c>
      <c r="X156" s="157">
        <f t="shared" si="55"/>
        <v>2.0782761774960914</v>
      </c>
      <c r="Y156" s="157">
        <f t="shared" si="55"/>
        <v>2.0983100231388443</v>
      </c>
      <c r="Z156" s="157">
        <f t="shared" si="55"/>
        <v>2.1174158657272426</v>
      </c>
      <c r="AA156" s="157">
        <f t="shared" si="55"/>
        <v>2.1391134661014894</v>
      </c>
      <c r="AB156" s="157">
        <f t="shared" si="55"/>
        <v>2.1606204166864669</v>
      </c>
      <c r="AC156" s="157">
        <f t="shared" si="55"/>
        <v>2.1856744133821113</v>
      </c>
      <c r="AD156" s="157">
        <f t="shared" si="55"/>
        <v>2.210692390321912</v>
      </c>
      <c r="AE156" s="157">
        <f t="shared" si="55"/>
        <v>2.2354965296060958</v>
      </c>
      <c r="AF156" s="157">
        <f t="shared" si="55"/>
        <v>2.2616313345226904</v>
      </c>
      <c r="AG156" s="157">
        <f t="shared" si="55"/>
        <v>2.2888947360419372</v>
      </c>
      <c r="AH156" s="157">
        <f t="shared" si="55"/>
        <v>2.3174368249200556</v>
      </c>
      <c r="AI156" s="157">
        <f t="shared" si="55"/>
        <v>2.3485011210975881</v>
      </c>
      <c r="AJ156" s="157">
        <f t="shared" si="55"/>
        <v>2.3784774988445747</v>
      </c>
      <c r="AK156" s="157">
        <f t="shared" si="55"/>
        <v>2.4092173661660787</v>
      </c>
      <c r="AL156" s="157">
        <f t="shared" si="55"/>
        <v>2.4406722876684603</v>
      </c>
      <c r="AM156" s="157">
        <f t="shared" si="55"/>
        <v>2.4749400197697704</v>
      </c>
      <c r="AN156" s="157">
        <f t="shared" si="55"/>
        <v>2.5086218184211355</v>
      </c>
      <c r="AO156" s="157">
        <f t="shared" si="55"/>
        <v>2.5417448605207613</v>
      </c>
      <c r="AP156" s="157">
        <f t="shared" si="55"/>
        <v>2.5743343126548539</v>
      </c>
      <c r="AQ156" s="157">
        <f t="shared" si="55"/>
        <v>2.6064135321469268</v>
      </c>
      <c r="AR156" s="157">
        <f t="shared" si="55"/>
        <v>2.647770114744481</v>
      </c>
      <c r="AS156" s="157">
        <f t="shared" si="55"/>
        <v>2.6883307192414185</v>
      </c>
      <c r="AT156" s="157">
        <f t="shared" si="55"/>
        <v>2.7281367478788492</v>
      </c>
      <c r="AU156" s="157">
        <f t="shared" si="55"/>
        <v>2.7672261804601694</v>
      </c>
      <c r="AV156" s="157">
        <f t="shared" si="55"/>
        <v>2.8082004117172263</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9.0792490376895856</v>
      </c>
      <c r="T157" s="157">
        <f t="shared" si="55"/>
        <v>9.1711012731809731</v>
      </c>
      <c r="U157" s="157">
        <f t="shared" si="55"/>
        <v>9.2670806493711027</v>
      </c>
      <c r="V157" s="157">
        <f t="shared" si="55"/>
        <v>9.3622962536240291</v>
      </c>
      <c r="W157" s="157">
        <f t="shared" si="55"/>
        <v>9.4570178421643547</v>
      </c>
      <c r="X157" s="157">
        <f t="shared" si="55"/>
        <v>9.5530996015341607</v>
      </c>
      <c r="Y157" s="157">
        <f t="shared" si="55"/>
        <v>9.6451880953057465</v>
      </c>
      <c r="Z157" s="157">
        <f t="shared" si="55"/>
        <v>9.733010887673073</v>
      </c>
      <c r="AA157" s="157">
        <f t="shared" si="55"/>
        <v>9.8327470727546888</v>
      </c>
      <c r="AB157" s="157">
        <f t="shared" si="55"/>
        <v>9.9316069082704388</v>
      </c>
      <c r="AC157" s="157">
        <f t="shared" si="55"/>
        <v>10.046771258630438</v>
      </c>
      <c r="AD157" s="157">
        <f t="shared" si="55"/>
        <v>10.16177003892861</v>
      </c>
      <c r="AE157" s="157">
        <f t="shared" si="55"/>
        <v>10.275785883250908</v>
      </c>
      <c r="AF157" s="157">
        <f t="shared" si="55"/>
        <v>10.395918326252634</v>
      </c>
      <c r="AG157" s="157">
        <f t="shared" ref="K157:AV159" si="57">AG98*AG$34/1000</f>
        <v>10.52123852816332</v>
      </c>
      <c r="AH157" s="157">
        <f t="shared" si="57"/>
        <v>10.652436403037203</v>
      </c>
      <c r="AI157" s="157">
        <f t="shared" si="57"/>
        <v>10.795227971669368</v>
      </c>
      <c r="AJ157" s="157">
        <f t="shared" si="57"/>
        <v>10.933018764544254</v>
      </c>
      <c r="AK157" s="157">
        <f t="shared" si="57"/>
        <v>11.074319048616257</v>
      </c>
      <c r="AL157" s="157">
        <f t="shared" si="57"/>
        <v>11.21890618353339</v>
      </c>
      <c r="AM157" s="157">
        <f t="shared" si="57"/>
        <v>11.376422812664419</v>
      </c>
      <c r="AN157" s="157">
        <f t="shared" si="57"/>
        <v>11.531246113224491</v>
      </c>
      <c r="AO157" s="157">
        <f t="shared" si="57"/>
        <v>11.683501007790412</v>
      </c>
      <c r="AP157" s="157">
        <f t="shared" si="57"/>
        <v>11.833303178246654</v>
      </c>
      <c r="AQ157" s="157">
        <f t="shared" si="57"/>
        <v>11.980759989937804</v>
      </c>
      <c r="AR157" s="157">
        <f t="shared" si="57"/>
        <v>12.170861554403364</v>
      </c>
      <c r="AS157" s="157">
        <f t="shared" si="57"/>
        <v>12.357304289422594</v>
      </c>
      <c r="AT157" s="157">
        <f t="shared" si="57"/>
        <v>12.540278506435969</v>
      </c>
      <c r="AU157" s="157">
        <f t="shared" si="57"/>
        <v>12.719958785149796</v>
      </c>
      <c r="AV157" s="157">
        <f t="shared" si="57"/>
        <v>12.90830281590636</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3.1373302769317415</v>
      </c>
      <c r="T158" s="157">
        <f t="shared" si="57"/>
        <v>3.1690697741318674</v>
      </c>
      <c r="U158" s="157">
        <f t="shared" si="57"/>
        <v>3.2022354028785087</v>
      </c>
      <c r="V158" s="157">
        <f t="shared" si="57"/>
        <v>3.2351371105879245</v>
      </c>
      <c r="W158" s="157">
        <f t="shared" si="57"/>
        <v>3.2678681113979051</v>
      </c>
      <c r="X158" s="157">
        <f t="shared" si="57"/>
        <v>3.3010691186046062</v>
      </c>
      <c r="Y158" s="157">
        <f t="shared" si="57"/>
        <v>3.3328902547434334</v>
      </c>
      <c r="Z158" s="157">
        <f t="shared" si="57"/>
        <v>3.3632373797484787</v>
      </c>
      <c r="AA158" s="157">
        <f t="shared" si="57"/>
        <v>3.3977011720580954</v>
      </c>
      <c r="AB158" s="157">
        <f t="shared" si="57"/>
        <v>3.4318621421833266</v>
      </c>
      <c r="AC158" s="157">
        <f t="shared" si="57"/>
        <v>3.471657129820271</v>
      </c>
      <c r="AD158" s="157">
        <f t="shared" si="57"/>
        <v>3.5113949047994559</v>
      </c>
      <c r="AE158" s="157">
        <f t="shared" si="57"/>
        <v>3.5507930267099108</v>
      </c>
      <c r="AF158" s="157">
        <f t="shared" si="57"/>
        <v>3.5923047364456533</v>
      </c>
      <c r="AG158" s="157">
        <f t="shared" si="57"/>
        <v>3.6356090738565423</v>
      </c>
      <c r="AH158" s="157">
        <f t="shared" si="57"/>
        <v>3.6809444384227379</v>
      </c>
      <c r="AI158" s="157">
        <f t="shared" si="57"/>
        <v>3.7302859984681347</v>
      </c>
      <c r="AJ158" s="157">
        <f t="shared" si="57"/>
        <v>3.777899542779374</v>
      </c>
      <c r="AK158" s="157">
        <f t="shared" si="57"/>
        <v>3.8267257901394696</v>
      </c>
      <c r="AL158" s="157">
        <f t="shared" si="57"/>
        <v>3.8766878072784743</v>
      </c>
      <c r="AM158" s="157">
        <f t="shared" si="57"/>
        <v>3.9311176051220595</v>
      </c>
      <c r="AN158" s="157">
        <f t="shared" si="57"/>
        <v>3.9846167245321835</v>
      </c>
      <c r="AO158" s="157">
        <f t="shared" si="57"/>
        <v>4.0372283324470901</v>
      </c>
      <c r="AP158" s="157">
        <f t="shared" si="57"/>
        <v>4.0889924026880857</v>
      </c>
      <c r="AQ158" s="157">
        <f t="shared" si="57"/>
        <v>4.1399460352999951</v>
      </c>
      <c r="AR158" s="157">
        <f t="shared" si="57"/>
        <v>4.2056355423742131</v>
      </c>
      <c r="AS158" s="157">
        <f t="shared" si="57"/>
        <v>4.270060742637102</v>
      </c>
      <c r="AT158" s="157">
        <f t="shared" si="57"/>
        <v>4.3332873981182933</v>
      </c>
      <c r="AU158" s="157">
        <f t="shared" si="57"/>
        <v>4.3953758347540033</v>
      </c>
      <c r="AV158" s="157">
        <f t="shared" si="57"/>
        <v>4.4604580268735292</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3.4795987077826553</v>
      </c>
      <c r="T159" s="157">
        <f t="shared" si="57"/>
        <v>3.5148008394342956</v>
      </c>
      <c r="U159" s="157">
        <f t="shared" si="57"/>
        <v>3.551584687082773</v>
      </c>
      <c r="V159" s="157">
        <f t="shared" si="57"/>
        <v>3.5880758211120183</v>
      </c>
      <c r="W159" s="157">
        <f t="shared" si="57"/>
        <v>3.6243776248973134</v>
      </c>
      <c r="X159" s="157">
        <f t="shared" si="57"/>
        <v>3.661200710634561</v>
      </c>
      <c r="Y159" s="157">
        <f t="shared" si="57"/>
        <v>3.6964933876609418</v>
      </c>
      <c r="Z159" s="157">
        <f t="shared" si="57"/>
        <v>3.7301512456585209</v>
      </c>
      <c r="AA159" s="157">
        <f t="shared" si="57"/>
        <v>3.7683748805966677</v>
      </c>
      <c r="AB159" s="157">
        <f t="shared" si="57"/>
        <v>3.8062626568306084</v>
      </c>
      <c r="AC159" s="157">
        <f t="shared" si="57"/>
        <v>3.8503990962026089</v>
      </c>
      <c r="AD159" s="157">
        <f t="shared" si="57"/>
        <v>3.8944720812767066</v>
      </c>
      <c r="AE159" s="157">
        <f t="shared" si="57"/>
        <v>3.9381683586806764</v>
      </c>
      <c r="AF159" s="157">
        <f t="shared" si="57"/>
        <v>3.9842088067063148</v>
      </c>
      <c r="AG159" s="157">
        <f t="shared" si="57"/>
        <v>4.0322374499142839</v>
      </c>
      <c r="AH159" s="157">
        <f t="shared" si="57"/>
        <v>4.0825186960812214</v>
      </c>
      <c r="AI159" s="157">
        <f t="shared" si="57"/>
        <v>4.1372431953908215</v>
      </c>
      <c r="AJ159" s="157">
        <f t="shared" si="57"/>
        <v>4.1900511603272932</v>
      </c>
      <c r="AK159" s="157">
        <f t="shared" si="57"/>
        <v>4.2442041286868193</v>
      </c>
      <c r="AL159" s="157">
        <f t="shared" si="57"/>
        <v>4.2996167741304205</v>
      </c>
      <c r="AM159" s="157">
        <f t="shared" si="57"/>
        <v>4.3599846147858941</v>
      </c>
      <c r="AN159" s="157">
        <f t="shared" si="57"/>
        <v>4.4193202442335648</v>
      </c>
      <c r="AO159" s="157">
        <f t="shared" si="57"/>
        <v>4.4776715387278481</v>
      </c>
      <c r="AP159" s="157">
        <f t="shared" si="57"/>
        <v>4.5350828330517254</v>
      </c>
      <c r="AQ159" s="157">
        <f t="shared" si="57"/>
        <v>4.5915952746957807</v>
      </c>
      <c r="AR159" s="157">
        <f t="shared" si="57"/>
        <v>4.6644512075285416</v>
      </c>
      <c r="AS159" s="157">
        <f t="shared" si="57"/>
        <v>4.7359049034405398</v>
      </c>
      <c r="AT159" s="157">
        <f t="shared" si="57"/>
        <v>4.8060292987990456</v>
      </c>
      <c r="AU159" s="157">
        <f t="shared" si="57"/>
        <v>4.8748913008249053</v>
      </c>
      <c r="AV159" s="157">
        <f t="shared" si="57"/>
        <v>4.947073663410027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78.905871252542525</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5.4138503950450749</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6.3301370227734282</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11.151502585240889</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6.1062592218285809</v>
      </c>
      <c r="T186" s="157">
        <f t="shared" si="70"/>
        <v>8.0648597915186695</v>
      </c>
      <c r="U186" s="157">
        <f t="shared" si="70"/>
        <v>10.068228024705395</v>
      </c>
      <c r="V186" s="157">
        <f>INDEX(V$49:V$52,MATCH($I$185,$B$49:$B$52,0),1)*INDEX(V$81:V$89,MATCH($B186,$B$81:$B$89,0))*INDEX(V$116:V$124,MATCH($B186,$B$116:$B$124,0))/1000</f>
        <v>12.063311518512318</v>
      </c>
      <c r="W186" s="157">
        <f t="shared" si="70"/>
        <v>14.053036355855111</v>
      </c>
      <c r="X186" s="157">
        <f t="shared" si="70"/>
        <v>16.057515153490716</v>
      </c>
      <c r="Y186" s="157">
        <f t="shared" si="70"/>
        <v>18.0186784492806</v>
      </c>
      <c r="Z186" s="157">
        <f t="shared" ref="Z186:AO194" si="71">INDEX(Z$49:Z$52,MATCH($I$185,$B$49:$B$52,0),1)*INDEX(Z$81:Z$89,MATCH($B186,$B$81:$B$89,0))*INDEX(Z$116:Z$124,MATCH($B186,$B$116:$B$124,0))/1000</f>
        <v>19.933571094520314</v>
      </c>
      <c r="AA186" s="157">
        <f t="shared" si="71"/>
        <v>21.977689951092987</v>
      </c>
      <c r="AB186" s="157">
        <f t="shared" si="71"/>
        <v>24.012302923244981</v>
      </c>
      <c r="AC186" s="157">
        <f t="shared" si="71"/>
        <v>24.012302923244981</v>
      </c>
      <c r="AD186" s="157">
        <f t="shared" si="71"/>
        <v>24.012302923244981</v>
      </c>
      <c r="AE186" s="157">
        <f t="shared" si="71"/>
        <v>24.012302923244981</v>
      </c>
      <c r="AF186" s="157">
        <f t="shared" si="71"/>
        <v>24.012302923244981</v>
      </c>
      <c r="AG186" s="157">
        <f t="shared" si="71"/>
        <v>24.012302923244981</v>
      </c>
      <c r="AH186" s="157">
        <f t="shared" si="71"/>
        <v>24.012302923244981</v>
      </c>
      <c r="AI186" s="157">
        <f t="shared" si="71"/>
        <v>24.012302923244981</v>
      </c>
      <c r="AJ186" s="157">
        <f t="shared" si="71"/>
        <v>24.012302923244981</v>
      </c>
      <c r="AK186" s="157">
        <f t="shared" si="71"/>
        <v>24.012302923244981</v>
      </c>
      <c r="AL186" s="157">
        <f t="shared" si="71"/>
        <v>24.012302923244981</v>
      </c>
      <c r="AM186" s="157">
        <f t="shared" si="71"/>
        <v>24.012302923244981</v>
      </c>
      <c r="AN186" s="157">
        <f t="shared" si="71"/>
        <v>24.012302923244981</v>
      </c>
      <c r="AO186" s="157">
        <f t="shared" si="71"/>
        <v>24.012302923244981</v>
      </c>
      <c r="AP186" s="157">
        <f t="shared" ref="AN186:AV194" si="72">INDEX(AP$49:AP$52,MATCH($I$185,$B$49:$B$52,0),1)*INDEX(AP$81:AP$89,MATCH($B186,$B$81:$B$89,0))*INDEX(AP$116:AP$124,MATCH($B186,$B$116:$B$124,0))/1000</f>
        <v>24.012302923244981</v>
      </c>
      <c r="AQ186" s="157">
        <f t="shared" si="72"/>
        <v>24.012302923244981</v>
      </c>
      <c r="AR186" s="157">
        <f t="shared" si="72"/>
        <v>24.012302923244981</v>
      </c>
      <c r="AS186" s="157">
        <f t="shared" si="72"/>
        <v>24.012302923244981</v>
      </c>
      <c r="AT186" s="157">
        <f t="shared" si="72"/>
        <v>24.012302923244981</v>
      </c>
      <c r="AU186" s="157">
        <f t="shared" si="72"/>
        <v>24.012302923244981</v>
      </c>
      <c r="AV186" s="157">
        <f t="shared" si="72"/>
        <v>24.012302923244981</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0.58233158199461399</v>
      </c>
      <c r="T187" s="157">
        <f t="shared" si="70"/>
        <v>0.76911614629315217</v>
      </c>
      <c r="U187" s="157">
        <f t="shared" si="70"/>
        <v>0.96017003872846596</v>
      </c>
      <c r="V187" s="157">
        <f t="shared" si="70"/>
        <v>1.1504338459063104</v>
      </c>
      <c r="W187" s="157">
        <f t="shared" si="70"/>
        <v>1.3401866176395791</v>
      </c>
      <c r="X187" s="157">
        <f t="shared" si="70"/>
        <v>1.5313464205397012</v>
      </c>
      <c r="Y187" s="157">
        <f t="shared" si="70"/>
        <v>1.7183753826421475</v>
      </c>
      <c r="Z187" s="157">
        <f t="shared" si="71"/>
        <v>1.9009916822361839</v>
      </c>
      <c r="AA187" s="157">
        <f t="shared" si="71"/>
        <v>2.0959318124025743</v>
      </c>
      <c r="AB187" s="157">
        <f t="shared" si="71"/>
        <v>2.2899654011805546</v>
      </c>
      <c r="AC187" s="157">
        <f t="shared" si="71"/>
        <v>2.2899654011805546</v>
      </c>
      <c r="AD187" s="157">
        <f t="shared" si="71"/>
        <v>2.2899654011805546</v>
      </c>
      <c r="AE187" s="157">
        <f t="shared" si="71"/>
        <v>2.2899654011805546</v>
      </c>
      <c r="AF187" s="157">
        <f t="shared" si="71"/>
        <v>2.2899654011805546</v>
      </c>
      <c r="AG187" s="157">
        <f t="shared" si="71"/>
        <v>2.2899654011805546</v>
      </c>
      <c r="AH187" s="157">
        <f t="shared" si="71"/>
        <v>2.2899654011805546</v>
      </c>
      <c r="AI187" s="157">
        <f t="shared" si="71"/>
        <v>2.2899654011805546</v>
      </c>
      <c r="AJ187" s="157">
        <f t="shared" si="71"/>
        <v>2.2899654011805546</v>
      </c>
      <c r="AK187" s="157">
        <f t="shared" si="71"/>
        <v>2.2899654011805546</v>
      </c>
      <c r="AL187" s="157">
        <f t="shared" si="71"/>
        <v>2.2899654011805546</v>
      </c>
      <c r="AM187" s="157">
        <f t="shared" si="71"/>
        <v>2.2899654011805546</v>
      </c>
      <c r="AN187" s="157">
        <f t="shared" si="72"/>
        <v>2.2899654011805546</v>
      </c>
      <c r="AO187" s="157">
        <f t="shared" si="72"/>
        <v>2.2899654011805546</v>
      </c>
      <c r="AP187" s="157">
        <f t="shared" si="72"/>
        <v>2.2899654011805546</v>
      </c>
      <c r="AQ187" s="157">
        <f t="shared" si="72"/>
        <v>2.2899654011805546</v>
      </c>
      <c r="AR187" s="157">
        <f t="shared" si="72"/>
        <v>2.2899654011805546</v>
      </c>
      <c r="AS187" s="157">
        <f t="shared" si="72"/>
        <v>2.2899654011805546</v>
      </c>
      <c r="AT187" s="157">
        <f t="shared" si="72"/>
        <v>2.2899654011805546</v>
      </c>
      <c r="AU187" s="157">
        <f t="shared" si="72"/>
        <v>2.2899654011805546</v>
      </c>
      <c r="AV187" s="157">
        <f t="shared" si="72"/>
        <v>2.2899654011805546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0.41895962081882571</v>
      </c>
      <c r="T188" s="157">
        <f t="shared" si="70"/>
        <v>0.55334214900883694</v>
      </c>
      <c r="U188" s="157">
        <f t="shared" si="70"/>
        <v>0.69079625386176624</v>
      </c>
      <c r="V188" s="157">
        <f t="shared" si="70"/>
        <v>0.82768193029673087</v>
      </c>
      <c r="W188" s="157">
        <f t="shared" si="70"/>
        <v>0.9641999412594725</v>
      </c>
      <c r="X188" s="157">
        <f t="shared" si="70"/>
        <v>1.1017302436080361</v>
      </c>
      <c r="Y188" s="157">
        <f t="shared" si="70"/>
        <v>1.2362886042866508</v>
      </c>
      <c r="Z188" s="157">
        <f t="shared" si="71"/>
        <v>1.3676722661021317</v>
      </c>
      <c r="AA188" s="157">
        <f t="shared" si="71"/>
        <v>1.5079223324597537</v>
      </c>
      <c r="AB188" s="157">
        <f t="shared" si="71"/>
        <v>1.6475201858031954</v>
      </c>
      <c r="AC188" s="157">
        <f t="shared" si="71"/>
        <v>1.6475201858031954</v>
      </c>
      <c r="AD188" s="157">
        <f t="shared" si="71"/>
        <v>1.6475201858031954</v>
      </c>
      <c r="AE188" s="157">
        <f t="shared" si="71"/>
        <v>1.6475201858031954</v>
      </c>
      <c r="AF188" s="157">
        <f t="shared" si="71"/>
        <v>1.6475201858031954</v>
      </c>
      <c r="AG188" s="157">
        <f t="shared" si="71"/>
        <v>1.6475201858031954</v>
      </c>
      <c r="AH188" s="157">
        <f t="shared" si="71"/>
        <v>1.6475201858031954</v>
      </c>
      <c r="AI188" s="157">
        <f t="shared" si="71"/>
        <v>1.6475201858031954</v>
      </c>
      <c r="AJ188" s="157">
        <f t="shared" si="71"/>
        <v>1.6475201858031954</v>
      </c>
      <c r="AK188" s="157">
        <f t="shared" si="71"/>
        <v>1.6475201858031954</v>
      </c>
      <c r="AL188" s="157">
        <f t="shared" si="71"/>
        <v>1.6475201858031954</v>
      </c>
      <c r="AM188" s="157">
        <f t="shared" si="71"/>
        <v>1.6475201858031954</v>
      </c>
      <c r="AN188" s="157">
        <f t="shared" si="72"/>
        <v>1.6475201858031954</v>
      </c>
      <c r="AO188" s="157">
        <f t="shared" si="72"/>
        <v>1.6475201858031954</v>
      </c>
      <c r="AP188" s="157">
        <f t="shared" si="72"/>
        <v>1.6475201858031954</v>
      </c>
      <c r="AQ188" s="157">
        <f t="shared" si="72"/>
        <v>1.6475201858031954</v>
      </c>
      <c r="AR188" s="157">
        <f t="shared" si="72"/>
        <v>1.6475201858031954</v>
      </c>
      <c r="AS188" s="157">
        <f t="shared" si="72"/>
        <v>1.6475201858031954</v>
      </c>
      <c r="AT188" s="157">
        <f t="shared" si="72"/>
        <v>1.6475201858031954</v>
      </c>
      <c r="AU188" s="157">
        <f t="shared" si="72"/>
        <v>1.6475201858031954</v>
      </c>
      <c r="AV188" s="157">
        <f t="shared" si="72"/>
        <v>1.6475201858031954</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5.3138554717616548</v>
      </c>
      <c r="T189" s="157">
        <f t="shared" si="70"/>
        <v>7.0182902125990223</v>
      </c>
      <c r="U189" s="157">
        <f t="shared" si="70"/>
        <v>8.7616831576310599</v>
      </c>
      <c r="V189" s="157">
        <f t="shared" si="70"/>
        <v>10.497866466438007</v>
      </c>
      <c r="W189" s="157">
        <f t="shared" si="70"/>
        <v>12.229386506795521</v>
      </c>
      <c r="X189" s="157">
        <f t="shared" si="70"/>
        <v>13.973745899329874</v>
      </c>
      <c r="Y189" s="157">
        <f t="shared" si="70"/>
        <v>15.680410803613187</v>
      </c>
      <c r="Z189" s="157">
        <f t="shared" si="71"/>
        <v>17.346809557922224</v>
      </c>
      <c r="AA189" s="157">
        <f t="shared" si="71"/>
        <v>19.12566495470918</v>
      </c>
      <c r="AB189" s="157">
        <f t="shared" si="71"/>
        <v>20.89624803712039</v>
      </c>
      <c r="AC189" s="157">
        <f t="shared" si="71"/>
        <v>20.89624803712039</v>
      </c>
      <c r="AD189" s="157">
        <f t="shared" si="71"/>
        <v>20.89624803712039</v>
      </c>
      <c r="AE189" s="157">
        <f t="shared" si="71"/>
        <v>20.89624803712039</v>
      </c>
      <c r="AF189" s="157">
        <f t="shared" si="71"/>
        <v>20.89624803712039</v>
      </c>
      <c r="AG189" s="157">
        <f t="shared" si="71"/>
        <v>20.89624803712039</v>
      </c>
      <c r="AH189" s="157">
        <f t="shared" si="71"/>
        <v>20.89624803712039</v>
      </c>
      <c r="AI189" s="157">
        <f t="shared" si="71"/>
        <v>20.89624803712039</v>
      </c>
      <c r="AJ189" s="157">
        <f t="shared" si="71"/>
        <v>20.89624803712039</v>
      </c>
      <c r="AK189" s="157">
        <f t="shared" si="71"/>
        <v>20.89624803712039</v>
      </c>
      <c r="AL189" s="157">
        <f t="shared" si="71"/>
        <v>20.89624803712039</v>
      </c>
      <c r="AM189" s="157">
        <f t="shared" si="71"/>
        <v>20.89624803712039</v>
      </c>
      <c r="AN189" s="157">
        <f t="shared" si="72"/>
        <v>20.89624803712039</v>
      </c>
      <c r="AO189" s="157">
        <f t="shared" si="72"/>
        <v>20.89624803712039</v>
      </c>
      <c r="AP189" s="157">
        <f t="shared" si="72"/>
        <v>20.89624803712039</v>
      </c>
      <c r="AQ189" s="157">
        <f t="shared" si="72"/>
        <v>20.89624803712039</v>
      </c>
      <c r="AR189" s="157">
        <f t="shared" si="72"/>
        <v>20.89624803712039</v>
      </c>
      <c r="AS189" s="157">
        <f t="shared" si="72"/>
        <v>20.89624803712039</v>
      </c>
      <c r="AT189" s="157">
        <f t="shared" si="72"/>
        <v>20.89624803712039</v>
      </c>
      <c r="AU189" s="157">
        <f t="shared" si="72"/>
        <v>20.89624803712039</v>
      </c>
      <c r="AV189" s="157">
        <f t="shared" si="72"/>
        <v>20.89624803712039</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1.2926705099828153</v>
      </c>
      <c r="T190" s="157">
        <f t="shared" si="70"/>
        <v>1.707298370559579</v>
      </c>
      <c r="U190" s="157">
        <f t="shared" si="70"/>
        <v>2.131403365385093</v>
      </c>
      <c r="V190" s="157">
        <f t="shared" si="70"/>
        <v>2.5537545142158478</v>
      </c>
      <c r="W190" s="157">
        <f t="shared" si="70"/>
        <v>2.9749712570325988</v>
      </c>
      <c r="X190" s="157">
        <f t="shared" si="70"/>
        <v>3.3993113538838124</v>
      </c>
      <c r="Y190" s="157">
        <f t="shared" si="70"/>
        <v>3.8144817332653012</v>
      </c>
      <c r="Z190" s="157">
        <f t="shared" si="71"/>
        <v>4.2198568020857667</v>
      </c>
      <c r="AA190" s="157">
        <f t="shared" si="71"/>
        <v>4.6525885399303322</v>
      </c>
      <c r="AB190" s="157">
        <f t="shared" si="71"/>
        <v>5.0833079202880116</v>
      </c>
      <c r="AC190" s="157">
        <f t="shared" si="71"/>
        <v>5.0833079202880116</v>
      </c>
      <c r="AD190" s="157">
        <f t="shared" si="71"/>
        <v>5.0833079202880116</v>
      </c>
      <c r="AE190" s="157">
        <f t="shared" si="71"/>
        <v>5.0833079202880116</v>
      </c>
      <c r="AF190" s="157">
        <f t="shared" si="71"/>
        <v>5.0833079202880116</v>
      </c>
      <c r="AG190" s="157">
        <f t="shared" si="71"/>
        <v>5.0833079202880116</v>
      </c>
      <c r="AH190" s="157">
        <f t="shared" si="71"/>
        <v>5.0833079202880116</v>
      </c>
      <c r="AI190" s="157">
        <f t="shared" si="71"/>
        <v>5.0833079202880116</v>
      </c>
      <c r="AJ190" s="157">
        <f t="shared" si="71"/>
        <v>5.0833079202880116</v>
      </c>
      <c r="AK190" s="157">
        <f t="shared" si="71"/>
        <v>5.0833079202880116</v>
      </c>
      <c r="AL190" s="157">
        <f t="shared" si="71"/>
        <v>5.0833079202880116</v>
      </c>
      <c r="AM190" s="157">
        <f t="shared" si="71"/>
        <v>5.0833079202880116</v>
      </c>
      <c r="AN190" s="157">
        <f t="shared" si="72"/>
        <v>5.0833079202880116</v>
      </c>
      <c r="AO190" s="157">
        <f t="shared" si="72"/>
        <v>5.0833079202880116</v>
      </c>
      <c r="AP190" s="157">
        <f t="shared" si="72"/>
        <v>5.0833079202880116</v>
      </c>
      <c r="AQ190" s="157">
        <f t="shared" si="72"/>
        <v>5.0833079202880116</v>
      </c>
      <c r="AR190" s="157">
        <f t="shared" si="72"/>
        <v>5.0833079202880116</v>
      </c>
      <c r="AS190" s="157">
        <f t="shared" si="72"/>
        <v>5.0833079202880116</v>
      </c>
      <c r="AT190" s="157">
        <f t="shared" si="72"/>
        <v>5.0833079202880116</v>
      </c>
      <c r="AU190" s="157">
        <f t="shared" si="72"/>
        <v>5.0833079202880116</v>
      </c>
      <c r="AV190" s="157">
        <f t="shared" si="72"/>
        <v>5.0833079202880116</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0.48986795224700413</v>
      </c>
      <c r="T191" s="157">
        <f t="shared" si="70"/>
        <v>0.64699453588663247</v>
      </c>
      <c r="U191" s="157">
        <f t="shared" si="70"/>
        <v>0.80771255625491845</v>
      </c>
      <c r="V191" s="157">
        <f t="shared" si="70"/>
        <v>0.96776594248838488</v>
      </c>
      <c r="W191" s="157">
        <f t="shared" si="70"/>
        <v>1.1273894363813011</v>
      </c>
      <c r="X191" s="157">
        <f t="shared" si="70"/>
        <v>1.2881965505650717</v>
      </c>
      <c r="Y191" s="157">
        <f t="shared" si="70"/>
        <v>1.4455287260967356</v>
      </c>
      <c r="Z191" s="157">
        <f t="shared" si="71"/>
        <v>1.5991488894109815</v>
      </c>
      <c r="AA191" s="157">
        <f t="shared" si="71"/>
        <v>1.763136083868619</v>
      </c>
      <c r="AB191" s="157">
        <f t="shared" si="71"/>
        <v>1.9263606791691799</v>
      </c>
      <c r="AC191" s="157">
        <f t="shared" si="71"/>
        <v>1.9263606791691799</v>
      </c>
      <c r="AD191" s="157">
        <f t="shared" si="71"/>
        <v>1.9263606791691799</v>
      </c>
      <c r="AE191" s="157">
        <f t="shared" si="71"/>
        <v>1.9263606791691799</v>
      </c>
      <c r="AF191" s="157">
        <f t="shared" si="71"/>
        <v>1.9263606791691799</v>
      </c>
      <c r="AG191" s="157">
        <f t="shared" si="71"/>
        <v>1.9263606791691799</v>
      </c>
      <c r="AH191" s="157">
        <f t="shared" si="71"/>
        <v>1.9263606791691799</v>
      </c>
      <c r="AI191" s="157">
        <f t="shared" si="71"/>
        <v>1.9263606791691799</v>
      </c>
      <c r="AJ191" s="157">
        <f t="shared" si="71"/>
        <v>1.9263606791691799</v>
      </c>
      <c r="AK191" s="157">
        <f t="shared" si="71"/>
        <v>1.9263606791691799</v>
      </c>
      <c r="AL191" s="157">
        <f t="shared" si="71"/>
        <v>1.9263606791691799</v>
      </c>
      <c r="AM191" s="157">
        <f t="shared" si="71"/>
        <v>1.9263606791691799</v>
      </c>
      <c r="AN191" s="157">
        <f t="shared" si="72"/>
        <v>1.9263606791691799</v>
      </c>
      <c r="AO191" s="157">
        <f t="shared" si="72"/>
        <v>1.9263606791691799</v>
      </c>
      <c r="AP191" s="157">
        <f t="shared" si="72"/>
        <v>1.9263606791691799</v>
      </c>
      <c r="AQ191" s="157">
        <f t="shared" si="72"/>
        <v>1.9263606791691799</v>
      </c>
      <c r="AR191" s="157">
        <f t="shared" si="72"/>
        <v>1.9263606791691799</v>
      </c>
      <c r="AS191" s="157">
        <f t="shared" si="72"/>
        <v>1.9263606791691799</v>
      </c>
      <c r="AT191" s="157">
        <f t="shared" si="72"/>
        <v>1.9263606791691799</v>
      </c>
      <c r="AU191" s="157">
        <f t="shared" si="72"/>
        <v>1.9263606791691799</v>
      </c>
      <c r="AV191" s="157">
        <f t="shared" si="72"/>
        <v>1.9263606791691799</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0.86297717036079624</v>
      </c>
      <c r="T194" s="157">
        <f t="shared" si="70"/>
        <v>1.1397796309337098</v>
      </c>
      <c r="U194" s="157">
        <f t="shared" si="70"/>
        <v>1.4229089554939705</v>
      </c>
      <c r="V194" s="157">
        <f t="shared" si="70"/>
        <v>1.7048674255773035</v>
      </c>
      <c r="W194" s="157">
        <f t="shared" si="70"/>
        <v>1.9860685746848383</v>
      </c>
      <c r="X194" s="157">
        <f t="shared" si="70"/>
        <v>2.2693548516001791</v>
      </c>
      <c r="Y194" s="157">
        <f t="shared" si="70"/>
        <v>2.5465194936720543</v>
      </c>
      <c r="Z194" s="157">
        <f t="shared" si="71"/>
        <v>2.8171448596287272</v>
      </c>
      <c r="AA194" s="157">
        <f t="shared" si="71"/>
        <v>3.1060333333476629</v>
      </c>
      <c r="AB194" s="157">
        <f t="shared" si="71"/>
        <v>3.3935783722497779</v>
      </c>
      <c r="AC194" s="157">
        <f t="shared" si="71"/>
        <v>3.3935783722497779</v>
      </c>
      <c r="AD194" s="157">
        <f t="shared" si="71"/>
        <v>3.3935783722497779</v>
      </c>
      <c r="AE194" s="157">
        <f t="shared" si="71"/>
        <v>3.3935783722497779</v>
      </c>
      <c r="AF194" s="157">
        <f t="shared" si="71"/>
        <v>3.3935783722497779</v>
      </c>
      <c r="AG194" s="157">
        <f t="shared" si="71"/>
        <v>3.3935783722497779</v>
      </c>
      <c r="AH194" s="157">
        <f t="shared" si="71"/>
        <v>3.3935783722497779</v>
      </c>
      <c r="AI194" s="157">
        <f t="shared" si="71"/>
        <v>3.3935783722497779</v>
      </c>
      <c r="AJ194" s="157">
        <f t="shared" si="71"/>
        <v>3.3935783722497779</v>
      </c>
      <c r="AK194" s="157">
        <f t="shared" si="71"/>
        <v>3.3935783722497779</v>
      </c>
      <c r="AL194" s="157">
        <f t="shared" si="71"/>
        <v>3.3935783722497779</v>
      </c>
      <c r="AM194" s="157">
        <f t="shared" si="71"/>
        <v>3.3935783722497779</v>
      </c>
      <c r="AN194" s="157">
        <f t="shared" si="72"/>
        <v>3.3935783722497779</v>
      </c>
      <c r="AO194" s="157">
        <f t="shared" si="72"/>
        <v>3.3935783722497779</v>
      </c>
      <c r="AP194" s="157">
        <f t="shared" si="72"/>
        <v>3.3935783722497779</v>
      </c>
      <c r="AQ194" s="157">
        <f t="shared" si="72"/>
        <v>3.3935783722497779</v>
      </c>
      <c r="AR194" s="157">
        <f t="shared" si="72"/>
        <v>3.3935783722497779</v>
      </c>
      <c r="AS194" s="157">
        <f t="shared" si="72"/>
        <v>3.3935783722497779</v>
      </c>
      <c r="AT194" s="157">
        <f t="shared" si="72"/>
        <v>3.3935783722497779</v>
      </c>
      <c r="AU194" s="157">
        <f t="shared" si="72"/>
        <v>3.3935783722497779</v>
      </c>
      <c r="AV194" s="157">
        <f t="shared" si="72"/>
        <v>3.3935783722497779</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2.1893555870190551</v>
      </c>
      <c r="AD197" s="157">
        <f t="shared" si="75"/>
        <v>4.3769331723899274</v>
      </c>
      <c r="AE197" s="157">
        <f t="shared" si="75"/>
        <v>6.553955336291831</v>
      </c>
      <c r="AF197" s="157">
        <f t="shared" si="75"/>
        <v>8.7966616124880321</v>
      </c>
      <c r="AG197" s="157">
        <f t="shared" si="75"/>
        <v>11.09507750060922</v>
      </c>
      <c r="AH197" s="157">
        <f t="shared" si="75"/>
        <v>13.45661175748036</v>
      </c>
      <c r="AI197" s="157">
        <f t="shared" si="75"/>
        <v>15.942646823156467</v>
      </c>
      <c r="AJ197" s="157">
        <f t="shared" si="75"/>
        <v>18.374980226582885</v>
      </c>
      <c r="AK197" s="157">
        <f t="shared" si="75"/>
        <v>20.845000884963962</v>
      </c>
      <c r="AL197" s="157">
        <f t="shared" si="75"/>
        <v>23.350317937848175</v>
      </c>
      <c r="AM197" s="157">
        <f t="shared" si="75"/>
        <v>23.350317937848175</v>
      </c>
      <c r="AN197" s="157">
        <f t="shared" si="75"/>
        <v>23.350317937848175</v>
      </c>
      <c r="AO197" s="157">
        <f t="shared" si="75"/>
        <v>23.350317937848175</v>
      </c>
      <c r="AP197" s="157">
        <f t="shared" ref="AN197:AV205" si="76">INDEX(AP$49:AP$52,MATCH($I$196,$B$49:$B$52,0),1)*INDEX(AP$81:AP$89,MATCH($B197,$B$81:$B$89,0))*INDEX(AP$127:AP$135,MATCH($B197,$B$127:$B$135,0))/1000</f>
        <v>23.350317937848175</v>
      </c>
      <c r="AQ197" s="157">
        <f t="shared" si="76"/>
        <v>23.350317937848175</v>
      </c>
      <c r="AR197" s="157">
        <f t="shared" si="76"/>
        <v>23.350317937848175</v>
      </c>
      <c r="AS197" s="157">
        <f t="shared" si="76"/>
        <v>23.350317937848175</v>
      </c>
      <c r="AT197" s="157">
        <f t="shared" si="76"/>
        <v>23.350317937848175</v>
      </c>
      <c r="AU197" s="157">
        <f t="shared" si="76"/>
        <v>23.350317937848175</v>
      </c>
      <c r="AV197" s="157">
        <f t="shared" si="76"/>
        <v>23.350317937848175</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0.20879082531903423</v>
      </c>
      <c r="AD198" s="157">
        <f t="shared" si="75"/>
        <v>0.41741208913159433</v>
      </c>
      <c r="AE198" s="157">
        <f t="shared" si="75"/>
        <v>0.62502672105065882</v>
      </c>
      <c r="AF198" s="157">
        <f t="shared" si="75"/>
        <v>0.83890540623616727</v>
      </c>
      <c r="AG198" s="157">
        <f t="shared" si="75"/>
        <v>1.058096913112673</v>
      </c>
      <c r="AH198" s="157">
        <f t="shared" si="75"/>
        <v>1.2833077876890771</v>
      </c>
      <c r="AI198" s="157">
        <f t="shared" si="75"/>
        <v>1.5203918485022907</v>
      </c>
      <c r="AJ198" s="157">
        <f t="shared" si="75"/>
        <v>1.7523545784322989</v>
      </c>
      <c r="AK198" s="157">
        <f t="shared" si="75"/>
        <v>1.9879114038635812</v>
      </c>
      <c r="AL198" s="157">
        <f t="shared" si="75"/>
        <v>2.2268343171897631</v>
      </c>
      <c r="AM198" s="157">
        <f t="shared" si="75"/>
        <v>2.2268343171897631</v>
      </c>
      <c r="AN198" s="157">
        <f t="shared" si="76"/>
        <v>2.2268343171897631</v>
      </c>
      <c r="AO198" s="157">
        <f t="shared" si="76"/>
        <v>2.2268343171897631</v>
      </c>
      <c r="AP198" s="157">
        <f t="shared" si="76"/>
        <v>2.2268343171897631</v>
      </c>
      <c r="AQ198" s="157">
        <f t="shared" si="76"/>
        <v>2.2268343171897631</v>
      </c>
      <c r="AR198" s="157">
        <f t="shared" si="76"/>
        <v>2.2268343171897631</v>
      </c>
      <c r="AS198" s="157">
        <f t="shared" si="76"/>
        <v>2.2268343171897631</v>
      </c>
      <c r="AT198" s="157">
        <f t="shared" si="76"/>
        <v>2.2268343171897631</v>
      </c>
      <c r="AU198" s="157">
        <f t="shared" si="76"/>
        <v>2.2268343171897631</v>
      </c>
      <c r="AV198" s="157">
        <f t="shared" si="76"/>
        <v>2.2268343171897631</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0.15021497667444267</v>
      </c>
      <c r="AD199" s="157">
        <f t="shared" si="75"/>
        <v>0.30030796198407816</v>
      </c>
      <c r="AE199" s="157">
        <f t="shared" si="75"/>
        <v>0.44967672396555664</v>
      </c>
      <c r="AF199" s="157">
        <f t="shared" si="75"/>
        <v>0.60355217159219487</v>
      </c>
      <c r="AG199" s="157">
        <f t="shared" si="75"/>
        <v>0.7612499394054083</v>
      </c>
      <c r="AH199" s="157">
        <f t="shared" si="75"/>
        <v>0.92327835334377339</v>
      </c>
      <c r="AI199" s="157">
        <f t="shared" si="75"/>
        <v>1.0938489548561778</v>
      </c>
      <c r="AJ199" s="157">
        <f t="shared" si="75"/>
        <v>1.2607350046264869</v>
      </c>
      <c r="AK199" s="157">
        <f t="shared" si="75"/>
        <v>1.4302068335902285</v>
      </c>
      <c r="AL199" s="157">
        <f t="shared" si="75"/>
        <v>1.6021004012191815</v>
      </c>
      <c r="AM199" s="157">
        <f t="shared" si="75"/>
        <v>1.6021004012191815</v>
      </c>
      <c r="AN199" s="157">
        <f t="shared" si="76"/>
        <v>1.6021004012191815</v>
      </c>
      <c r="AO199" s="157">
        <f t="shared" si="76"/>
        <v>1.6021004012191815</v>
      </c>
      <c r="AP199" s="157">
        <f t="shared" si="76"/>
        <v>1.6021004012191815</v>
      </c>
      <c r="AQ199" s="157">
        <f t="shared" si="76"/>
        <v>1.6021004012191815</v>
      </c>
      <c r="AR199" s="157">
        <f t="shared" si="76"/>
        <v>1.6021004012191815</v>
      </c>
      <c r="AS199" s="157">
        <f t="shared" si="76"/>
        <v>1.6021004012191815</v>
      </c>
      <c r="AT199" s="157">
        <f t="shared" si="76"/>
        <v>1.6021004012191815</v>
      </c>
      <c r="AU199" s="157">
        <f t="shared" si="76"/>
        <v>1.6021004012191815</v>
      </c>
      <c r="AV199" s="157">
        <f t="shared" si="76"/>
        <v>1.6021004012191815</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1.9052448877578545</v>
      </c>
      <c r="AD200" s="157">
        <f t="shared" si="75"/>
        <v>3.8089425035372737</v>
      </c>
      <c r="AE200" s="157">
        <f t="shared" si="75"/>
        <v>5.703454465368508</v>
      </c>
      <c r="AF200" s="157">
        <f t="shared" si="75"/>
        <v>7.6551267715027045</v>
      </c>
      <c r="AG200" s="157">
        <f t="shared" si="75"/>
        <v>9.6552793034843472</v>
      </c>
      <c r="AH200" s="157">
        <f t="shared" si="75"/>
        <v>11.71035939044951</v>
      </c>
      <c r="AI200" s="157">
        <f t="shared" si="75"/>
        <v>13.873783928587336</v>
      </c>
      <c r="AJ200" s="157">
        <f t="shared" si="75"/>
        <v>15.990475620735243</v>
      </c>
      <c r="AK200" s="157">
        <f t="shared" si="75"/>
        <v>18.139963926764299</v>
      </c>
      <c r="AL200" s="157">
        <f t="shared" si="75"/>
        <v>20.320168246026707</v>
      </c>
      <c r="AM200" s="157">
        <f t="shared" si="75"/>
        <v>20.320168246026707</v>
      </c>
      <c r="AN200" s="157">
        <f t="shared" si="76"/>
        <v>20.320168246026707</v>
      </c>
      <c r="AO200" s="157">
        <f t="shared" si="76"/>
        <v>20.320168246026707</v>
      </c>
      <c r="AP200" s="157">
        <f t="shared" si="76"/>
        <v>20.320168246026707</v>
      </c>
      <c r="AQ200" s="157">
        <f t="shared" si="76"/>
        <v>20.320168246026707</v>
      </c>
      <c r="AR200" s="157">
        <f t="shared" si="76"/>
        <v>20.320168246026707</v>
      </c>
      <c r="AS200" s="157">
        <f t="shared" si="76"/>
        <v>20.320168246026707</v>
      </c>
      <c r="AT200" s="157">
        <f t="shared" si="76"/>
        <v>20.320168246026707</v>
      </c>
      <c r="AU200" s="157">
        <f t="shared" si="76"/>
        <v>20.320168246026707</v>
      </c>
      <c r="AV200" s="157">
        <f t="shared" si="76"/>
        <v>20.320168246026707</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0.463477769349946</v>
      </c>
      <c r="AD201" s="157">
        <f t="shared" si="75"/>
        <v>0.9265791429043958</v>
      </c>
      <c r="AE201" s="157">
        <f t="shared" si="75"/>
        <v>1.3874459762014326</v>
      </c>
      <c r="AF201" s="157">
        <f t="shared" si="75"/>
        <v>1.8622178718046534</v>
      </c>
      <c r="AG201" s="157">
        <f t="shared" si="75"/>
        <v>2.3487832681162262</v>
      </c>
      <c r="AH201" s="157">
        <f t="shared" si="75"/>
        <v>2.8487105691483867</v>
      </c>
      <c r="AI201" s="157">
        <f t="shared" si="75"/>
        <v>3.374994190501158</v>
      </c>
      <c r="AJ201" s="157">
        <f t="shared" si="75"/>
        <v>3.889909386013263</v>
      </c>
      <c r="AK201" s="157">
        <f t="shared" si="75"/>
        <v>4.4128028217723507</v>
      </c>
      <c r="AL201" s="157">
        <f t="shared" si="75"/>
        <v>4.9431683622399669</v>
      </c>
      <c r="AM201" s="157">
        <f t="shared" si="75"/>
        <v>4.9431683622399669</v>
      </c>
      <c r="AN201" s="157">
        <f t="shared" si="76"/>
        <v>4.9431683622399669</v>
      </c>
      <c r="AO201" s="157">
        <f t="shared" si="76"/>
        <v>4.9431683622399669</v>
      </c>
      <c r="AP201" s="157">
        <f t="shared" si="76"/>
        <v>4.9431683622399669</v>
      </c>
      <c r="AQ201" s="157">
        <f t="shared" si="76"/>
        <v>4.9431683622399669</v>
      </c>
      <c r="AR201" s="157">
        <f t="shared" si="76"/>
        <v>4.9431683622399669</v>
      </c>
      <c r="AS201" s="157">
        <f t="shared" si="76"/>
        <v>4.9431683622399669</v>
      </c>
      <c r="AT201" s="157">
        <f t="shared" si="76"/>
        <v>4.9431683622399669</v>
      </c>
      <c r="AU201" s="157">
        <f t="shared" si="76"/>
        <v>4.9431683622399669</v>
      </c>
      <c r="AV201" s="157">
        <f t="shared" si="76"/>
        <v>4.9431683622399669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0.17563865194579684</v>
      </c>
      <c r="AD202" s="157">
        <f t="shared" si="75"/>
        <v>0.35113466565845519</v>
      </c>
      <c r="AE202" s="157">
        <f t="shared" si="75"/>
        <v>0.5257838822548655</v>
      </c>
      <c r="AF202" s="157">
        <f t="shared" si="75"/>
        <v>0.7057025347556255</v>
      </c>
      <c r="AG202" s="157">
        <f t="shared" si="75"/>
        <v>0.89009042980288755</v>
      </c>
      <c r="AH202" s="157">
        <f t="shared" si="75"/>
        <v>1.0795419267912822</v>
      </c>
      <c r="AI202" s="157">
        <f t="shared" si="75"/>
        <v>1.2789813646853572</v>
      </c>
      <c r="AJ202" s="157">
        <f t="shared" si="75"/>
        <v>1.4741126455944682</v>
      </c>
      <c r="AK202" s="157">
        <f t="shared" si="75"/>
        <v>1.6722673452186674</v>
      </c>
      <c r="AL202" s="157">
        <f t="shared" si="75"/>
        <v>1.8732536593991469</v>
      </c>
      <c r="AM202" s="157">
        <f t="shared" si="75"/>
        <v>1.8732536593991469</v>
      </c>
      <c r="AN202" s="157">
        <f t="shared" si="76"/>
        <v>1.8732536593991469</v>
      </c>
      <c r="AO202" s="157">
        <f t="shared" si="76"/>
        <v>1.8732536593991469</v>
      </c>
      <c r="AP202" s="157">
        <f t="shared" si="76"/>
        <v>1.8732536593991469</v>
      </c>
      <c r="AQ202" s="157">
        <f t="shared" si="76"/>
        <v>1.8732536593991469</v>
      </c>
      <c r="AR202" s="157">
        <f t="shared" si="76"/>
        <v>1.8732536593991469</v>
      </c>
      <c r="AS202" s="157">
        <f t="shared" si="76"/>
        <v>1.8732536593991469</v>
      </c>
      <c r="AT202" s="157">
        <f t="shared" si="76"/>
        <v>1.8732536593991469</v>
      </c>
      <c r="AU202" s="157">
        <f t="shared" si="76"/>
        <v>1.8732536593991469</v>
      </c>
      <c r="AV202" s="157">
        <f t="shared" si="76"/>
        <v>1.8732536593991469</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0.30941429453981073</v>
      </c>
      <c r="AD205" s="157">
        <f t="shared" si="75"/>
        <v>0.61857731005992955</v>
      </c>
      <c r="AE205" s="157">
        <f t="shared" si="75"/>
        <v>0.92624856320633653</v>
      </c>
      <c r="AF205" s="157">
        <f t="shared" si="75"/>
        <v>1.2432027320145547</v>
      </c>
      <c r="AG205" s="157">
        <f t="shared" si="75"/>
        <v>1.5680301537448011</v>
      </c>
      <c r="AH205" s="157">
        <f t="shared" si="75"/>
        <v>1.9017778831925622</v>
      </c>
      <c r="AI205" s="157">
        <f t="shared" si="75"/>
        <v>2.2531208950852721</v>
      </c>
      <c r="AJ205" s="157">
        <f t="shared" si="75"/>
        <v>2.5968744308603857</v>
      </c>
      <c r="AK205" s="157">
        <f t="shared" si="75"/>
        <v>2.9459541801907938</v>
      </c>
      <c r="AL205" s="157">
        <f t="shared" si="75"/>
        <v>3.3000222507741497</v>
      </c>
      <c r="AM205" s="157">
        <f t="shared" si="75"/>
        <v>3.3000222507741497</v>
      </c>
      <c r="AN205" s="157">
        <f t="shared" si="76"/>
        <v>3.3000222507741497</v>
      </c>
      <c r="AO205" s="157">
        <f t="shared" si="76"/>
        <v>3.3000222507741497</v>
      </c>
      <c r="AP205" s="157">
        <f t="shared" si="76"/>
        <v>3.3000222507741497</v>
      </c>
      <c r="AQ205" s="157">
        <f t="shared" si="76"/>
        <v>3.3000222507741497</v>
      </c>
      <c r="AR205" s="157">
        <f t="shared" si="76"/>
        <v>3.3000222507741497</v>
      </c>
      <c r="AS205" s="157">
        <f t="shared" si="76"/>
        <v>3.3000222507741497</v>
      </c>
      <c r="AT205" s="157">
        <f t="shared" si="76"/>
        <v>3.3000222507741497</v>
      </c>
      <c r="AU205" s="157">
        <f t="shared" si="76"/>
        <v>3.3000222507741497</v>
      </c>
      <c r="AV205" s="157">
        <f t="shared" si="76"/>
        <v>3.3000222507741497</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2.5912793255244626</v>
      </c>
      <c r="AN208" s="157">
        <f t="shared" si="79"/>
        <v>5.1542143493445298</v>
      </c>
      <c r="AO208" s="157">
        <f t="shared" si="79"/>
        <v>7.6901197432923398</v>
      </c>
      <c r="AP208" s="157">
        <f t="shared" ref="AN208:AV216" si="80">INDEX(AP$49:AP$52,MATCH($I$207,$B$49:$B$52,0),1)*INDEX(AP$81:AP$89,MATCH($B208,$B$81:$B$89,0))*INDEX(AP$138:AP$146,MATCH($B208,$B$138:$B$146,0))/1000</f>
        <v>10.2002129311425</v>
      </c>
      <c r="AQ208" s="157">
        <f t="shared" si="80"/>
        <v>12.685623814293727</v>
      </c>
      <c r="AR208" s="157">
        <f t="shared" si="80"/>
        <v>15.619823512808614</v>
      </c>
      <c r="AS208" s="157">
        <f t="shared" si="80"/>
        <v>18.515518081711829</v>
      </c>
      <c r="AT208" s="157">
        <f t="shared" si="80"/>
        <v>21.374710338240323</v>
      </c>
      <c r="AU208" s="157">
        <f t="shared" si="80"/>
        <v>24.199237540543869</v>
      </c>
      <c r="AV208" s="157">
        <f t="shared" si="80"/>
        <v>27.114941142355033</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0.2471208204899491</v>
      </c>
      <c r="AN209" s="157">
        <f t="shared" si="80"/>
        <v>0.49153854871793717</v>
      </c>
      <c r="AO209" s="157">
        <f t="shared" si="80"/>
        <v>0.73337856012251001</v>
      </c>
      <c r="AP209" s="157">
        <f t="shared" si="80"/>
        <v>0.97275695595107192</v>
      </c>
      <c r="AQ209" s="157">
        <f t="shared" si="80"/>
        <v>1.2097814907625282</v>
      </c>
      <c r="AR209" s="157">
        <f t="shared" si="80"/>
        <v>1.489605371513633</v>
      </c>
      <c r="AS209" s="157">
        <f t="shared" si="80"/>
        <v>1.7657571590523307</v>
      </c>
      <c r="AT209" s="157">
        <f t="shared" si="80"/>
        <v>2.038427854724564</v>
      </c>
      <c r="AU209" s="157">
        <f t="shared" si="80"/>
        <v>2.3077926711123768</v>
      </c>
      <c r="AV209" s="157">
        <f t="shared" si="80"/>
        <v>2.5858526468501304</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0.17779156832655479</v>
      </c>
      <c r="AN210" s="157">
        <f t="shared" si="80"/>
        <v>0.35363839152142623</v>
      </c>
      <c r="AO210" s="157">
        <f t="shared" si="80"/>
        <v>0.52763067119451712</v>
      </c>
      <c r="AP210" s="157">
        <f t="shared" si="80"/>
        <v>0.69985193662037304</v>
      </c>
      <c r="AQ210" s="157">
        <f t="shared" si="80"/>
        <v>0.87037971203181352</v>
      </c>
      <c r="AR210" s="157">
        <f t="shared" si="80"/>
        <v>1.071699562440716</v>
      </c>
      <c r="AS210" s="157">
        <f t="shared" si="80"/>
        <v>1.2703775180469836</v>
      </c>
      <c r="AT210" s="157">
        <f t="shared" si="80"/>
        <v>1.4665509951507911</v>
      </c>
      <c r="AU210" s="157">
        <f t="shared" si="80"/>
        <v>1.6603460507945609</v>
      </c>
      <c r="AV210" s="157">
        <f t="shared" si="80"/>
        <v>1.8603968562153435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2.2550113453384557</v>
      </c>
      <c r="AN211" s="157">
        <f t="shared" si="80"/>
        <v>4.4853566034320833</v>
      </c>
      <c r="AO211" s="157">
        <f t="shared" si="80"/>
        <v>6.6921798423354764</v>
      </c>
      <c r="AP211" s="157">
        <f t="shared" si="80"/>
        <v>8.8765405018383898</v>
      </c>
      <c r="AQ211" s="157">
        <f t="shared" si="80"/>
        <v>11.039421857054444</v>
      </c>
      <c r="AR211" s="157">
        <f t="shared" si="80"/>
        <v>13.592853107967761</v>
      </c>
      <c r="AS211" s="157">
        <f t="shared" si="80"/>
        <v>16.112776005199258</v>
      </c>
      <c r="AT211" s="157">
        <f t="shared" si="80"/>
        <v>18.600933462200032</v>
      </c>
      <c r="AU211" s="157">
        <f t="shared" si="80"/>
        <v>21.058924317787344</v>
      </c>
      <c r="AV211" s="157">
        <f t="shared" si="80"/>
        <v>23.596259693778748</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0.54856340773403012</v>
      </c>
      <c r="AN212" s="157">
        <f t="shared" si="80"/>
        <v>1.091126440834709</v>
      </c>
      <c r="AO212" s="157">
        <f t="shared" si="80"/>
        <v>1.627967410039588</v>
      </c>
      <c r="AP212" s="157">
        <f t="shared" si="80"/>
        <v>2.159344039063698</v>
      </c>
      <c r="AQ212" s="157">
        <f t="shared" si="80"/>
        <v>2.6854955234872215</v>
      </c>
      <c r="AR212" s="157">
        <f t="shared" si="80"/>
        <v>3.3066537945137218</v>
      </c>
      <c r="AS212" s="157">
        <f t="shared" si="80"/>
        <v>3.9196606845189002</v>
      </c>
      <c r="AT212" s="157">
        <f t="shared" si="80"/>
        <v>4.5249401818538999</v>
      </c>
      <c r="AU212" s="157">
        <f t="shared" si="80"/>
        <v>5.1228812266771948</v>
      </c>
      <c r="AV212" s="157">
        <f t="shared" si="80"/>
        <v>5.7401239484467581</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0.20788254326918942</v>
      </c>
      <c r="AN213" s="157">
        <f t="shared" si="80"/>
        <v>0.41349119600583029</v>
      </c>
      <c r="AO213" s="157">
        <f t="shared" si="80"/>
        <v>0.61693142631648179</v>
      </c>
      <c r="AP213" s="157">
        <f t="shared" si="80"/>
        <v>0.81830090068889338</v>
      </c>
      <c r="AQ213" s="157">
        <f t="shared" si="80"/>
        <v>1.017690264224153</v>
      </c>
      <c r="AR213" s="157">
        <f t="shared" si="80"/>
        <v>1.2530832184991647</v>
      </c>
      <c r="AS213" s="157">
        <f t="shared" si="80"/>
        <v>1.485387140961304</v>
      </c>
      <c r="AT213" s="157">
        <f t="shared" si="80"/>
        <v>1.71476270542787</v>
      </c>
      <c r="AU213" s="157">
        <f t="shared" si="80"/>
        <v>1.941357303919883</v>
      </c>
      <c r="AV213" s="157">
        <f t="shared" si="80"/>
        <v>2.1752664291126926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0.36621683074991962</v>
      </c>
      <c r="AN216" s="157">
        <f t="shared" si="80"/>
        <v>0.7284278562445905</v>
      </c>
      <c r="AO216" s="157">
        <f t="shared" si="80"/>
        <v>1.0868188746521605</v>
      </c>
      <c r="AP216" s="157">
        <f t="shared" si="80"/>
        <v>1.4415619403984203</v>
      </c>
      <c r="AQ216" s="157">
        <f t="shared" si="80"/>
        <v>1.7928167386648257</v>
      </c>
      <c r="AR216" s="157">
        <f t="shared" si="80"/>
        <v>2.2074973575363583</v>
      </c>
      <c r="AS216" s="157">
        <f t="shared" si="80"/>
        <v>2.6167361753657943</v>
      </c>
      <c r="AT216" s="157">
        <f t="shared" si="80"/>
        <v>3.0208162436072414</v>
      </c>
      <c r="AU216" s="157">
        <f t="shared" si="80"/>
        <v>3.4199972158033538</v>
      </c>
      <c r="AV216" s="157">
        <f t="shared" si="80"/>
        <v>3.8320638432578438</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6.1062592218285809</v>
      </c>
      <c r="T220" s="157">
        <f t="shared" si="82"/>
        <v>8.0648597915186695</v>
      </c>
      <c r="U220" s="157">
        <f t="shared" si="82"/>
        <v>10.068228024705395</v>
      </c>
      <c r="V220" s="157">
        <f t="shared" si="82"/>
        <v>12.063311518512318</v>
      </c>
      <c r="W220" s="157">
        <f t="shared" si="82"/>
        <v>14.053036355855111</v>
      </c>
      <c r="X220" s="157">
        <f t="shared" si="82"/>
        <v>16.057515153490716</v>
      </c>
      <c r="Y220" s="157">
        <f t="shared" si="82"/>
        <v>18.0186784492806</v>
      </c>
      <c r="Z220" s="157">
        <f t="shared" si="82"/>
        <v>19.933571094520314</v>
      </c>
      <c r="AA220" s="157">
        <f t="shared" si="82"/>
        <v>21.977689951092987</v>
      </c>
      <c r="AB220" s="157">
        <f t="shared" si="82"/>
        <v>24.012302923244981</v>
      </c>
      <c r="AC220" s="157">
        <f t="shared" si="82"/>
        <v>26.201658510264036</v>
      </c>
      <c r="AD220" s="157">
        <f t="shared" si="82"/>
        <v>28.389236095634907</v>
      </c>
      <c r="AE220" s="157">
        <f t="shared" si="82"/>
        <v>30.566258259536813</v>
      </c>
      <c r="AF220" s="157">
        <f t="shared" si="82"/>
        <v>32.808964535733011</v>
      </c>
      <c r="AG220" s="157">
        <f t="shared" si="82"/>
        <v>35.107380423854202</v>
      </c>
      <c r="AH220" s="157">
        <f t="shared" si="82"/>
        <v>37.468914680725341</v>
      </c>
      <c r="AI220" s="157">
        <f t="shared" si="82"/>
        <v>39.954949746401446</v>
      </c>
      <c r="AJ220" s="157">
        <f t="shared" si="82"/>
        <v>42.387283149827866</v>
      </c>
      <c r="AK220" s="157">
        <f t="shared" si="82"/>
        <v>44.85730380820894</v>
      </c>
      <c r="AL220" s="157">
        <f t="shared" si="82"/>
        <v>47.362620861093156</v>
      </c>
      <c r="AM220" s="157">
        <f t="shared" si="82"/>
        <v>49.953900186617616</v>
      </c>
      <c r="AN220" s="157">
        <f t="shared" si="82"/>
        <v>52.516835210437684</v>
      </c>
      <c r="AO220" s="157">
        <f t="shared" si="82"/>
        <v>55.052740604385498</v>
      </c>
      <c r="AP220" s="157">
        <f t="shared" si="82"/>
        <v>57.562833792235658</v>
      </c>
      <c r="AQ220" s="157">
        <f t="shared" si="82"/>
        <v>60.048244675386883</v>
      </c>
      <c r="AR220" s="157">
        <f t="shared" si="82"/>
        <v>62.982444373901771</v>
      </c>
      <c r="AS220" s="157">
        <f t="shared" si="82"/>
        <v>65.878138942804981</v>
      </c>
      <c r="AT220" s="157">
        <f t="shared" si="82"/>
        <v>68.737331199333482</v>
      </c>
      <c r="AU220" s="157">
        <f t="shared" si="82"/>
        <v>71.561858401637025</v>
      </c>
      <c r="AV220" s="157">
        <f t="shared" si="82"/>
        <v>74.477562003448185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0.58233158199461399</v>
      </c>
      <c r="T221" s="157">
        <f t="shared" si="82"/>
        <v>0.76911614629315217</v>
      </c>
      <c r="U221" s="157">
        <f t="shared" si="82"/>
        <v>0.96017003872846596</v>
      </c>
      <c r="V221" s="157">
        <f t="shared" si="82"/>
        <v>1.1504338459063104</v>
      </c>
      <c r="W221" s="157">
        <f t="shared" si="82"/>
        <v>1.3401866176395791</v>
      </c>
      <c r="X221" s="157">
        <f t="shared" si="82"/>
        <v>1.5313464205397012</v>
      </c>
      <c r="Y221" s="157">
        <f t="shared" si="82"/>
        <v>1.7183753826421475</v>
      </c>
      <c r="Z221" s="157">
        <f t="shared" si="82"/>
        <v>1.9009916822361839</v>
      </c>
      <c r="AA221" s="157">
        <f t="shared" si="82"/>
        <v>2.0959318124025743</v>
      </c>
      <c r="AB221" s="157">
        <f t="shared" si="82"/>
        <v>2.2899654011805546</v>
      </c>
      <c r="AC221" s="157">
        <f t="shared" si="82"/>
        <v>2.4987562264995886</v>
      </c>
      <c r="AD221" s="157">
        <f t="shared" si="82"/>
        <v>2.7073774903121488</v>
      </c>
      <c r="AE221" s="157">
        <f t="shared" si="82"/>
        <v>2.9149921222312134</v>
      </c>
      <c r="AF221" s="157">
        <f t="shared" si="82"/>
        <v>3.128870807416722</v>
      </c>
      <c r="AG221" s="157">
        <f t="shared" si="82"/>
        <v>3.3480623142932275</v>
      </c>
      <c r="AH221" s="157">
        <f t="shared" si="82"/>
        <v>3.5732731888696314</v>
      </c>
      <c r="AI221" s="157">
        <f t="shared" si="82"/>
        <v>3.8103572496828453</v>
      </c>
      <c r="AJ221" s="157">
        <f t="shared" si="82"/>
        <v>4.0423199796128539</v>
      </c>
      <c r="AK221" s="157">
        <f t="shared" si="82"/>
        <v>4.2778768050441354</v>
      </c>
      <c r="AL221" s="157">
        <f t="shared" si="82"/>
        <v>4.5167997183703177</v>
      </c>
      <c r="AM221" s="157">
        <f t="shared" si="82"/>
        <v>4.7639205388602672</v>
      </c>
      <c r="AN221" s="157">
        <f t="shared" si="82"/>
        <v>5.0083382670882548</v>
      </c>
      <c r="AO221" s="157">
        <f t="shared" si="82"/>
        <v>5.2501782784928279</v>
      </c>
      <c r="AP221" s="157">
        <f t="shared" si="82"/>
        <v>5.4895566743213893</v>
      </c>
      <c r="AQ221" s="157">
        <f t="shared" si="82"/>
        <v>5.7265812091328456</v>
      </c>
      <c r="AR221" s="157">
        <f t="shared" si="82"/>
        <v>6.0064050898839509</v>
      </c>
      <c r="AS221" s="157">
        <f t="shared" si="82"/>
        <v>6.2825568774226479</v>
      </c>
      <c r="AT221" s="157">
        <f t="shared" si="82"/>
        <v>6.5552275730948821</v>
      </c>
      <c r="AU221" s="157">
        <f t="shared" si="82"/>
        <v>6.8245923894826941</v>
      </c>
      <c r="AV221" s="157">
        <f t="shared" si="82"/>
        <v>7.1026523652204485</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0.41895962081882571</v>
      </c>
      <c r="T222" s="157">
        <f t="shared" si="82"/>
        <v>0.55334214900883694</v>
      </c>
      <c r="U222" s="157">
        <f t="shared" si="82"/>
        <v>0.69079625386176624</v>
      </c>
      <c r="V222" s="157">
        <f t="shared" si="82"/>
        <v>0.82768193029673087</v>
      </c>
      <c r="W222" s="157">
        <f t="shared" si="82"/>
        <v>0.9641999412594725</v>
      </c>
      <c r="X222" s="157">
        <f t="shared" si="82"/>
        <v>1.1017302436080361</v>
      </c>
      <c r="Y222" s="157">
        <f t="shared" si="82"/>
        <v>1.2362886042866508</v>
      </c>
      <c r="Z222" s="157">
        <f t="shared" si="82"/>
        <v>1.3676722661021317</v>
      </c>
      <c r="AA222" s="157">
        <f t="shared" si="82"/>
        <v>1.5079223324597537</v>
      </c>
      <c r="AB222" s="157">
        <f t="shared" si="82"/>
        <v>1.6475201858031954</v>
      </c>
      <c r="AC222" s="157">
        <f t="shared" si="82"/>
        <v>1.7977351624776381</v>
      </c>
      <c r="AD222" s="157">
        <f t="shared" si="82"/>
        <v>1.9478281477872734</v>
      </c>
      <c r="AE222" s="157">
        <f t="shared" si="82"/>
        <v>2.0971969097687522</v>
      </c>
      <c r="AF222" s="157">
        <f t="shared" si="82"/>
        <v>2.2510723573953904</v>
      </c>
      <c r="AG222" s="157">
        <f t="shared" si="82"/>
        <v>2.4087701252086036</v>
      </c>
      <c r="AH222" s="157">
        <f t="shared" si="82"/>
        <v>2.5707985391469688</v>
      </c>
      <c r="AI222" s="157">
        <f t="shared" si="82"/>
        <v>2.7413691406593732</v>
      </c>
      <c r="AJ222" s="157">
        <f t="shared" si="82"/>
        <v>2.9082551904296823</v>
      </c>
      <c r="AK222" s="157">
        <f t="shared" si="82"/>
        <v>3.0777270193934241</v>
      </c>
      <c r="AL222" s="157">
        <f t="shared" si="82"/>
        <v>3.2496205870223767</v>
      </c>
      <c r="AM222" s="157">
        <f t="shared" si="82"/>
        <v>3.4274121553489314</v>
      </c>
      <c r="AN222" s="157">
        <f t="shared" si="82"/>
        <v>3.6032589785438027</v>
      </c>
      <c r="AO222" s="157">
        <f t="shared" si="82"/>
        <v>3.7772512582168938</v>
      </c>
      <c r="AP222" s="157">
        <f t="shared" si="82"/>
        <v>3.9494725236427497</v>
      </c>
      <c r="AQ222" s="157">
        <f t="shared" si="82"/>
        <v>4.1200002990541904</v>
      </c>
      <c r="AR222" s="157">
        <f t="shared" si="82"/>
        <v>4.3213201494630926</v>
      </c>
      <c r="AS222" s="157">
        <f t="shared" si="82"/>
        <v>4.5199981050693605</v>
      </c>
      <c r="AT222" s="157">
        <f t="shared" si="82"/>
        <v>4.7161715821731676</v>
      </c>
      <c r="AU222" s="157">
        <f t="shared" si="82"/>
        <v>4.9099666378169378</v>
      </c>
      <c r="AV222" s="157">
        <f t="shared" si="82"/>
        <v>5.1100174432377203</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5.3138554717616548</v>
      </c>
      <c r="T223" s="157">
        <f t="shared" si="82"/>
        <v>7.0182902125990223</v>
      </c>
      <c r="U223" s="157">
        <f t="shared" si="82"/>
        <v>8.7616831576310599</v>
      </c>
      <c r="V223" s="157">
        <f t="shared" si="82"/>
        <v>10.497866466438007</v>
      </c>
      <c r="W223" s="157">
        <f t="shared" si="82"/>
        <v>12.229386506795521</v>
      </c>
      <c r="X223" s="157">
        <f t="shared" si="82"/>
        <v>13.973745899329874</v>
      </c>
      <c r="Y223" s="157">
        <f t="shared" si="82"/>
        <v>15.680410803613187</v>
      </c>
      <c r="Z223" s="157">
        <f t="shared" si="82"/>
        <v>17.346809557922224</v>
      </c>
      <c r="AA223" s="157">
        <f t="shared" si="82"/>
        <v>19.12566495470918</v>
      </c>
      <c r="AB223" s="157">
        <f t="shared" si="82"/>
        <v>20.89624803712039</v>
      </c>
      <c r="AC223" s="157">
        <f t="shared" si="82"/>
        <v>22.801492924878247</v>
      </c>
      <c r="AD223" s="157">
        <f t="shared" si="82"/>
        <v>24.705190540657664</v>
      </c>
      <c r="AE223" s="157">
        <f t="shared" si="82"/>
        <v>26.599702502488899</v>
      </c>
      <c r="AF223" s="157">
        <f t="shared" si="82"/>
        <v>28.551374808623095</v>
      </c>
      <c r="AG223" s="157">
        <f t="shared" si="82"/>
        <v>30.551527340604736</v>
      </c>
      <c r="AH223" s="157">
        <f t="shared" si="82"/>
        <v>32.606607427569898</v>
      </c>
      <c r="AI223" s="157">
        <f t="shared" si="82"/>
        <v>34.77003196570773</v>
      </c>
      <c r="AJ223" s="157">
        <f t="shared" si="82"/>
        <v>36.886723657855633</v>
      </c>
      <c r="AK223" s="157">
        <f t="shared" si="82"/>
        <v>39.036211963884689</v>
      </c>
      <c r="AL223" s="157">
        <f t="shared" si="82"/>
        <v>41.216416283147097</v>
      </c>
      <c r="AM223" s="157">
        <f t="shared" si="82"/>
        <v>43.47142762848555</v>
      </c>
      <c r="AN223" s="157">
        <f t="shared" si="82"/>
        <v>45.701772886579178</v>
      </c>
      <c r="AO223" s="157">
        <f t="shared" si="82"/>
        <v>47.908596125482575</v>
      </c>
      <c r="AP223" s="157">
        <f t="shared" si="82"/>
        <v>50.092956784985489</v>
      </c>
      <c r="AQ223" s="157">
        <f t="shared" si="82"/>
        <v>52.25583814020154</v>
      </c>
      <c r="AR223" s="157">
        <f t="shared" si="82"/>
        <v>54.80926939111486</v>
      </c>
      <c r="AS223" s="157">
        <f t="shared" si="82"/>
        <v>57.329192288346356</v>
      </c>
      <c r="AT223" s="157">
        <f t="shared" si="82"/>
        <v>59.81734974534713</v>
      </c>
      <c r="AU223" s="157">
        <f t="shared" si="82"/>
        <v>62.275340600934442</v>
      </c>
      <c r="AV223" s="157">
        <f t="shared" si="82"/>
        <v>64.812675976925846</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1.2926705099828153</v>
      </c>
      <c r="T224" s="157">
        <f t="shared" si="82"/>
        <v>1.707298370559579</v>
      </c>
      <c r="U224" s="157">
        <f t="shared" si="82"/>
        <v>2.131403365385093</v>
      </c>
      <c r="V224" s="157">
        <f t="shared" si="82"/>
        <v>2.5537545142158478</v>
      </c>
      <c r="W224" s="157">
        <f t="shared" si="82"/>
        <v>2.9749712570325988</v>
      </c>
      <c r="X224" s="157">
        <f t="shared" si="82"/>
        <v>3.3993113538838124</v>
      </c>
      <c r="Y224" s="157">
        <f t="shared" si="82"/>
        <v>3.8144817332653012</v>
      </c>
      <c r="Z224" s="157">
        <f t="shared" si="82"/>
        <v>4.2198568020857667</v>
      </c>
      <c r="AA224" s="157">
        <f t="shared" si="82"/>
        <v>4.6525885399303322</v>
      </c>
      <c r="AB224" s="157">
        <f t="shared" si="82"/>
        <v>5.0833079202880116</v>
      </c>
      <c r="AC224" s="157">
        <f t="shared" si="82"/>
        <v>5.5467856896379573</v>
      </c>
      <c r="AD224" s="157">
        <f t="shared" si="82"/>
        <v>6.0098870631924077</v>
      </c>
      <c r="AE224" s="157">
        <f t="shared" si="82"/>
        <v>6.4707538964894447</v>
      </c>
      <c r="AF224" s="157">
        <f t="shared" si="82"/>
        <v>6.9455257920926652</v>
      </c>
      <c r="AG224" s="157">
        <f t="shared" si="82"/>
        <v>7.4320911884042378</v>
      </c>
      <c r="AH224" s="157">
        <f t="shared" si="82"/>
        <v>7.9320184894363983</v>
      </c>
      <c r="AI224" s="157">
        <f t="shared" si="82"/>
        <v>8.4583021107891696</v>
      </c>
      <c r="AJ224" s="157">
        <f t="shared" si="82"/>
        <v>8.9732173063012741</v>
      </c>
      <c r="AK224" s="157">
        <f t="shared" si="82"/>
        <v>9.4961107420603632</v>
      </c>
      <c r="AL224" s="157">
        <f t="shared" si="82"/>
        <v>10.026476282527979</v>
      </c>
      <c r="AM224" s="157">
        <f t="shared" si="82"/>
        <v>10.575039690262008</v>
      </c>
      <c r="AN224" s="157">
        <f t="shared" si="82"/>
        <v>11.117602723362687</v>
      </c>
      <c r="AO224" s="157">
        <f t="shared" si="82"/>
        <v>11.654443692567567</v>
      </c>
      <c r="AP224" s="157">
        <f t="shared" si="82"/>
        <v>12.185820321591677</v>
      </c>
      <c r="AQ224" s="157">
        <f t="shared" si="82"/>
        <v>12.7119718060152</v>
      </c>
      <c r="AR224" s="157">
        <f t="shared" si="82"/>
        <v>13.3331300770417</v>
      </c>
      <c r="AS224" s="157">
        <f t="shared" si="82"/>
        <v>13.946136967046879</v>
      </c>
      <c r="AT224" s="157">
        <f t="shared" si="82"/>
        <v>14.551416464381878</v>
      </c>
      <c r="AU224" s="157">
        <f t="shared" si="82"/>
        <v>15.149357509205174</v>
      </c>
      <c r="AV224" s="157">
        <f t="shared" si="82"/>
        <v>15.766600230974737</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0.48986795224700413</v>
      </c>
      <c r="T225" s="157">
        <f t="shared" si="82"/>
        <v>0.64699453588663247</v>
      </c>
      <c r="U225" s="157">
        <f t="shared" si="82"/>
        <v>0.80771255625491845</v>
      </c>
      <c r="V225" s="157">
        <f t="shared" si="82"/>
        <v>0.96776594248838488</v>
      </c>
      <c r="W225" s="157">
        <f t="shared" si="82"/>
        <v>1.1273894363813011</v>
      </c>
      <c r="X225" s="157">
        <f t="shared" si="82"/>
        <v>1.2881965505650717</v>
      </c>
      <c r="Y225" s="157">
        <f t="shared" si="82"/>
        <v>1.4455287260967356</v>
      </c>
      <c r="Z225" s="157">
        <f t="shared" si="82"/>
        <v>1.5991488894109815</v>
      </c>
      <c r="AA225" s="157">
        <f t="shared" si="82"/>
        <v>1.763136083868619</v>
      </c>
      <c r="AB225" s="157">
        <f t="shared" si="82"/>
        <v>1.9263606791691799</v>
      </c>
      <c r="AC225" s="157">
        <f t="shared" si="82"/>
        <v>2.1019993311149765</v>
      </c>
      <c r="AD225" s="157">
        <f t="shared" si="82"/>
        <v>2.2774953448276349</v>
      </c>
      <c r="AE225" s="157">
        <f t="shared" si="82"/>
        <v>2.4521445614240456</v>
      </c>
      <c r="AF225" s="157">
        <f t="shared" si="82"/>
        <v>2.6320632139248055</v>
      </c>
      <c r="AG225" s="157">
        <f t="shared" si="82"/>
        <v>2.8164511089720676</v>
      </c>
      <c r="AH225" s="157">
        <f t="shared" si="82"/>
        <v>3.0059026059604621</v>
      </c>
      <c r="AI225" s="157">
        <f t="shared" si="82"/>
        <v>3.2053420438545368</v>
      </c>
      <c r="AJ225" s="157">
        <f t="shared" si="82"/>
        <v>3.4004733247636478</v>
      </c>
      <c r="AK225" s="157">
        <f t="shared" si="82"/>
        <v>3.598628024387847</v>
      </c>
      <c r="AL225" s="157">
        <f t="shared" si="82"/>
        <v>3.7996143385683268</v>
      </c>
      <c r="AM225" s="157">
        <f t="shared" si="82"/>
        <v>4.0074968818375165</v>
      </c>
      <c r="AN225" s="157">
        <f t="shared" si="82"/>
        <v>4.213105534574157</v>
      </c>
      <c r="AO225" s="157">
        <f t="shared" si="82"/>
        <v>4.416545764884809</v>
      </c>
      <c r="AP225" s="157">
        <f t="shared" si="82"/>
        <v>4.6179152392572203</v>
      </c>
      <c r="AQ225" s="157">
        <f t="shared" si="82"/>
        <v>4.81730460279248</v>
      </c>
      <c r="AR225" s="157">
        <f t="shared" si="82"/>
        <v>5.052697557067491</v>
      </c>
      <c r="AS225" s="157">
        <f t="shared" si="82"/>
        <v>5.2850014795296305</v>
      </c>
      <c r="AT225" s="157">
        <f t="shared" si="82"/>
        <v>5.5143770439961965</v>
      </c>
      <c r="AU225" s="157">
        <f t="shared" si="82"/>
        <v>5.7409716424882102</v>
      </c>
      <c r="AV225" s="157">
        <f t="shared" si="82"/>
        <v>5.9748807676810198</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0.86297717036079624</v>
      </c>
      <c r="T228" s="157">
        <f t="shared" si="84"/>
        <v>1.1397796309337098</v>
      </c>
      <c r="U228" s="157">
        <f t="shared" si="84"/>
        <v>1.4229089554939705</v>
      </c>
      <c r="V228" s="157">
        <f t="shared" si="84"/>
        <v>1.7048674255773035</v>
      </c>
      <c r="W228" s="157">
        <f t="shared" si="84"/>
        <v>1.9860685746848383</v>
      </c>
      <c r="X228" s="157">
        <f t="shared" si="84"/>
        <v>2.2693548516001791</v>
      </c>
      <c r="Y228" s="157">
        <f t="shared" si="84"/>
        <v>2.5465194936720543</v>
      </c>
      <c r="Z228" s="157">
        <f t="shared" si="84"/>
        <v>2.8171448596287272</v>
      </c>
      <c r="AA228" s="157">
        <f t="shared" si="84"/>
        <v>3.1060333333476629</v>
      </c>
      <c r="AB228" s="157">
        <f t="shared" si="84"/>
        <v>3.3935783722497779</v>
      </c>
      <c r="AC228" s="157">
        <f t="shared" si="84"/>
        <v>3.7029926667895885</v>
      </c>
      <c r="AD228" s="157">
        <f t="shared" si="84"/>
        <v>4.0121556823097073</v>
      </c>
      <c r="AE228" s="157">
        <f t="shared" si="84"/>
        <v>4.3198269354561143</v>
      </c>
      <c r="AF228" s="157">
        <f t="shared" si="84"/>
        <v>4.6367811042643323</v>
      </c>
      <c r="AG228" s="157">
        <f t="shared" si="84"/>
        <v>4.9616085259945795</v>
      </c>
      <c r="AH228" s="157">
        <f t="shared" si="84"/>
        <v>5.2953562554423401</v>
      </c>
      <c r="AI228" s="157">
        <f t="shared" si="83"/>
        <v>5.64669926733505</v>
      </c>
      <c r="AJ228" s="157">
        <f t="shared" si="83"/>
        <v>5.9904528031101636</v>
      </c>
      <c r="AK228" s="157">
        <f t="shared" si="83"/>
        <v>6.3395325524405717</v>
      </c>
      <c r="AL228" s="157">
        <f t="shared" si="83"/>
        <v>6.6936006230239276</v>
      </c>
      <c r="AM228" s="157">
        <f t="shared" si="83"/>
        <v>7.0598174537738476</v>
      </c>
      <c r="AN228" s="157">
        <f t="shared" si="83"/>
        <v>7.4220284792685183</v>
      </c>
      <c r="AO228" s="157">
        <f t="shared" si="83"/>
        <v>7.7804194976760881</v>
      </c>
      <c r="AP228" s="157">
        <f t="shared" si="83"/>
        <v>8.1351625634223481</v>
      </c>
      <c r="AQ228" s="157">
        <f t="shared" si="83"/>
        <v>8.486417361688753</v>
      </c>
      <c r="AR228" s="157">
        <f t="shared" si="83"/>
        <v>8.9010979805602854</v>
      </c>
      <c r="AS228" s="157">
        <f t="shared" si="84"/>
        <v>9.3103367983897218</v>
      </c>
      <c r="AT228" s="157">
        <f t="shared" si="84"/>
        <v>9.7144168666311685</v>
      </c>
      <c r="AU228" s="157">
        <f t="shared" si="84"/>
        <v>10.113597838827282</v>
      </c>
      <c r="AV228" s="157">
        <f t="shared" si="84"/>
        <v>10.525664466281771</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116.99857151649501</v>
      </c>
      <c r="T233" s="94">
        <f t="shared" si="86"/>
        <v>116.28538825567756</v>
      </c>
      <c r="U233" s="94">
        <f t="shared" si="86"/>
        <v>115.58339691073427</v>
      </c>
      <c r="V233" s="94">
        <f t="shared" si="86"/>
        <v>114.87933438094601</v>
      </c>
      <c r="W233" s="94">
        <f t="shared" si="86"/>
        <v>114.17393218704171</v>
      </c>
      <c r="X233" s="94">
        <f t="shared" si="86"/>
        <v>113.47221848321065</v>
      </c>
      <c r="Y233" s="94">
        <f t="shared" si="86"/>
        <v>112.75967590391815</v>
      </c>
      <c r="Z233" s="94">
        <f t="shared" si="86"/>
        <v>112.0355656619881</v>
      </c>
      <c r="AA233" s="94">
        <f t="shared" si="86"/>
        <v>111.34376197289129</v>
      </c>
      <c r="AB233" s="94">
        <f t="shared" si="86"/>
        <v>110.64958181268929</v>
      </c>
      <c r="AC233" s="94">
        <f t="shared" si="86"/>
        <v>109.9996159819289</v>
      </c>
      <c r="AD233" s="94">
        <f t="shared" si="86"/>
        <v>109.34920116085326</v>
      </c>
      <c r="AE233" s="94">
        <f t="shared" si="86"/>
        <v>108.6961208293057</v>
      </c>
      <c r="AF233" s="94">
        <f t="shared" si="86"/>
        <v>108.05962739480211</v>
      </c>
      <c r="AG233" s="94">
        <f t="shared" si="86"/>
        <v>107.437202044118</v>
      </c>
      <c r="AH233" s="94">
        <f t="shared" si="86"/>
        <v>106.83071567544144</v>
      </c>
      <c r="AI233" s="94">
        <f t="shared" si="86"/>
        <v>106.25566890494795</v>
      </c>
      <c r="AJ233" s="94">
        <f t="shared" si="86"/>
        <v>105.66706110863383</v>
      </c>
      <c r="AK233" s="94">
        <f t="shared" si="86"/>
        <v>105.08797029589414</v>
      </c>
      <c r="AL233" s="94">
        <f t="shared" si="86"/>
        <v>104.51779271408955</v>
      </c>
      <c r="AM233" s="94">
        <f t="shared" si="86"/>
        <v>103.98267713334094</v>
      </c>
      <c r="AN233" s="94">
        <f t="shared" si="86"/>
        <v>103.44025782611726</v>
      </c>
      <c r="AO233" s="94">
        <f t="shared" si="86"/>
        <v>102.89087355551689</v>
      </c>
      <c r="AP233" s="94">
        <f t="shared" si="86"/>
        <v>102.33483802587261</v>
      </c>
      <c r="AQ233" s="94">
        <f t="shared" si="86"/>
        <v>101.77244238885382</v>
      </c>
      <c r="AR233" s="94">
        <f t="shared" si="86"/>
        <v>101.32569012829447</v>
      </c>
      <c r="AS233" s="94">
        <f t="shared" si="86"/>
        <v>100.8690159110221</v>
      </c>
      <c r="AT233" s="94">
        <f t="shared" si="86"/>
        <v>100.40293582063735</v>
      </c>
      <c r="AU233" s="94">
        <f t="shared" si="86"/>
        <v>99.927923279668931</v>
      </c>
      <c r="AV233" s="94">
        <f t="shared" si="86"/>
        <v>99.476404966567912</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11.1577253384123</v>
      </c>
      <c r="T234" s="94">
        <f t="shared" si="86"/>
        <v>11.089711662373251</v>
      </c>
      <c r="U234" s="94">
        <f t="shared" si="86"/>
        <v>11.022765318368396</v>
      </c>
      <c r="V234" s="94">
        <f t="shared" si="86"/>
        <v>10.955621453049172</v>
      </c>
      <c r="W234" s="94">
        <f t="shared" si="86"/>
        <v>10.888349828868805</v>
      </c>
      <c r="X234" s="94">
        <f t="shared" si="86"/>
        <v>10.821429962480153</v>
      </c>
      <c r="Y234" s="94">
        <f t="shared" si="86"/>
        <v>10.753477385892079</v>
      </c>
      <c r="Z234" s="94">
        <f t="shared" si="86"/>
        <v>10.684421643676906</v>
      </c>
      <c r="AA234" s="94">
        <f t="shared" si="86"/>
        <v>10.61844685910482</v>
      </c>
      <c r="AB234" s="94">
        <f t="shared" si="86"/>
        <v>10.552245439185629</v>
      </c>
      <c r="AC234" s="94">
        <f t="shared" si="86"/>
        <v>10.490260577960594</v>
      </c>
      <c r="AD234" s="94">
        <f t="shared" si="86"/>
        <v>10.428232898173311</v>
      </c>
      <c r="AE234" s="94">
        <f t="shared" si="86"/>
        <v>10.365951018412927</v>
      </c>
      <c r="AF234" s="94">
        <f t="shared" si="86"/>
        <v>10.305250970285481</v>
      </c>
      <c r="AG234" s="94">
        <f t="shared" si="86"/>
        <v>10.245892543797179</v>
      </c>
      <c r="AH234" s="94">
        <f t="shared" si="86"/>
        <v>10.188054159657334</v>
      </c>
      <c r="AI234" s="94">
        <f t="shared" si="86"/>
        <v>10.133214054870221</v>
      </c>
      <c r="AJ234" s="94">
        <f t="shared" si="86"/>
        <v>10.077080684708559</v>
      </c>
      <c r="AK234" s="94">
        <f t="shared" si="86"/>
        <v>10.021854914420956</v>
      </c>
      <c r="AL234" s="94">
        <f t="shared" si="86"/>
        <v>9.967479166329035</v>
      </c>
      <c r="AM234" s="94">
        <f t="shared" si="86"/>
        <v>9.91644715288726</v>
      </c>
      <c r="AN234" s="94">
        <f t="shared" si="86"/>
        <v>9.864718609796455</v>
      </c>
      <c r="AO234" s="94">
        <f t="shared" si="86"/>
        <v>9.8123258436528218</v>
      </c>
      <c r="AP234" s="94">
        <f t="shared" si="86"/>
        <v>9.7592987712898509</v>
      </c>
      <c r="AQ234" s="94">
        <f t="shared" si="86"/>
        <v>9.7056651587761085</v>
      </c>
      <c r="AR234" s="94">
        <f t="shared" si="86"/>
        <v>9.6630600316106587</v>
      </c>
      <c r="AS234" s="94">
        <f t="shared" si="86"/>
        <v>9.6195086837658614</v>
      </c>
      <c r="AT234" s="94">
        <f t="shared" si="86"/>
        <v>9.5750603322448988</v>
      </c>
      <c r="AU234" s="94">
        <f t="shared" si="86"/>
        <v>9.5297601256207578</v>
      </c>
      <c r="AV234" s="94">
        <f t="shared" si="86"/>
        <v>9.4867004774768091</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8.027447800392622</v>
      </c>
      <c r="T235" s="94">
        <f t="shared" si="86"/>
        <v>7.9785152251985849</v>
      </c>
      <c r="U235" s="94">
        <f t="shared" si="86"/>
        <v>7.9303505441702775</v>
      </c>
      <c r="V235" s="94">
        <f t="shared" si="86"/>
        <v>7.8820437560374774</v>
      </c>
      <c r="W235" s="94">
        <f t="shared" si="86"/>
        <v>7.8336450515366218</v>
      </c>
      <c r="X235" s="94">
        <f t="shared" si="86"/>
        <v>7.7854994198822212</v>
      </c>
      <c r="Y235" s="94">
        <f t="shared" si="86"/>
        <v>7.7366108028103344</v>
      </c>
      <c r="Z235" s="94">
        <f t="shared" si="86"/>
        <v>7.6869285110226642</v>
      </c>
      <c r="AA235" s="94">
        <f t="shared" si="86"/>
        <v>7.6394628203705288</v>
      </c>
      <c r="AB235" s="94">
        <f t="shared" si="86"/>
        <v>7.5918340764648491</v>
      </c>
      <c r="AC235" s="94">
        <f t="shared" si="86"/>
        <v>7.547238944141097</v>
      </c>
      <c r="AD235" s="94">
        <f t="shared" si="86"/>
        <v>7.502613005917139</v>
      </c>
      <c r="AE235" s="94">
        <f t="shared" si="86"/>
        <v>7.4578041830143569</v>
      </c>
      <c r="AF235" s="94">
        <f t="shared" si="86"/>
        <v>7.4141334120421671</v>
      </c>
      <c r="AG235" s="94">
        <f t="shared" si="86"/>
        <v>7.3714278734403269</v>
      </c>
      <c r="AH235" s="94">
        <f t="shared" si="86"/>
        <v>7.3298159323448395</v>
      </c>
      <c r="AI235" s="94">
        <f t="shared" si="86"/>
        <v>7.2903611093236016</v>
      </c>
      <c r="AJ235" s="94">
        <f t="shared" si="86"/>
        <v>7.2499758439432505</v>
      </c>
      <c r="AK235" s="94">
        <f t="shared" si="86"/>
        <v>7.2102435531066948</v>
      </c>
      <c r="AL235" s="94">
        <f t="shared" si="86"/>
        <v>7.1711228124381208</v>
      </c>
      <c r="AM235" s="94">
        <f t="shared" si="86"/>
        <v>7.134407728348136</v>
      </c>
      <c r="AN235" s="94">
        <f t="shared" si="86"/>
        <v>7.0971915246097046</v>
      </c>
      <c r="AO235" s="94">
        <f t="shared" si="86"/>
        <v>7.0594974442680538</v>
      </c>
      <c r="AP235" s="94">
        <f t="shared" si="86"/>
        <v>7.0213470110488423</v>
      </c>
      <c r="AQ235" s="94">
        <f t="shared" si="86"/>
        <v>6.9827602013056103</v>
      </c>
      <c r="AR235" s="94">
        <f t="shared" si="86"/>
        <v>6.9521078573935133</v>
      </c>
      <c r="AS235" s="94">
        <f t="shared" si="86"/>
        <v>6.920774753122048</v>
      </c>
      <c r="AT235" s="94">
        <f t="shared" si="86"/>
        <v>6.8887962977625437</v>
      </c>
      <c r="AU235" s="94">
        <f t="shared" si="86"/>
        <v>6.8562049735460926</v>
      </c>
      <c r="AV235" s="94">
        <f t="shared" si="86"/>
        <v>6.8252256236073716</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101.81577244849524</v>
      </c>
      <c r="T236" s="94">
        <f t="shared" si="86"/>
        <v>101.19513833599046</v>
      </c>
      <c r="U236" s="94">
        <f t="shared" si="86"/>
        <v>100.58424377453437</v>
      </c>
      <c r="V236" s="94">
        <f t="shared" si="86"/>
        <v>99.971546804021997</v>
      </c>
      <c r="W236" s="94">
        <f t="shared" si="86"/>
        <v>99.357684016397243</v>
      </c>
      <c r="X236" s="94">
        <f t="shared" si="86"/>
        <v>98.747031066816717</v>
      </c>
      <c r="Y236" s="94">
        <f t="shared" si="86"/>
        <v>98.126954495173436</v>
      </c>
      <c r="Z236" s="94">
        <f t="shared" si="86"/>
        <v>97.496811386036569</v>
      </c>
      <c r="AA236" s="94">
        <f t="shared" si="86"/>
        <v>96.894782437519225</v>
      </c>
      <c r="AB236" s="94">
        <f t="shared" si="86"/>
        <v>96.290685410407903</v>
      </c>
      <c r="AC236" s="94">
        <f t="shared" si="86"/>
        <v>95.725065059097304</v>
      </c>
      <c r="AD236" s="94">
        <f t="shared" si="86"/>
        <v>95.159053982539589</v>
      </c>
      <c r="AE236" s="94">
        <f t="shared" si="86"/>
        <v>94.590723296399034</v>
      </c>
      <c r="AF236" s="94">
        <f t="shared" si="86"/>
        <v>94.036827040637988</v>
      </c>
      <c r="AG236" s="94">
        <f t="shared" si="86"/>
        <v>93.495173266151568</v>
      </c>
      <c r="AH236" s="94">
        <f t="shared" si="86"/>
        <v>92.967390086357952</v>
      </c>
      <c r="AI236" s="94">
        <f t="shared" si="86"/>
        <v>92.466966616456418</v>
      </c>
      <c r="AJ236" s="94">
        <f t="shared" si="86"/>
        <v>91.954741922820062</v>
      </c>
      <c r="AK236" s="94">
        <f t="shared" si="86"/>
        <v>91.450799202386008</v>
      </c>
      <c r="AL236" s="94">
        <f t="shared" si="86"/>
        <v>90.954613050950286</v>
      </c>
      <c r="AM236" s="94">
        <f t="shared" si="86"/>
        <v>90.488938936326889</v>
      </c>
      <c r="AN236" s="94">
        <f t="shared" si="86"/>
        <v>90.016908893223587</v>
      </c>
      <c r="AO236" s="94">
        <f t="shared" si="86"/>
        <v>89.538817723757091</v>
      </c>
      <c r="AP236" s="94">
        <f t="shared" si="86"/>
        <v>89.054938423131958</v>
      </c>
      <c r="AQ236" s="94">
        <f t="shared" si="86"/>
        <v>88.565524360528144</v>
      </c>
      <c r="AR236" s="94">
        <f t="shared" si="86"/>
        <v>88.176746737755622</v>
      </c>
      <c r="AS236" s="94">
        <f t="shared" si="86"/>
        <v>87.77933472164105</v>
      </c>
      <c r="AT236" s="94">
        <f t="shared" si="86"/>
        <v>87.373737424081739</v>
      </c>
      <c r="AU236" s="94">
        <f t="shared" si="86"/>
        <v>86.960366831992062</v>
      </c>
      <c r="AV236" s="94">
        <f t="shared" si="86"/>
        <v>86.567441643016195</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24.76812687034894</v>
      </c>
      <c r="T237" s="94">
        <f t="shared" si="86"/>
        <v>24.617148843380079</v>
      </c>
      <c r="U237" s="94">
        <f t="shared" si="86"/>
        <v>24.468540099973403</v>
      </c>
      <c r="V237" s="94">
        <f t="shared" si="86"/>
        <v>24.319492895068038</v>
      </c>
      <c r="W237" s="94">
        <f t="shared" si="86"/>
        <v>24.170162088659165</v>
      </c>
      <c r="X237" s="94">
        <f t="shared" si="86"/>
        <v>24.021612120758917</v>
      </c>
      <c r="Y237" s="94">
        <f t="shared" si="86"/>
        <v>23.870769723491232</v>
      </c>
      <c r="Z237" s="94">
        <f t="shared" si="86"/>
        <v>23.717478498583297</v>
      </c>
      <c r="AA237" s="94">
        <f t="shared" si="86"/>
        <v>23.571026440931384</v>
      </c>
      <c r="AB237" s="94">
        <f t="shared" si="86"/>
        <v>23.424071293907748</v>
      </c>
      <c r="AC237" s="94">
        <f t="shared" si="86"/>
        <v>23.28647614253963</v>
      </c>
      <c r="AD237" s="94">
        <f t="shared" si="86"/>
        <v>23.1487859417282</v>
      </c>
      <c r="AE237" s="94">
        <f t="shared" si="86"/>
        <v>23.010531463073999</v>
      </c>
      <c r="AF237" s="94">
        <f t="shared" si="86"/>
        <v>22.875788363790036</v>
      </c>
      <c r="AG237" s="94">
        <f t="shared" si="86"/>
        <v>22.74402342125061</v>
      </c>
      <c r="AH237" s="94">
        <f t="shared" si="86"/>
        <v>22.615632697074975</v>
      </c>
      <c r="AI237" s="94">
        <f t="shared" si="86"/>
        <v>22.493897609343929</v>
      </c>
      <c r="AJ237" s="94">
        <f t="shared" si="86"/>
        <v>22.36929170700666</v>
      </c>
      <c r="AK237" s="94">
        <f t="shared" si="86"/>
        <v>22.246700511802466</v>
      </c>
      <c r="AL237" s="94">
        <f t="shared" si="86"/>
        <v>22.125996211726687</v>
      </c>
      <c r="AM237" s="94">
        <f t="shared" si="86"/>
        <v>22.012714396209699</v>
      </c>
      <c r="AN237" s="94">
        <f t="shared" si="86"/>
        <v>21.897886411182988</v>
      </c>
      <c r="AO237" s="94">
        <f t="shared" si="86"/>
        <v>21.78158397143153</v>
      </c>
      <c r="AP237" s="94">
        <f t="shared" si="86"/>
        <v>21.663873486900449</v>
      </c>
      <c r="AQ237" s="94">
        <f t="shared" si="86"/>
        <v>21.544816593226763</v>
      </c>
      <c r="AR237" s="94">
        <f t="shared" si="86"/>
        <v>21.450240937082196</v>
      </c>
      <c r="AS237" s="94">
        <f t="shared" si="86"/>
        <v>21.353564842620443</v>
      </c>
      <c r="AT237" s="94">
        <f t="shared" si="86"/>
        <v>21.254897562663388</v>
      </c>
      <c r="AU237" s="94">
        <f t="shared" si="86"/>
        <v>21.154339318855655</v>
      </c>
      <c r="AV237" s="94">
        <f t="shared" si="86"/>
        <v>21.058754708563249</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9.3860821433399408</v>
      </c>
      <c r="T238" s="94">
        <f t="shared" si="86"/>
        <v>9.3288677980490338</v>
      </c>
      <c r="U238" s="94">
        <f t="shared" si="86"/>
        <v>9.2725513119402905</v>
      </c>
      <c r="V238" s="94">
        <f t="shared" si="86"/>
        <v>9.2160686672978436</v>
      </c>
      <c r="W238" s="94">
        <f t="shared" si="86"/>
        <v>9.159478549570256</v>
      </c>
      <c r="X238" s="94">
        <f t="shared" si="86"/>
        <v>9.1031843369153851</v>
      </c>
      <c r="Y238" s="94">
        <f t="shared" si="86"/>
        <v>9.0460213895974846</v>
      </c>
      <c r="Z238" s="94">
        <f t="shared" si="86"/>
        <v>8.9879304392252326</v>
      </c>
      <c r="AA238" s="94">
        <f t="shared" si="86"/>
        <v>8.9324312466388278</v>
      </c>
      <c r="AB238" s="94">
        <f t="shared" si="86"/>
        <v>8.8767414042631536</v>
      </c>
      <c r="AC238" s="94">
        <f t="shared" si="86"/>
        <v>8.8245986079981478</v>
      </c>
      <c r="AD238" s="94">
        <f t="shared" si="86"/>
        <v>8.7724197919772955</v>
      </c>
      <c r="AE238" s="94">
        <f t="shared" si="86"/>
        <v>8.7200271383008285</v>
      </c>
      <c r="AF238" s="94">
        <f t="shared" si="86"/>
        <v>8.6689651502567706</v>
      </c>
      <c r="AG238" s="94">
        <f t="shared" si="86"/>
        <v>8.6190317588153658</v>
      </c>
      <c r="AH238" s="94">
        <f t="shared" si="86"/>
        <v>8.570377054732834</v>
      </c>
      <c r="AI238" s="94">
        <f t="shared" si="86"/>
        <v>8.5242445579497126</v>
      </c>
      <c r="AJ238" s="94">
        <f t="shared" si="86"/>
        <v>8.4770241427360489</v>
      </c>
      <c r="AK238" s="94">
        <f t="shared" si="86"/>
        <v>8.4305672170969004</v>
      </c>
      <c r="AL238" s="94">
        <f t="shared" si="86"/>
        <v>8.3848253456386299</v>
      </c>
      <c r="AM238" s="94">
        <f t="shared" si="86"/>
        <v>8.3418962847792884</v>
      </c>
      <c r="AN238" s="94">
        <f t="shared" si="86"/>
        <v>8.2983812904700027</v>
      </c>
      <c r="AO238" s="94">
        <f t="shared" si="86"/>
        <v>8.2543075396089769</v>
      </c>
      <c r="AP238" s="94">
        <f t="shared" si="86"/>
        <v>8.2097001987824179</v>
      </c>
      <c r="AQ238" s="94">
        <f t="shared" si="86"/>
        <v>8.1645826253138392</v>
      </c>
      <c r="AR238" s="94">
        <f t="shared" si="86"/>
        <v>8.128742414950743</v>
      </c>
      <c r="AS238" s="94">
        <f t="shared" si="86"/>
        <v>8.0921062264870276</v>
      </c>
      <c r="AT238" s="94">
        <f t="shared" si="86"/>
        <v>8.0547154621638075</v>
      </c>
      <c r="AU238" s="94">
        <f t="shared" si="86"/>
        <v>8.0166081017844739</v>
      </c>
      <c r="AV238" s="94">
        <f t="shared" si="86"/>
        <v>7.9803855400808796</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9.0792490376895856</v>
      </c>
      <c r="T239" s="94">
        <f t="shared" si="86"/>
        <v>9.1711012731809731</v>
      </c>
      <c r="U239" s="94">
        <f t="shared" si="86"/>
        <v>9.2670806493711027</v>
      </c>
      <c r="V239" s="94">
        <f t="shared" si="86"/>
        <v>9.3622962536240291</v>
      </c>
      <c r="W239" s="94">
        <f t="shared" si="86"/>
        <v>9.4570178421643547</v>
      </c>
      <c r="X239" s="94">
        <f t="shared" si="86"/>
        <v>9.5530996015341607</v>
      </c>
      <c r="Y239" s="94">
        <f t="shared" si="86"/>
        <v>9.6451880953057465</v>
      </c>
      <c r="Z239" s="94">
        <f t="shared" si="86"/>
        <v>9.733010887673073</v>
      </c>
      <c r="AA239" s="94">
        <f t="shared" si="86"/>
        <v>9.8327470727546888</v>
      </c>
      <c r="AB239" s="94">
        <f t="shared" si="86"/>
        <v>9.9316069082704388</v>
      </c>
      <c r="AC239" s="94">
        <f t="shared" si="86"/>
        <v>10.046771258630438</v>
      </c>
      <c r="AD239" s="94">
        <f t="shared" si="86"/>
        <v>10.16177003892861</v>
      </c>
      <c r="AE239" s="94">
        <f t="shared" ref="K239:AV241" si="87">AE168+AE180+AE157</f>
        <v>10.275785883250908</v>
      </c>
      <c r="AF239" s="94">
        <f t="shared" si="87"/>
        <v>10.395918326252634</v>
      </c>
      <c r="AG239" s="94">
        <f t="shared" si="87"/>
        <v>10.52123852816332</v>
      </c>
      <c r="AH239" s="94">
        <f t="shared" si="87"/>
        <v>10.652436403037203</v>
      </c>
      <c r="AI239" s="94">
        <f t="shared" si="87"/>
        <v>10.795227971669368</v>
      </c>
      <c r="AJ239" s="94">
        <f t="shared" si="87"/>
        <v>10.933018764544254</v>
      </c>
      <c r="AK239" s="94">
        <f t="shared" si="87"/>
        <v>11.074319048616257</v>
      </c>
      <c r="AL239" s="94">
        <f t="shared" si="87"/>
        <v>11.21890618353339</v>
      </c>
      <c r="AM239" s="94">
        <f t="shared" si="87"/>
        <v>11.376422812664419</v>
      </c>
      <c r="AN239" s="94">
        <f t="shared" si="87"/>
        <v>11.531246113224491</v>
      </c>
      <c r="AO239" s="94">
        <f t="shared" si="87"/>
        <v>11.683501007790412</v>
      </c>
      <c r="AP239" s="94">
        <f t="shared" si="87"/>
        <v>11.833303178246654</v>
      </c>
      <c r="AQ239" s="94">
        <f t="shared" si="87"/>
        <v>11.980759989937804</v>
      </c>
      <c r="AR239" s="94">
        <f t="shared" si="87"/>
        <v>12.170861554403364</v>
      </c>
      <c r="AS239" s="94">
        <f t="shared" si="87"/>
        <v>12.357304289422594</v>
      </c>
      <c r="AT239" s="94">
        <f t="shared" si="87"/>
        <v>12.540278506435969</v>
      </c>
      <c r="AU239" s="94">
        <f t="shared" si="87"/>
        <v>12.719958785149796</v>
      </c>
      <c r="AV239" s="94">
        <f t="shared" si="87"/>
        <v>12.90830281590636</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3.1373302769317415</v>
      </c>
      <c r="T240" s="94">
        <f t="shared" si="87"/>
        <v>3.1690697741318674</v>
      </c>
      <c r="U240" s="94">
        <f t="shared" si="87"/>
        <v>3.2022354028785087</v>
      </c>
      <c r="V240" s="94">
        <f t="shared" si="87"/>
        <v>3.2351371105879245</v>
      </c>
      <c r="W240" s="94">
        <f t="shared" si="87"/>
        <v>3.2678681113979051</v>
      </c>
      <c r="X240" s="94">
        <f t="shared" si="87"/>
        <v>3.3010691186046062</v>
      </c>
      <c r="Y240" s="94">
        <f t="shared" si="87"/>
        <v>3.3328902547434334</v>
      </c>
      <c r="Z240" s="94">
        <f t="shared" si="87"/>
        <v>3.3632373797484787</v>
      </c>
      <c r="AA240" s="94">
        <f t="shared" si="87"/>
        <v>3.3977011720580954</v>
      </c>
      <c r="AB240" s="94">
        <f t="shared" si="87"/>
        <v>3.4318621421833266</v>
      </c>
      <c r="AC240" s="94">
        <f t="shared" si="87"/>
        <v>3.471657129820271</v>
      </c>
      <c r="AD240" s="94">
        <f t="shared" si="87"/>
        <v>3.5113949047994559</v>
      </c>
      <c r="AE240" s="94">
        <f t="shared" si="87"/>
        <v>3.5507930267099108</v>
      </c>
      <c r="AF240" s="94">
        <f t="shared" si="87"/>
        <v>3.5923047364456533</v>
      </c>
      <c r="AG240" s="94">
        <f t="shared" si="87"/>
        <v>3.6356090738565423</v>
      </c>
      <c r="AH240" s="94">
        <f t="shared" si="87"/>
        <v>3.6809444384227379</v>
      </c>
      <c r="AI240" s="94">
        <f t="shared" si="87"/>
        <v>3.7302859984681347</v>
      </c>
      <c r="AJ240" s="94">
        <f t="shared" si="87"/>
        <v>3.777899542779374</v>
      </c>
      <c r="AK240" s="94">
        <f t="shared" si="87"/>
        <v>3.8267257901394696</v>
      </c>
      <c r="AL240" s="94">
        <f t="shared" si="87"/>
        <v>3.8766878072784743</v>
      </c>
      <c r="AM240" s="94">
        <f t="shared" si="87"/>
        <v>3.9311176051220595</v>
      </c>
      <c r="AN240" s="94">
        <f t="shared" si="87"/>
        <v>3.9846167245321835</v>
      </c>
      <c r="AO240" s="94">
        <f t="shared" si="87"/>
        <v>4.0372283324470901</v>
      </c>
      <c r="AP240" s="94">
        <f t="shared" si="87"/>
        <v>4.0889924026880857</v>
      </c>
      <c r="AQ240" s="94">
        <f t="shared" si="87"/>
        <v>4.1399460352999951</v>
      </c>
      <c r="AR240" s="94">
        <f t="shared" si="87"/>
        <v>4.2056355423742131</v>
      </c>
      <c r="AS240" s="94">
        <f t="shared" si="87"/>
        <v>4.270060742637102</v>
      </c>
      <c r="AT240" s="94">
        <f t="shared" si="87"/>
        <v>4.3332873981182933</v>
      </c>
      <c r="AU240" s="94">
        <f t="shared" si="87"/>
        <v>4.3953758347540033</v>
      </c>
      <c r="AV240" s="94">
        <f t="shared" si="87"/>
        <v>4.4604580268735292</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16.53501636855248</v>
      </c>
      <c r="T241" s="94">
        <f t="shared" si="87"/>
        <v>16.434224566237766</v>
      </c>
      <c r="U241" s="94">
        <f t="shared" si="87"/>
        <v>16.335014479919895</v>
      </c>
      <c r="V241" s="94">
        <f t="shared" si="87"/>
        <v>16.235511679982785</v>
      </c>
      <c r="W241" s="94">
        <f t="shared" si="87"/>
        <v>16.135819549801727</v>
      </c>
      <c r="X241" s="94">
        <f t="shared" si="87"/>
        <v>16.036648701572624</v>
      </c>
      <c r="Y241" s="94">
        <f t="shared" si="87"/>
        <v>15.935947444632651</v>
      </c>
      <c r="Z241" s="94">
        <f t="shared" si="87"/>
        <v>15.833611368663878</v>
      </c>
      <c r="AA241" s="94">
        <f t="shared" si="87"/>
        <v>15.735841069635672</v>
      </c>
      <c r="AB241" s="94">
        <f t="shared" si="87"/>
        <v>15.63773491190326</v>
      </c>
      <c r="AC241" s="94">
        <f t="shared" si="87"/>
        <v>15.545877417308912</v>
      </c>
      <c r="AD241" s="94">
        <f t="shared" si="87"/>
        <v>15.453956468416655</v>
      </c>
      <c r="AE241" s="94">
        <f t="shared" si="87"/>
        <v>15.361658811854273</v>
      </c>
      <c r="AF241" s="94">
        <f t="shared" si="87"/>
        <v>15.271705325913556</v>
      </c>
      <c r="AG241" s="94">
        <f t="shared" si="87"/>
        <v>15.183740035155173</v>
      </c>
      <c r="AH241" s="94">
        <f t="shared" si="87"/>
        <v>15.09802734735576</v>
      </c>
      <c r="AI241" s="94">
        <f t="shared" si="87"/>
        <v>15.016757912699008</v>
      </c>
      <c r="AJ241" s="94">
        <f t="shared" si="87"/>
        <v>14.933571943669127</v>
      </c>
      <c r="AK241" s="94">
        <f t="shared" si="87"/>
        <v>14.851730978062301</v>
      </c>
      <c r="AL241" s="94">
        <f t="shared" si="87"/>
        <v>14.771149689539548</v>
      </c>
      <c r="AM241" s="94">
        <f t="shared" si="87"/>
        <v>14.695523596228668</v>
      </c>
      <c r="AN241" s="94">
        <f t="shared" si="87"/>
        <v>14.618865291709987</v>
      </c>
      <c r="AO241" s="94">
        <f t="shared" si="87"/>
        <v>14.541222652237916</v>
      </c>
      <c r="AP241" s="94">
        <f t="shared" si="87"/>
        <v>14.462640012595443</v>
      </c>
      <c r="AQ241" s="94">
        <f t="shared" si="87"/>
        <v>14.383158520273145</v>
      </c>
      <c r="AR241" s="94">
        <f t="shared" si="87"/>
        <v>14.320020519139556</v>
      </c>
      <c r="AS241" s="94">
        <f t="shared" si="87"/>
        <v>14.2554802810852</v>
      </c>
      <c r="AT241" s="94">
        <f t="shared" si="87"/>
        <v>14.189610742477356</v>
      </c>
      <c r="AU241" s="94">
        <f t="shared" si="87"/>
        <v>14.122478810536862</v>
      </c>
      <c r="AV241" s="94">
        <f t="shared" si="87"/>
        <v>14.05866723915563</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315.97224332965209</v>
      </c>
      <c r="T245" s="162">
        <f t="shared" si="89"/>
        <v>319.16884657101912</v>
      </c>
      <c r="U245" s="162">
        <f t="shared" si="89"/>
        <v>322.5090808439511</v>
      </c>
      <c r="V245" s="162">
        <f t="shared" si="89"/>
        <v>325.82273464405017</v>
      </c>
      <c r="W245" s="162">
        <f t="shared" si="89"/>
        <v>329.11919591508621</v>
      </c>
      <c r="X245" s="162">
        <f t="shared" si="89"/>
        <v>332.46299328479284</v>
      </c>
      <c r="Y245" s="162">
        <f t="shared" si="89"/>
        <v>335.66781868842122</v>
      </c>
      <c r="Z245" s="162">
        <f t="shared" si="89"/>
        <v>338.72419092852448</v>
      </c>
      <c r="AA245" s="162">
        <f t="shared" si="89"/>
        <v>342.1951680997156</v>
      </c>
      <c r="AB245" s="162">
        <f t="shared" si="89"/>
        <v>345.63564691833164</v>
      </c>
      <c r="AC245" s="162">
        <f t="shared" si="89"/>
        <v>349.58898163108734</v>
      </c>
      <c r="AD245" s="162">
        <f t="shared" si="89"/>
        <v>353.53659855805529</v>
      </c>
      <c r="AE245" s="162">
        <f t="shared" si="89"/>
        <v>357.45027083771731</v>
      </c>
      <c r="AF245" s="162">
        <f t="shared" si="89"/>
        <v>361.57517333987641</v>
      </c>
      <c r="AG245" s="162">
        <f t="shared" si="89"/>
        <v>365.87922957207974</v>
      </c>
      <c r="AH245" s="162">
        <f t="shared" si="89"/>
        <v>370.38626498157612</v>
      </c>
      <c r="AI245" s="162">
        <f t="shared" ref="AI245:AR245" si="90">SUM(AI220:AI241)</f>
        <v>375.29367626015858</v>
      </c>
      <c r="AJ245" s="162">
        <f t="shared" si="90"/>
        <v>380.02839107274229</v>
      </c>
      <c r="AK245" s="162">
        <f t="shared" si="90"/>
        <v>384.88430242694511</v>
      </c>
      <c r="AL245" s="162">
        <f t="shared" si="90"/>
        <v>389.8537216752768</v>
      </c>
      <c r="AM245" s="162">
        <f t="shared" si="90"/>
        <v>395.13916018109308</v>
      </c>
      <c r="AN245" s="162">
        <f t="shared" si="90"/>
        <v>400.33301476472099</v>
      </c>
      <c r="AO245" s="162">
        <f t="shared" si="90"/>
        <v>405.43953329241708</v>
      </c>
      <c r="AP245" s="162">
        <f t="shared" si="90"/>
        <v>410.46264941001277</v>
      </c>
      <c r="AQ245" s="162">
        <f t="shared" si="90"/>
        <v>415.40601396778709</v>
      </c>
      <c r="AR245" s="162">
        <f t="shared" si="90"/>
        <v>421.79947034203752</v>
      </c>
      <c r="AS245" s="162">
        <f t="shared" si="89"/>
        <v>428.06851191041295</v>
      </c>
      <c r="AT245" s="162">
        <f t="shared" si="89"/>
        <v>434.2196100215433</v>
      </c>
      <c r="AU245" s="162">
        <f t="shared" si="89"/>
        <v>440.25870108230043</v>
      </c>
      <c r="AV245" s="162">
        <f t="shared" si="89"/>
        <v>446.5923942950177</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116.99857151649501</v>
      </c>
      <c r="T248" s="10">
        <f t="shared" si="95"/>
        <v>116.28538825567756</v>
      </c>
      <c r="U248" s="10">
        <f t="shared" si="95"/>
        <v>115.58339691073427</v>
      </c>
      <c r="V248" s="10">
        <f t="shared" si="95"/>
        <v>114.87933438094601</v>
      </c>
      <c r="W248" s="10">
        <f t="shared" si="95"/>
        <v>114.17393218704171</v>
      </c>
      <c r="X248" s="10">
        <f t="shared" si="95"/>
        <v>113.47221848321065</v>
      </c>
      <c r="Y248" s="10">
        <f t="shared" si="95"/>
        <v>112.75967590391815</v>
      </c>
      <c r="Z248" s="10">
        <f t="shared" ref="Z248:AN256" si="96">INDEX($J$233:$AV$241,MATCH($D248,$B$233:$B$241,0),MATCH(Z$247,$J$104:$AV$104,0))</f>
        <v>112.0355656619881</v>
      </c>
      <c r="AA248" s="10">
        <f t="shared" si="96"/>
        <v>111.34376197289129</v>
      </c>
      <c r="AB248" s="10">
        <f t="shared" si="96"/>
        <v>110.64958181268929</v>
      </c>
      <c r="AC248" s="10">
        <f t="shared" si="96"/>
        <v>109.9996159819289</v>
      </c>
      <c r="AD248" s="10">
        <f t="shared" si="96"/>
        <v>109.34920116085326</v>
      </c>
      <c r="AE248" s="10">
        <f t="shared" si="96"/>
        <v>108.6961208293057</v>
      </c>
      <c r="AF248" s="10">
        <f t="shared" si="96"/>
        <v>108.05962739480211</v>
      </c>
      <c r="AG248" s="10">
        <f t="shared" si="96"/>
        <v>107.437202044118</v>
      </c>
      <c r="AH248" s="10">
        <f t="shared" si="96"/>
        <v>106.83071567544144</v>
      </c>
      <c r="AI248" s="10">
        <f t="shared" si="96"/>
        <v>106.25566890494795</v>
      </c>
      <c r="AJ248" s="10">
        <f t="shared" si="96"/>
        <v>105.66706110863383</v>
      </c>
      <c r="AK248" s="10">
        <f t="shared" si="96"/>
        <v>105.08797029589414</v>
      </c>
      <c r="AL248" s="10">
        <f t="shared" si="96"/>
        <v>104.51779271408955</v>
      </c>
      <c r="AM248" s="10">
        <f>INDEX($J$233:$AV$241,MATCH($D248,$B$233:$B$241,0),MATCH(AM$247,$J$104:$AV$104,0))</f>
        <v>101.77244238885382</v>
      </c>
      <c r="AN248" s="10">
        <f>INDEX($J$233:$AV$241,MATCH($D248,$B$233:$B$241,0),MATCH(AN$247,$J$104:$AV$104,0))</f>
        <v>99.476404966567912</v>
      </c>
      <c r="AO248" s="186">
        <f>AN248</f>
        <v>99.476404966567912</v>
      </c>
      <c r="AP248" s="186">
        <f>AO248</f>
        <v>99.476404966567912</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11.1577253384123</v>
      </c>
      <c r="T249" s="10">
        <f t="shared" si="95"/>
        <v>11.089711662373251</v>
      </c>
      <c r="U249" s="10">
        <f t="shared" si="95"/>
        <v>11.022765318368396</v>
      </c>
      <c r="V249" s="10">
        <f t="shared" si="95"/>
        <v>10.955621453049172</v>
      </c>
      <c r="W249" s="10">
        <f t="shared" si="95"/>
        <v>10.888349828868805</v>
      </c>
      <c r="X249" s="10">
        <f t="shared" si="95"/>
        <v>10.821429962480153</v>
      </c>
      <c r="Y249" s="10">
        <f t="shared" si="95"/>
        <v>10.753477385892079</v>
      </c>
      <c r="Z249" s="10">
        <f t="shared" si="96"/>
        <v>10.684421643676906</v>
      </c>
      <c r="AA249" s="10">
        <f t="shared" si="96"/>
        <v>10.61844685910482</v>
      </c>
      <c r="AB249" s="10">
        <f t="shared" si="96"/>
        <v>10.552245439185629</v>
      </c>
      <c r="AC249" s="10">
        <f t="shared" si="96"/>
        <v>10.490260577960594</v>
      </c>
      <c r="AD249" s="10">
        <f t="shared" si="96"/>
        <v>10.428232898173311</v>
      </c>
      <c r="AE249" s="10">
        <f t="shared" si="96"/>
        <v>10.365951018412927</v>
      </c>
      <c r="AF249" s="10">
        <f t="shared" si="96"/>
        <v>10.305250970285481</v>
      </c>
      <c r="AG249" s="10">
        <f t="shared" si="96"/>
        <v>10.245892543797179</v>
      </c>
      <c r="AH249" s="10">
        <f t="shared" si="96"/>
        <v>10.188054159657334</v>
      </c>
      <c r="AI249" s="10">
        <f t="shared" si="96"/>
        <v>10.133214054870221</v>
      </c>
      <c r="AJ249" s="10">
        <f t="shared" si="96"/>
        <v>10.077080684708559</v>
      </c>
      <c r="AK249" s="10">
        <f t="shared" si="96"/>
        <v>10.021854914420956</v>
      </c>
      <c r="AL249" s="10">
        <f t="shared" si="96"/>
        <v>9.967479166329035</v>
      </c>
      <c r="AM249" s="10">
        <f t="shared" si="96"/>
        <v>9.7056651587761085</v>
      </c>
      <c r="AN249" s="10">
        <f t="shared" si="96"/>
        <v>9.4867004774768091</v>
      </c>
      <c r="AO249" s="186">
        <f t="shared" ref="AO249:AP264" si="97">AN249</f>
        <v>9.4867004774768091</v>
      </c>
      <c r="AP249" s="186">
        <f t="shared" si="97"/>
        <v>9.4867004774768091</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8.027447800392622</v>
      </c>
      <c r="T250" s="10">
        <f t="shared" si="95"/>
        <v>7.9785152251985849</v>
      </c>
      <c r="U250" s="10">
        <f t="shared" si="95"/>
        <v>7.9303505441702775</v>
      </c>
      <c r="V250" s="10">
        <f t="shared" si="95"/>
        <v>7.8820437560374774</v>
      </c>
      <c r="W250" s="10">
        <f t="shared" si="95"/>
        <v>7.8336450515366218</v>
      </c>
      <c r="X250" s="10">
        <f t="shared" si="95"/>
        <v>7.7854994198822212</v>
      </c>
      <c r="Y250" s="10">
        <f t="shared" si="95"/>
        <v>7.7366108028103344</v>
      </c>
      <c r="Z250" s="10">
        <f t="shared" si="96"/>
        <v>7.6869285110226642</v>
      </c>
      <c r="AA250" s="10">
        <f t="shared" si="96"/>
        <v>7.6394628203705288</v>
      </c>
      <c r="AB250" s="10">
        <f t="shared" si="96"/>
        <v>7.5918340764648491</v>
      </c>
      <c r="AC250" s="10">
        <f t="shared" si="96"/>
        <v>7.547238944141097</v>
      </c>
      <c r="AD250" s="10">
        <f t="shared" si="96"/>
        <v>7.502613005917139</v>
      </c>
      <c r="AE250" s="10">
        <f t="shared" si="96"/>
        <v>7.4578041830143569</v>
      </c>
      <c r="AF250" s="10">
        <f t="shared" si="96"/>
        <v>7.4141334120421671</v>
      </c>
      <c r="AG250" s="10">
        <f t="shared" si="96"/>
        <v>7.3714278734403269</v>
      </c>
      <c r="AH250" s="10">
        <f t="shared" si="96"/>
        <v>7.3298159323448395</v>
      </c>
      <c r="AI250" s="10">
        <f t="shared" si="96"/>
        <v>7.2903611093236016</v>
      </c>
      <c r="AJ250" s="10">
        <f t="shared" si="96"/>
        <v>7.2499758439432505</v>
      </c>
      <c r="AK250" s="10">
        <f t="shared" si="96"/>
        <v>7.2102435531066948</v>
      </c>
      <c r="AL250" s="10">
        <f t="shared" si="96"/>
        <v>7.1711228124381208</v>
      </c>
      <c r="AM250" s="10">
        <f t="shared" si="96"/>
        <v>6.9827602013056103</v>
      </c>
      <c r="AN250" s="10">
        <f t="shared" si="96"/>
        <v>6.8252256236073716</v>
      </c>
      <c r="AO250" s="186">
        <f t="shared" si="97"/>
        <v>6.8252256236073716</v>
      </c>
      <c r="AP250" s="186">
        <f t="shared" si="97"/>
        <v>6.8252256236073716</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101.81577244849524</v>
      </c>
      <c r="T251" s="10">
        <f t="shared" si="95"/>
        <v>101.19513833599046</v>
      </c>
      <c r="U251" s="10">
        <f t="shared" si="95"/>
        <v>100.58424377453437</v>
      </c>
      <c r="V251" s="10">
        <f t="shared" si="95"/>
        <v>99.971546804021997</v>
      </c>
      <c r="W251" s="10">
        <f t="shared" si="95"/>
        <v>99.357684016397243</v>
      </c>
      <c r="X251" s="10">
        <f t="shared" si="95"/>
        <v>98.747031066816717</v>
      </c>
      <c r="Y251" s="10">
        <f t="shared" si="95"/>
        <v>98.126954495173436</v>
      </c>
      <c r="Z251" s="10">
        <f t="shared" si="96"/>
        <v>97.496811386036569</v>
      </c>
      <c r="AA251" s="10">
        <f t="shared" si="96"/>
        <v>96.894782437519225</v>
      </c>
      <c r="AB251" s="10">
        <f t="shared" si="96"/>
        <v>96.290685410407903</v>
      </c>
      <c r="AC251" s="10">
        <f t="shared" si="96"/>
        <v>95.725065059097304</v>
      </c>
      <c r="AD251" s="10">
        <f t="shared" si="96"/>
        <v>95.159053982539589</v>
      </c>
      <c r="AE251" s="10">
        <f t="shared" si="96"/>
        <v>94.590723296399034</v>
      </c>
      <c r="AF251" s="10">
        <f t="shared" si="96"/>
        <v>94.036827040637988</v>
      </c>
      <c r="AG251" s="10">
        <f t="shared" si="96"/>
        <v>93.495173266151568</v>
      </c>
      <c r="AH251" s="10">
        <f t="shared" si="96"/>
        <v>92.967390086357952</v>
      </c>
      <c r="AI251" s="10">
        <f t="shared" si="96"/>
        <v>92.466966616456418</v>
      </c>
      <c r="AJ251" s="10">
        <f t="shared" si="96"/>
        <v>91.954741922820062</v>
      </c>
      <c r="AK251" s="10">
        <f t="shared" si="96"/>
        <v>91.450799202386008</v>
      </c>
      <c r="AL251" s="10">
        <f t="shared" si="96"/>
        <v>90.954613050950286</v>
      </c>
      <c r="AM251" s="10">
        <f t="shared" si="96"/>
        <v>88.565524360528144</v>
      </c>
      <c r="AN251" s="10">
        <f t="shared" si="96"/>
        <v>86.567441643016195</v>
      </c>
      <c r="AO251" s="186">
        <f t="shared" si="97"/>
        <v>86.567441643016195</v>
      </c>
      <c r="AP251" s="186">
        <f t="shared" si="97"/>
        <v>86.567441643016195</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24.76812687034894</v>
      </c>
      <c r="T252" s="10">
        <f t="shared" si="95"/>
        <v>24.617148843380079</v>
      </c>
      <c r="U252" s="10">
        <f t="shared" si="95"/>
        <v>24.468540099973403</v>
      </c>
      <c r="V252" s="10">
        <f t="shared" si="95"/>
        <v>24.319492895068038</v>
      </c>
      <c r="W252" s="10">
        <f t="shared" si="95"/>
        <v>24.170162088659165</v>
      </c>
      <c r="X252" s="10">
        <f t="shared" si="95"/>
        <v>24.021612120758917</v>
      </c>
      <c r="Y252" s="10">
        <f t="shared" si="95"/>
        <v>23.870769723491232</v>
      </c>
      <c r="Z252" s="10">
        <f t="shared" si="96"/>
        <v>23.717478498583297</v>
      </c>
      <c r="AA252" s="10">
        <f t="shared" si="96"/>
        <v>23.571026440931384</v>
      </c>
      <c r="AB252" s="10">
        <f t="shared" si="96"/>
        <v>23.424071293907748</v>
      </c>
      <c r="AC252" s="10">
        <f t="shared" si="96"/>
        <v>23.28647614253963</v>
      </c>
      <c r="AD252" s="10">
        <f t="shared" si="96"/>
        <v>23.1487859417282</v>
      </c>
      <c r="AE252" s="10">
        <f t="shared" si="96"/>
        <v>23.010531463073999</v>
      </c>
      <c r="AF252" s="10">
        <f t="shared" si="96"/>
        <v>22.875788363790036</v>
      </c>
      <c r="AG252" s="10">
        <f t="shared" si="96"/>
        <v>22.74402342125061</v>
      </c>
      <c r="AH252" s="10">
        <f t="shared" si="96"/>
        <v>22.615632697074975</v>
      </c>
      <c r="AI252" s="10">
        <f t="shared" si="96"/>
        <v>22.493897609343929</v>
      </c>
      <c r="AJ252" s="10">
        <f t="shared" si="96"/>
        <v>22.36929170700666</v>
      </c>
      <c r="AK252" s="10">
        <f t="shared" si="96"/>
        <v>22.246700511802466</v>
      </c>
      <c r="AL252" s="10">
        <f t="shared" si="96"/>
        <v>22.125996211726687</v>
      </c>
      <c r="AM252" s="10">
        <f t="shared" si="96"/>
        <v>21.544816593226763</v>
      </c>
      <c r="AN252" s="10">
        <f t="shared" si="96"/>
        <v>21.058754708563249</v>
      </c>
      <c r="AO252" s="186">
        <f t="shared" si="97"/>
        <v>21.058754708563249</v>
      </c>
      <c r="AP252" s="186">
        <f t="shared" si="97"/>
        <v>21.058754708563249</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9.3860821433399408</v>
      </c>
      <c r="T253" s="10">
        <f t="shared" si="95"/>
        <v>9.3288677980490338</v>
      </c>
      <c r="U253" s="10">
        <f t="shared" si="95"/>
        <v>9.2725513119402905</v>
      </c>
      <c r="V253" s="10">
        <f t="shared" si="95"/>
        <v>9.2160686672978436</v>
      </c>
      <c r="W253" s="10">
        <f t="shared" si="95"/>
        <v>9.159478549570256</v>
      </c>
      <c r="X253" s="10">
        <f t="shared" si="95"/>
        <v>9.1031843369153851</v>
      </c>
      <c r="Y253" s="10">
        <f t="shared" si="95"/>
        <v>9.0460213895974846</v>
      </c>
      <c r="Z253" s="10">
        <f t="shared" si="96"/>
        <v>8.9879304392252326</v>
      </c>
      <c r="AA253" s="10">
        <f t="shared" si="96"/>
        <v>8.9324312466388278</v>
      </c>
      <c r="AB253" s="10">
        <f t="shared" si="96"/>
        <v>8.8767414042631536</v>
      </c>
      <c r="AC253" s="10">
        <f t="shared" si="96"/>
        <v>8.8245986079981478</v>
      </c>
      <c r="AD253" s="10">
        <f t="shared" si="96"/>
        <v>8.7724197919772955</v>
      </c>
      <c r="AE253" s="10">
        <f t="shared" si="96"/>
        <v>8.7200271383008285</v>
      </c>
      <c r="AF253" s="10">
        <f t="shared" si="96"/>
        <v>8.6689651502567706</v>
      </c>
      <c r="AG253" s="10">
        <f t="shared" si="96"/>
        <v>8.6190317588153658</v>
      </c>
      <c r="AH253" s="10">
        <f t="shared" si="96"/>
        <v>8.570377054732834</v>
      </c>
      <c r="AI253" s="10">
        <f t="shared" si="96"/>
        <v>8.5242445579497126</v>
      </c>
      <c r="AJ253" s="10">
        <f t="shared" si="96"/>
        <v>8.4770241427360489</v>
      </c>
      <c r="AK253" s="10">
        <f t="shared" si="96"/>
        <v>8.4305672170969004</v>
      </c>
      <c r="AL253" s="10">
        <f t="shared" si="96"/>
        <v>8.3848253456386299</v>
      </c>
      <c r="AM253" s="10">
        <f t="shared" si="96"/>
        <v>8.1645826253138392</v>
      </c>
      <c r="AN253" s="10">
        <f t="shared" si="96"/>
        <v>7.9803855400808796</v>
      </c>
      <c r="AO253" s="186">
        <f t="shared" si="97"/>
        <v>7.9803855400808796</v>
      </c>
      <c r="AP253" s="186">
        <f t="shared" si="97"/>
        <v>7.9803855400808796</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9.0792490376895856</v>
      </c>
      <c r="T254" s="10">
        <f t="shared" si="95"/>
        <v>9.1711012731809731</v>
      </c>
      <c r="U254" s="10">
        <f t="shared" si="95"/>
        <v>9.2670806493711027</v>
      </c>
      <c r="V254" s="10">
        <f t="shared" si="95"/>
        <v>9.3622962536240291</v>
      </c>
      <c r="W254" s="10">
        <f t="shared" si="95"/>
        <v>9.4570178421643547</v>
      </c>
      <c r="X254" s="10">
        <f t="shared" si="95"/>
        <v>9.5530996015341607</v>
      </c>
      <c r="Y254" s="10">
        <f t="shared" si="95"/>
        <v>9.6451880953057465</v>
      </c>
      <c r="Z254" s="10">
        <f t="shared" si="96"/>
        <v>9.733010887673073</v>
      </c>
      <c r="AA254" s="10">
        <f t="shared" si="96"/>
        <v>9.8327470727546888</v>
      </c>
      <c r="AB254" s="10">
        <f t="shared" si="96"/>
        <v>9.9316069082704388</v>
      </c>
      <c r="AC254" s="10">
        <f t="shared" si="96"/>
        <v>10.046771258630438</v>
      </c>
      <c r="AD254" s="10">
        <f t="shared" si="96"/>
        <v>10.16177003892861</v>
      </c>
      <c r="AE254" s="10">
        <f t="shared" si="96"/>
        <v>10.275785883250908</v>
      </c>
      <c r="AF254" s="10">
        <f t="shared" si="96"/>
        <v>10.395918326252634</v>
      </c>
      <c r="AG254" s="10">
        <f t="shared" si="96"/>
        <v>10.52123852816332</v>
      </c>
      <c r="AH254" s="10">
        <f t="shared" si="96"/>
        <v>10.652436403037203</v>
      </c>
      <c r="AI254" s="10">
        <f t="shared" si="96"/>
        <v>10.795227971669368</v>
      </c>
      <c r="AJ254" s="10">
        <f t="shared" si="96"/>
        <v>10.933018764544254</v>
      </c>
      <c r="AK254" s="10">
        <f t="shared" si="96"/>
        <v>11.074319048616257</v>
      </c>
      <c r="AL254" s="10">
        <f t="shared" si="96"/>
        <v>11.21890618353339</v>
      </c>
      <c r="AM254" s="10">
        <f t="shared" si="96"/>
        <v>11.980759989937804</v>
      </c>
      <c r="AN254" s="10">
        <f t="shared" si="96"/>
        <v>12.90830281590636</v>
      </c>
      <c r="AO254" s="186">
        <f t="shared" si="97"/>
        <v>12.90830281590636</v>
      </c>
      <c r="AP254" s="186">
        <f t="shared" si="97"/>
        <v>12.90830281590636</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3.1373302769317415</v>
      </c>
      <c r="T255" s="10">
        <f t="shared" si="95"/>
        <v>3.1690697741318674</v>
      </c>
      <c r="U255" s="10">
        <f t="shared" si="95"/>
        <v>3.2022354028785087</v>
      </c>
      <c r="V255" s="10">
        <f t="shared" si="95"/>
        <v>3.2351371105879245</v>
      </c>
      <c r="W255" s="10">
        <f t="shared" si="95"/>
        <v>3.2678681113979051</v>
      </c>
      <c r="X255" s="10">
        <f t="shared" si="95"/>
        <v>3.3010691186046062</v>
      </c>
      <c r="Y255" s="10">
        <f t="shared" si="95"/>
        <v>3.3328902547434334</v>
      </c>
      <c r="Z255" s="10">
        <f t="shared" si="96"/>
        <v>3.3632373797484787</v>
      </c>
      <c r="AA255" s="10">
        <f t="shared" si="96"/>
        <v>3.3977011720580954</v>
      </c>
      <c r="AB255" s="10">
        <f t="shared" si="96"/>
        <v>3.4318621421833266</v>
      </c>
      <c r="AC255" s="10">
        <f t="shared" si="96"/>
        <v>3.471657129820271</v>
      </c>
      <c r="AD255" s="10">
        <f t="shared" si="96"/>
        <v>3.5113949047994559</v>
      </c>
      <c r="AE255" s="10">
        <f t="shared" si="96"/>
        <v>3.5507930267099108</v>
      </c>
      <c r="AF255" s="10">
        <f t="shared" si="96"/>
        <v>3.5923047364456533</v>
      </c>
      <c r="AG255" s="10">
        <f t="shared" si="96"/>
        <v>3.6356090738565423</v>
      </c>
      <c r="AH255" s="10">
        <f t="shared" si="96"/>
        <v>3.6809444384227379</v>
      </c>
      <c r="AI255" s="10">
        <f t="shared" si="96"/>
        <v>3.7302859984681347</v>
      </c>
      <c r="AJ255" s="10">
        <f t="shared" si="96"/>
        <v>3.777899542779374</v>
      </c>
      <c r="AK255" s="10">
        <f t="shared" si="96"/>
        <v>3.8267257901394696</v>
      </c>
      <c r="AL255" s="10">
        <f t="shared" si="96"/>
        <v>3.8766878072784743</v>
      </c>
      <c r="AM255" s="10">
        <f t="shared" si="96"/>
        <v>4.1399460352999951</v>
      </c>
      <c r="AN255" s="10">
        <f t="shared" si="96"/>
        <v>4.4604580268735292</v>
      </c>
      <c r="AO255" s="186">
        <f t="shared" si="97"/>
        <v>4.4604580268735292</v>
      </c>
      <c r="AP255" s="186">
        <f t="shared" si="97"/>
        <v>4.4604580268735292</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16.53501636855248</v>
      </c>
      <c r="T256" s="10">
        <f t="shared" si="95"/>
        <v>16.434224566237766</v>
      </c>
      <c r="U256" s="10">
        <f t="shared" si="95"/>
        <v>16.335014479919895</v>
      </c>
      <c r="V256" s="10">
        <f t="shared" si="95"/>
        <v>16.235511679982785</v>
      </c>
      <c r="W256" s="10">
        <f t="shared" si="95"/>
        <v>16.135819549801727</v>
      </c>
      <c r="X256" s="10">
        <f t="shared" si="95"/>
        <v>16.036648701572624</v>
      </c>
      <c r="Y256" s="10">
        <f t="shared" si="95"/>
        <v>15.935947444632651</v>
      </c>
      <c r="Z256" s="10">
        <f t="shared" si="96"/>
        <v>15.833611368663878</v>
      </c>
      <c r="AA256" s="10">
        <f t="shared" si="96"/>
        <v>15.735841069635672</v>
      </c>
      <c r="AB256" s="10">
        <f t="shared" si="96"/>
        <v>15.63773491190326</v>
      </c>
      <c r="AC256" s="10">
        <f t="shared" si="96"/>
        <v>15.545877417308912</v>
      </c>
      <c r="AD256" s="10">
        <f t="shared" si="96"/>
        <v>15.453956468416655</v>
      </c>
      <c r="AE256" s="10">
        <f t="shared" si="96"/>
        <v>15.361658811854273</v>
      </c>
      <c r="AF256" s="10">
        <f t="shared" si="96"/>
        <v>15.271705325913556</v>
      </c>
      <c r="AG256" s="10">
        <f t="shared" si="96"/>
        <v>15.183740035155173</v>
      </c>
      <c r="AH256" s="10">
        <f t="shared" si="96"/>
        <v>15.09802734735576</v>
      </c>
      <c r="AI256" s="10">
        <f t="shared" si="96"/>
        <v>15.016757912699008</v>
      </c>
      <c r="AJ256" s="10">
        <f t="shared" si="96"/>
        <v>14.933571943669127</v>
      </c>
      <c r="AK256" s="10">
        <f t="shared" si="96"/>
        <v>14.851730978062301</v>
      </c>
      <c r="AL256" s="10">
        <f t="shared" si="96"/>
        <v>14.771149689539548</v>
      </c>
      <c r="AM256" s="10">
        <f t="shared" si="96"/>
        <v>14.383158520273145</v>
      </c>
      <c r="AN256" s="10">
        <f t="shared" si="96"/>
        <v>14.05866723915563</v>
      </c>
      <c r="AO256" s="186">
        <f t="shared" si="97"/>
        <v>14.05866723915563</v>
      </c>
      <c r="AP256" s="186">
        <f t="shared" si="97"/>
        <v>14.05866723915563</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6.1062592218285809</v>
      </c>
      <c r="T258" s="225">
        <f t="shared" si="99"/>
        <v>8.0648597915186695</v>
      </c>
      <c r="U258" s="225">
        <f t="shared" si="99"/>
        <v>10.068228024705395</v>
      </c>
      <c r="V258" s="225">
        <f t="shared" si="99"/>
        <v>12.063311518512318</v>
      </c>
      <c r="W258" s="225">
        <f t="shared" si="99"/>
        <v>14.053036355855111</v>
      </c>
      <c r="X258" s="225">
        <f t="shared" si="99"/>
        <v>16.057515153490716</v>
      </c>
      <c r="Y258" s="225">
        <f t="shared" si="99"/>
        <v>18.0186784492806</v>
      </c>
      <c r="Z258" s="225">
        <f t="shared" ref="Z258:AN266" si="100">INDEX($J$220:$AV$228,MATCH($D258,$B$220:$B$228,0),MATCH(Z$247,$J$104:$AV$104,0))</f>
        <v>19.933571094520314</v>
      </c>
      <c r="AA258" s="225">
        <f t="shared" si="100"/>
        <v>21.977689951092987</v>
      </c>
      <c r="AB258" s="225">
        <f t="shared" si="100"/>
        <v>24.012302923244981</v>
      </c>
      <c r="AC258" s="225">
        <f t="shared" si="100"/>
        <v>26.201658510264036</v>
      </c>
      <c r="AD258" s="225">
        <f t="shared" si="100"/>
        <v>28.389236095634907</v>
      </c>
      <c r="AE258" s="225">
        <f t="shared" si="100"/>
        <v>30.566258259536813</v>
      </c>
      <c r="AF258" s="225">
        <f t="shared" si="100"/>
        <v>32.808964535733011</v>
      </c>
      <c r="AG258" s="225">
        <f t="shared" si="100"/>
        <v>35.107380423854202</v>
      </c>
      <c r="AH258" s="225">
        <f t="shared" si="100"/>
        <v>37.468914680725341</v>
      </c>
      <c r="AI258" s="225">
        <f t="shared" si="100"/>
        <v>39.954949746401446</v>
      </c>
      <c r="AJ258" s="225">
        <f t="shared" si="100"/>
        <v>42.387283149827866</v>
      </c>
      <c r="AK258" s="225">
        <f t="shared" si="100"/>
        <v>44.85730380820894</v>
      </c>
      <c r="AL258" s="225">
        <f t="shared" si="100"/>
        <v>47.362620861093156</v>
      </c>
      <c r="AM258" s="225">
        <f>INDEX($J$220:$AV$228,MATCH($D258,$B$220:$B$228,0),MATCH(AM$247,$J$104:$AV$104,0))</f>
        <v>60.048244675386883</v>
      </c>
      <c r="AN258" s="225">
        <f t="shared" si="100"/>
        <v>74.477562003448185</v>
      </c>
      <c r="AO258" s="226">
        <f t="shared" si="97"/>
        <v>74.477562003448185</v>
      </c>
      <c r="AP258" s="226">
        <f t="shared" si="97"/>
        <v>74.477562003448185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0.58233158199461399</v>
      </c>
      <c r="T259" s="10">
        <f t="shared" si="99"/>
        <v>0.76911614629315217</v>
      </c>
      <c r="U259" s="10">
        <f t="shared" si="99"/>
        <v>0.96017003872846596</v>
      </c>
      <c r="V259" s="10">
        <f t="shared" si="99"/>
        <v>1.1504338459063104</v>
      </c>
      <c r="W259" s="10">
        <f t="shared" si="99"/>
        <v>1.3401866176395791</v>
      </c>
      <c r="X259" s="10">
        <f t="shared" si="99"/>
        <v>1.5313464205397012</v>
      </c>
      <c r="Y259" s="10">
        <f t="shared" si="99"/>
        <v>1.7183753826421475</v>
      </c>
      <c r="Z259" s="10">
        <f t="shared" si="100"/>
        <v>1.9009916822361839</v>
      </c>
      <c r="AA259" s="10">
        <f t="shared" si="100"/>
        <v>2.0959318124025743</v>
      </c>
      <c r="AB259" s="10">
        <f t="shared" si="100"/>
        <v>2.2899654011805546</v>
      </c>
      <c r="AC259" s="10">
        <f t="shared" si="100"/>
        <v>2.4987562264995886</v>
      </c>
      <c r="AD259" s="10">
        <f t="shared" si="100"/>
        <v>2.7073774903121488</v>
      </c>
      <c r="AE259" s="10">
        <f t="shared" si="100"/>
        <v>2.9149921222312134</v>
      </c>
      <c r="AF259" s="10">
        <f t="shared" si="100"/>
        <v>3.128870807416722</v>
      </c>
      <c r="AG259" s="10">
        <f t="shared" si="100"/>
        <v>3.3480623142932275</v>
      </c>
      <c r="AH259" s="10">
        <f t="shared" si="100"/>
        <v>3.5732731888696314</v>
      </c>
      <c r="AI259" s="10">
        <f t="shared" si="100"/>
        <v>3.8103572496828453</v>
      </c>
      <c r="AJ259" s="10">
        <f t="shared" si="100"/>
        <v>4.0423199796128539</v>
      </c>
      <c r="AK259" s="10">
        <f t="shared" si="100"/>
        <v>4.2778768050441354</v>
      </c>
      <c r="AL259" s="10">
        <f t="shared" si="100"/>
        <v>4.5167997183703177</v>
      </c>
      <c r="AM259" s="10">
        <f t="shared" si="100"/>
        <v>5.7265812091328456</v>
      </c>
      <c r="AN259" s="10">
        <f t="shared" si="100"/>
        <v>7.1026523652204485</v>
      </c>
      <c r="AO259" s="186">
        <f t="shared" si="97"/>
        <v>7.1026523652204485</v>
      </c>
      <c r="AP259" s="186">
        <f t="shared" si="97"/>
        <v>7.1026523652204485</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0.41895962081882571</v>
      </c>
      <c r="T260" s="10">
        <f t="shared" si="99"/>
        <v>0.55334214900883694</v>
      </c>
      <c r="U260" s="10">
        <f t="shared" si="99"/>
        <v>0.69079625386176624</v>
      </c>
      <c r="V260" s="10">
        <f t="shared" si="99"/>
        <v>0.82768193029673087</v>
      </c>
      <c r="W260" s="10">
        <f t="shared" si="99"/>
        <v>0.9641999412594725</v>
      </c>
      <c r="X260" s="10">
        <f t="shared" si="99"/>
        <v>1.1017302436080361</v>
      </c>
      <c r="Y260" s="10">
        <f t="shared" si="99"/>
        <v>1.2362886042866508</v>
      </c>
      <c r="Z260" s="10">
        <f t="shared" si="100"/>
        <v>1.3676722661021317</v>
      </c>
      <c r="AA260" s="10">
        <f t="shared" si="100"/>
        <v>1.5079223324597537</v>
      </c>
      <c r="AB260" s="10">
        <f t="shared" si="100"/>
        <v>1.6475201858031954</v>
      </c>
      <c r="AC260" s="10">
        <f t="shared" si="100"/>
        <v>1.7977351624776381</v>
      </c>
      <c r="AD260" s="10">
        <f t="shared" si="100"/>
        <v>1.9478281477872734</v>
      </c>
      <c r="AE260" s="10">
        <f t="shared" si="100"/>
        <v>2.0971969097687522</v>
      </c>
      <c r="AF260" s="10">
        <f t="shared" si="100"/>
        <v>2.2510723573953904</v>
      </c>
      <c r="AG260" s="10">
        <f t="shared" si="100"/>
        <v>2.4087701252086036</v>
      </c>
      <c r="AH260" s="10">
        <f t="shared" si="100"/>
        <v>2.5707985391469688</v>
      </c>
      <c r="AI260" s="10">
        <f t="shared" si="100"/>
        <v>2.7413691406593732</v>
      </c>
      <c r="AJ260" s="10">
        <f t="shared" si="100"/>
        <v>2.9082551904296823</v>
      </c>
      <c r="AK260" s="10">
        <f t="shared" si="100"/>
        <v>3.0777270193934241</v>
      </c>
      <c r="AL260" s="10">
        <f t="shared" si="100"/>
        <v>3.2496205870223767</v>
      </c>
      <c r="AM260" s="10">
        <f t="shared" si="100"/>
        <v>4.1200002990541904</v>
      </c>
      <c r="AN260" s="10">
        <f t="shared" si="100"/>
        <v>5.1100174432377203</v>
      </c>
      <c r="AO260" s="186">
        <f t="shared" si="97"/>
        <v>5.1100174432377203</v>
      </c>
      <c r="AP260" s="186">
        <f t="shared" si="97"/>
        <v>5.1100174432377203</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5.3138554717616548</v>
      </c>
      <c r="T261" s="225">
        <f t="shared" si="99"/>
        <v>7.0182902125990223</v>
      </c>
      <c r="U261" s="225">
        <f t="shared" si="99"/>
        <v>8.7616831576310599</v>
      </c>
      <c r="V261" s="225">
        <f t="shared" si="99"/>
        <v>10.497866466438007</v>
      </c>
      <c r="W261" s="225">
        <f t="shared" si="99"/>
        <v>12.229386506795521</v>
      </c>
      <c r="X261" s="225">
        <f t="shared" si="99"/>
        <v>13.973745899329874</v>
      </c>
      <c r="Y261" s="225">
        <f t="shared" si="99"/>
        <v>15.680410803613187</v>
      </c>
      <c r="Z261" s="225">
        <f t="shared" si="100"/>
        <v>17.346809557922224</v>
      </c>
      <c r="AA261" s="225">
        <f t="shared" si="100"/>
        <v>19.12566495470918</v>
      </c>
      <c r="AB261" s="225">
        <f t="shared" si="100"/>
        <v>20.89624803712039</v>
      </c>
      <c r="AC261" s="225">
        <f t="shared" si="100"/>
        <v>22.801492924878247</v>
      </c>
      <c r="AD261" s="225">
        <f t="shared" si="100"/>
        <v>24.705190540657664</v>
      </c>
      <c r="AE261" s="225">
        <f t="shared" si="100"/>
        <v>26.599702502488899</v>
      </c>
      <c r="AF261" s="225">
        <f t="shared" si="100"/>
        <v>28.551374808623095</v>
      </c>
      <c r="AG261" s="225">
        <f t="shared" si="100"/>
        <v>30.551527340604736</v>
      </c>
      <c r="AH261" s="225">
        <f t="shared" si="100"/>
        <v>32.606607427569898</v>
      </c>
      <c r="AI261" s="225">
        <f t="shared" si="100"/>
        <v>34.77003196570773</v>
      </c>
      <c r="AJ261" s="225">
        <f t="shared" si="100"/>
        <v>36.886723657855633</v>
      </c>
      <c r="AK261" s="225">
        <f t="shared" si="100"/>
        <v>39.036211963884689</v>
      </c>
      <c r="AL261" s="225">
        <f t="shared" si="100"/>
        <v>41.216416283147097</v>
      </c>
      <c r="AM261" s="225">
        <f t="shared" si="100"/>
        <v>52.25583814020154</v>
      </c>
      <c r="AN261" s="225">
        <f t="shared" si="100"/>
        <v>64.812675976925846</v>
      </c>
      <c r="AO261" s="226">
        <f t="shared" si="97"/>
        <v>64.812675976925846</v>
      </c>
      <c r="AP261" s="226">
        <f t="shared" si="97"/>
        <v>64.812675976925846</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1.2926705099828153</v>
      </c>
      <c r="T262" s="10">
        <f t="shared" si="99"/>
        <v>1.707298370559579</v>
      </c>
      <c r="U262" s="10">
        <f t="shared" si="99"/>
        <v>2.131403365385093</v>
      </c>
      <c r="V262" s="10">
        <f t="shared" si="99"/>
        <v>2.5537545142158478</v>
      </c>
      <c r="W262" s="10">
        <f t="shared" si="99"/>
        <v>2.9749712570325988</v>
      </c>
      <c r="X262" s="10">
        <f t="shared" si="99"/>
        <v>3.3993113538838124</v>
      </c>
      <c r="Y262" s="10">
        <f t="shared" si="99"/>
        <v>3.8144817332653012</v>
      </c>
      <c r="Z262" s="10">
        <f t="shared" si="100"/>
        <v>4.2198568020857667</v>
      </c>
      <c r="AA262" s="10">
        <f t="shared" si="100"/>
        <v>4.6525885399303322</v>
      </c>
      <c r="AB262" s="10">
        <f t="shared" si="100"/>
        <v>5.0833079202880116</v>
      </c>
      <c r="AC262" s="10">
        <f t="shared" si="100"/>
        <v>5.5467856896379573</v>
      </c>
      <c r="AD262" s="10">
        <f t="shared" si="100"/>
        <v>6.0098870631924077</v>
      </c>
      <c r="AE262" s="10">
        <f t="shared" si="100"/>
        <v>6.4707538964894447</v>
      </c>
      <c r="AF262" s="10">
        <f t="shared" si="100"/>
        <v>6.9455257920926652</v>
      </c>
      <c r="AG262" s="10">
        <f t="shared" si="100"/>
        <v>7.4320911884042378</v>
      </c>
      <c r="AH262" s="10">
        <f t="shared" si="100"/>
        <v>7.9320184894363983</v>
      </c>
      <c r="AI262" s="10">
        <f t="shared" si="100"/>
        <v>8.4583021107891696</v>
      </c>
      <c r="AJ262" s="10">
        <f t="shared" si="100"/>
        <v>8.9732173063012741</v>
      </c>
      <c r="AK262" s="10">
        <f t="shared" si="100"/>
        <v>9.4961107420603632</v>
      </c>
      <c r="AL262" s="10">
        <f t="shared" si="100"/>
        <v>10.026476282527979</v>
      </c>
      <c r="AM262" s="10">
        <f t="shared" si="100"/>
        <v>12.7119718060152</v>
      </c>
      <c r="AN262" s="10">
        <f t="shared" si="100"/>
        <v>15.766600230974737</v>
      </c>
      <c r="AO262" s="186">
        <f t="shared" si="97"/>
        <v>15.766600230974737</v>
      </c>
      <c r="AP262" s="186">
        <f t="shared" si="97"/>
        <v>15.766600230974737</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0.48986795224700413</v>
      </c>
      <c r="T263" s="10">
        <f t="shared" si="99"/>
        <v>0.64699453588663247</v>
      </c>
      <c r="U263" s="10">
        <f t="shared" si="99"/>
        <v>0.80771255625491845</v>
      </c>
      <c r="V263" s="10">
        <f t="shared" si="99"/>
        <v>0.96776594248838488</v>
      </c>
      <c r="W263" s="10">
        <f t="shared" si="99"/>
        <v>1.1273894363813011</v>
      </c>
      <c r="X263" s="10">
        <f t="shared" si="99"/>
        <v>1.2881965505650717</v>
      </c>
      <c r="Y263" s="10">
        <f t="shared" si="99"/>
        <v>1.4455287260967356</v>
      </c>
      <c r="Z263" s="10">
        <f t="shared" si="100"/>
        <v>1.5991488894109815</v>
      </c>
      <c r="AA263" s="10">
        <f t="shared" si="100"/>
        <v>1.763136083868619</v>
      </c>
      <c r="AB263" s="10">
        <f t="shared" si="100"/>
        <v>1.9263606791691799</v>
      </c>
      <c r="AC263" s="10">
        <f t="shared" si="100"/>
        <v>2.1019993311149765</v>
      </c>
      <c r="AD263" s="10">
        <f t="shared" si="100"/>
        <v>2.2774953448276349</v>
      </c>
      <c r="AE263" s="10">
        <f t="shared" si="100"/>
        <v>2.4521445614240456</v>
      </c>
      <c r="AF263" s="10">
        <f t="shared" si="100"/>
        <v>2.6320632139248055</v>
      </c>
      <c r="AG263" s="10">
        <f t="shared" si="100"/>
        <v>2.8164511089720676</v>
      </c>
      <c r="AH263" s="10">
        <f t="shared" si="100"/>
        <v>3.0059026059604621</v>
      </c>
      <c r="AI263" s="10">
        <f t="shared" si="100"/>
        <v>3.2053420438545368</v>
      </c>
      <c r="AJ263" s="10">
        <f t="shared" si="100"/>
        <v>3.4004733247636478</v>
      </c>
      <c r="AK263" s="10">
        <f t="shared" si="100"/>
        <v>3.598628024387847</v>
      </c>
      <c r="AL263" s="10">
        <f t="shared" si="100"/>
        <v>3.7996143385683268</v>
      </c>
      <c r="AM263" s="10">
        <f t="shared" si="100"/>
        <v>4.81730460279248</v>
      </c>
      <c r="AN263" s="10">
        <f t="shared" si="100"/>
        <v>5.9748807676810198</v>
      </c>
      <c r="AO263" s="186">
        <f t="shared" si="97"/>
        <v>5.9748807676810198</v>
      </c>
      <c r="AP263" s="186">
        <f t="shared" si="97"/>
        <v>5.9748807676810198</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0.86297717036079624</v>
      </c>
      <c r="T266" s="10">
        <f t="shared" si="99"/>
        <v>1.1397796309337098</v>
      </c>
      <c r="U266" s="10">
        <f t="shared" si="99"/>
        <v>1.4229089554939705</v>
      </c>
      <c r="V266" s="10">
        <f t="shared" si="99"/>
        <v>1.7048674255773035</v>
      </c>
      <c r="W266" s="10">
        <f t="shared" si="99"/>
        <v>1.9860685746848383</v>
      </c>
      <c r="X266" s="10">
        <f t="shared" si="99"/>
        <v>2.2693548516001791</v>
      </c>
      <c r="Y266" s="10">
        <f t="shared" si="99"/>
        <v>2.5465194936720543</v>
      </c>
      <c r="Z266" s="10">
        <f t="shared" si="100"/>
        <v>2.8171448596287272</v>
      </c>
      <c r="AA266" s="10">
        <f t="shared" si="100"/>
        <v>3.1060333333476629</v>
      </c>
      <c r="AB266" s="10">
        <f t="shared" si="100"/>
        <v>3.3935783722497779</v>
      </c>
      <c r="AC266" s="10">
        <f t="shared" si="100"/>
        <v>3.7029926667895885</v>
      </c>
      <c r="AD266" s="10">
        <f t="shared" si="100"/>
        <v>4.0121556823097073</v>
      </c>
      <c r="AE266" s="10">
        <f t="shared" si="100"/>
        <v>4.3198269354561143</v>
      </c>
      <c r="AF266" s="10">
        <f t="shared" si="100"/>
        <v>4.6367811042643323</v>
      </c>
      <c r="AG266" s="10">
        <f t="shared" si="100"/>
        <v>4.9616085259945795</v>
      </c>
      <c r="AH266" s="10">
        <f t="shared" si="100"/>
        <v>5.2953562554423401</v>
      </c>
      <c r="AI266" s="10">
        <f t="shared" si="100"/>
        <v>5.64669926733505</v>
      </c>
      <c r="AJ266" s="10">
        <f t="shared" si="100"/>
        <v>5.9904528031101636</v>
      </c>
      <c r="AK266" s="10">
        <f t="shared" si="100"/>
        <v>6.3395325524405717</v>
      </c>
      <c r="AL266" s="10">
        <f t="shared" si="100"/>
        <v>6.6936006230239276</v>
      </c>
      <c r="AM266" s="10">
        <f t="shared" si="100"/>
        <v>8.486417361688753</v>
      </c>
      <c r="AN266" s="10">
        <f t="shared" si="100"/>
        <v>10.525664466281771</v>
      </c>
      <c r="AO266" s="186">
        <f>AN266</f>
        <v>10.525664466281771</v>
      </c>
      <c r="AP266" s="186">
        <f>AO266</f>
        <v>10.525664466281771</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58" zoomScale="70" zoomScaleNormal="70" workbookViewId="0">
      <selection activeCell="H98" sqref="H9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8" t="s">
        <v>296</v>
      </c>
      <c r="C2" s="348"/>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143.00398367954432</v>
      </c>
      <c r="L7" s="24" cm="1">
        <f t="array" ref="L7">INDEX(Drivers!$C$7:$AG$22,$D7,L$3)</f>
        <v>172.45696037159914</v>
      </c>
      <c r="M7" s="24" cm="1">
        <f t="array" ref="M7">INDEX(Drivers!$C$7:$AG$22,$D7,M$3)</f>
        <v>215.97744386943882</v>
      </c>
      <c r="N7" s="24" cm="1">
        <f t="array" ref="N7">INDEX(Drivers!$C$7:$AG$22,$D7,N$3)</f>
        <v>285.96825914144978</v>
      </c>
      <c r="O7" s="186"/>
      <c r="P7" s="186">
        <f>G7</f>
        <v>145.137</v>
      </c>
      <c r="Q7" s="186">
        <f t="shared" ref="Q7:V7" si="0">I7</f>
        <v>150.78899999999999</v>
      </c>
      <c r="R7" s="186">
        <f t="shared" si="0"/>
        <v>140.006</v>
      </c>
      <c r="S7" s="24">
        <f t="shared" si="0"/>
        <v>143.00398367954432</v>
      </c>
      <c r="T7" s="186">
        <f t="shared" si="0"/>
        <v>172.45696037159914</v>
      </c>
      <c r="U7" s="186">
        <f t="shared" si="0"/>
        <v>215.97744386943882</v>
      </c>
      <c r="V7" s="186">
        <f t="shared" si="0"/>
        <v>285.96825914144978</v>
      </c>
      <c r="X7" s="186">
        <f t="shared" ref="X7:AD7" si="1">P7</f>
        <v>145.137</v>
      </c>
      <c r="Y7" s="186">
        <f t="shared" si="1"/>
        <v>150.78899999999999</v>
      </c>
      <c r="Z7" s="186">
        <f t="shared" si="1"/>
        <v>140.006</v>
      </c>
      <c r="AA7" s="186">
        <f t="shared" si="1"/>
        <v>143.00398367954432</v>
      </c>
      <c r="AB7" s="186">
        <f t="shared" si="1"/>
        <v>172.45696037159914</v>
      </c>
      <c r="AC7" s="186">
        <f t="shared" si="1"/>
        <v>215.97744386943882</v>
      </c>
      <c r="AD7" s="186">
        <f t="shared" si="1"/>
        <v>285.96825914144978</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203.05323099814126</v>
      </c>
      <c r="L8" s="24" cm="1">
        <f t="array" ref="L8">INDEX(Drivers!$C$7:$AG$22,$D8,L$3)</f>
        <v>231.33953689760699</v>
      </c>
      <c r="M8" s="24" cm="1">
        <f t="array" ref="M8">INDEX(Drivers!$C$7:$AG$22,$D8,M$3)</f>
        <v>290.90189757044675</v>
      </c>
      <c r="N8" s="24" cm="1">
        <f t="array" ref="N8">INDEX(Drivers!$C$7:$AG$22,$D8,N$3)</f>
        <v>370.36512515290667</v>
      </c>
      <c r="O8" s="186"/>
      <c r="P8" s="186">
        <f>G8</f>
        <v>218.495</v>
      </c>
      <c r="Q8" s="186">
        <f t="shared" ref="Q8:Q9" si="2">I8</f>
        <v>218.15700000000001</v>
      </c>
      <c r="R8" s="186">
        <f>J8</f>
        <v>200.386</v>
      </c>
      <c r="S8" s="24">
        <f t="shared" ref="S8:S9" si="3">K8</f>
        <v>203.05323099814126</v>
      </c>
      <c r="T8" s="186">
        <f t="shared" ref="T8:V9" si="4">L8</f>
        <v>231.33953689760699</v>
      </c>
      <c r="U8" s="186">
        <f t="shared" si="4"/>
        <v>290.90189757044675</v>
      </c>
      <c r="V8" s="186">
        <f t="shared" si="4"/>
        <v>370.36512515290667</v>
      </c>
      <c r="X8" s="186">
        <f>P8</f>
        <v>218.495</v>
      </c>
      <c r="Y8" s="186">
        <f>Q8</f>
        <v>218.15700000000001</v>
      </c>
      <c r="Z8" s="186">
        <f t="shared" ref="Z8:Z9" si="5">R8</f>
        <v>200.386</v>
      </c>
      <c r="AA8" s="186">
        <f t="shared" ref="AA8:AA9" si="6">S8</f>
        <v>203.05323099814126</v>
      </c>
      <c r="AB8" s="186">
        <f t="shared" ref="AB8:AD9" si="7">T8</f>
        <v>231.33953689760699</v>
      </c>
      <c r="AC8" s="186">
        <f t="shared" si="7"/>
        <v>290.90189757044675</v>
      </c>
      <c r="AD8" s="186">
        <f t="shared" si="7"/>
        <v>370.36512515290667</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12.880982314247699</v>
      </c>
      <c r="L9" s="24" cm="1">
        <f t="array" ref="L9">INDEX(Drivers!$C$7:$AG$22,$D9,L$3)</f>
        <v>14.964781577390957</v>
      </c>
      <c r="M9" s="24" cm="1">
        <f t="array" ref="M9">INDEX(Drivers!$C$7:$AG$22,$D9,M$3)</f>
        <v>17.381710764945048</v>
      </c>
      <c r="N9" s="24" cm="1">
        <f t="array" ref="N9">INDEX(Drivers!$C$7:$AG$22,$D9,N$3)</f>
        <v>22.277157114250571</v>
      </c>
      <c r="O9" s="186"/>
      <c r="P9" s="186">
        <f>G9</f>
        <v>14.365</v>
      </c>
      <c r="Q9" s="186">
        <f t="shared" si="2"/>
        <v>14.384</v>
      </c>
      <c r="R9" s="186">
        <f>J9</f>
        <v>12.598000000000001</v>
      </c>
      <c r="S9" s="24">
        <f t="shared" si="3"/>
        <v>12.880982314247699</v>
      </c>
      <c r="T9" s="186">
        <f t="shared" si="4"/>
        <v>14.964781577390957</v>
      </c>
      <c r="U9" s="186">
        <f t="shared" si="4"/>
        <v>17.381710764945048</v>
      </c>
      <c r="V9" s="186">
        <f t="shared" si="4"/>
        <v>22.277157114250571</v>
      </c>
      <c r="X9" s="186">
        <f>P9</f>
        <v>14.365</v>
      </c>
      <c r="Y9" s="186">
        <f>Q9</f>
        <v>14.384</v>
      </c>
      <c r="Z9" s="186">
        <f t="shared" si="5"/>
        <v>12.598000000000001</v>
      </c>
      <c r="AA9" s="186">
        <f t="shared" si="6"/>
        <v>12.880982314247699</v>
      </c>
      <c r="AB9" s="186">
        <f t="shared" si="7"/>
        <v>14.964781577390957</v>
      </c>
      <c r="AC9" s="186">
        <f t="shared" si="7"/>
        <v>17.381710764945048</v>
      </c>
      <c r="AD9" s="186">
        <f t="shared" si="7"/>
        <v>22.277157114250571</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8">
        <f t="shared" ref="AB28:AB35" si="33">IF(INDEX($BF$4:$BF$7,MATCH($D$3,$BA$4:$BA$7,0)),Z28*$AB$27,Z28)</f>
        <v>8.9942781873813011E-3</v>
      </c>
      <c r="AC28" s="258">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8">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8">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8">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8">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8">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8">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8">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17.151878492126293</v>
      </c>
      <c r="G43" s="47">
        <f>F43*(1+(F13+G13)/2*((G7/F7)^(1/(G$4-F$4))-1))^(G$4-F$4)</f>
        <v>18.074504126082687</v>
      </c>
      <c r="H43" s="47">
        <f>G43*(1+(G13+H13)/2*((H7/G7)^(1/(H$4-G$4))-1))^(H$4-G$4)</f>
        <v>18.406880675718874</v>
      </c>
      <c r="I43" s="47">
        <f>H43*(1+(H13+I13)/2*((I7/H7)^(1/(I$4-H$4))-1))^(I$4-H$4)</f>
        <v>18.636000769228637</v>
      </c>
      <c r="J43" s="47">
        <f>G43*(1+(G13+J13)/2*((J7/G7)^(1/(J$4-G$4))-1))^(J$4-G$4)</f>
        <v>17.561847878782441</v>
      </c>
      <c r="K43" s="47">
        <f>H43*(1+(H13+K13)/2*((K7/H7)^(1/(K$4-H$4))-1))^(K$4-H$4)</f>
        <v>17.862557241968481</v>
      </c>
      <c r="L43" s="47">
        <f>J43*(1+(J13+L13)/2*((L7/J7)^(1/(L$4-J$4))-1))^(L$4-J$4)</f>
        <v>20.756199140334029</v>
      </c>
      <c r="M43" s="47">
        <f>L43*(1+(L13+M13)/2*((M7/L7)^(1/(M$4-L$4))-1))^(M$4-L$4)</f>
        <v>24.860227775185095</v>
      </c>
      <c r="N43" s="47">
        <f>M43*(1+(M13+N13)/2*((N7/M7)^(1/(N$4-M$4))-1))^(N$4-M$4)</f>
        <v>31.139015772577356</v>
      </c>
      <c r="O43" s="47"/>
      <c r="P43" s="47">
        <f>$G43</f>
        <v>18.074504126082687</v>
      </c>
      <c r="Q43" s="47">
        <f>I43</f>
        <v>18.636000769228637</v>
      </c>
      <c r="R43" s="47">
        <f t="shared" ref="R43:S43" si="62">J43</f>
        <v>17.561847878782441</v>
      </c>
      <c r="S43" s="47">
        <f t="shared" si="62"/>
        <v>17.862557241968481</v>
      </c>
      <c r="T43" s="311">
        <f>R43*(1+(R13+T13)/2*((T7/R7)^(1/(T$4-R$4))-1))^(T$4-R$4)</f>
        <v>20.756199140334029</v>
      </c>
      <c r="U43" s="311">
        <f>T43*(1+(T13+U13)/2*((U7/T7)^(1/(U$4-T$4))-1))^(U$4-T$4)</f>
        <v>24.860227775185095</v>
      </c>
      <c r="V43" s="311">
        <f>U43*(1+(U13+V13)/2*((V7/U7)^(1/(V$4-U$4))-1))^(V$4-U$4)</f>
        <v>31.139015772577356</v>
      </c>
      <c r="X43" s="47">
        <f>P43</f>
        <v>18.074504126082687</v>
      </c>
      <c r="Y43" s="47">
        <f t="shared" ref="Y43:AA43" si="63">Q43</f>
        <v>18.636000769228637</v>
      </c>
      <c r="Z43" s="47">
        <f t="shared" si="63"/>
        <v>17.561847878782441</v>
      </c>
      <c r="AA43" s="47">
        <f t="shared" si="63"/>
        <v>17.862557241968481</v>
      </c>
      <c r="AB43" s="311">
        <f>Z43*(1+(Z13+AB13)/2*((AB7/Z7)^(1/(AB$4-Z$4))-1))^(AB$4-Z$4)</f>
        <v>20.756199140334029</v>
      </c>
      <c r="AC43" s="311">
        <f>AB43*(1+(AB13+AC13)/2*((AC7/AB7)^(1/(AC$4-AB$4))-1))^(AC$4-AB$4)</f>
        <v>24.860227775185095</v>
      </c>
      <c r="AD43" s="311">
        <f>AC43*(1+(AC13+AD13)/2*((AD7/AC7)^(1/(AD$4-AC$4))-1))^(AD$4-AC$4)</f>
        <v>31.139015772577356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4.9123710000000003</v>
      </c>
      <c r="G46" s="10">
        <f t="shared" ref="G46:N46" si="64">G39*G$48</f>
        <v>5.1766149083383546</v>
      </c>
      <c r="H46" s="10">
        <f t="shared" si="64"/>
        <v>5.2718089667770505</v>
      </c>
      <c r="I46" s="10">
        <f t="shared" si="64"/>
        <v>5.3374299367128701</v>
      </c>
      <c r="J46" s="10">
        <f t="shared" si="64"/>
        <v>5.0297879772029326</v>
      </c>
      <c r="K46" s="10">
        <f t="shared" si="64"/>
        <v>5.1159124186640641</v>
      </c>
      <c r="L46" s="10">
        <f t="shared" si="64"/>
        <v>5.9446637739422172</v>
      </c>
      <c r="M46" s="10">
        <f t="shared" si="64"/>
        <v>7.1200750420588141</v>
      </c>
      <c r="N46" s="10">
        <f t="shared" si="64"/>
        <v>8.9183466475681978</v>
      </c>
      <c r="P46" s="10">
        <f t="shared" ref="P46" si="65">P39*P$48</f>
        <v>5.1766149083383546</v>
      </c>
      <c r="Q46" s="10">
        <f t="shared" ref="Q46:Q48" si="66">$I46</f>
        <v>5.3374299367128701</v>
      </c>
      <c r="R46" s="10">
        <f t="shared" ref="R46:V47" si="67">R39*R$48</f>
        <v>5.0297879772029326</v>
      </c>
      <c r="S46" s="10">
        <f t="shared" si="67"/>
        <v>5.1163946929942368</v>
      </c>
      <c r="T46" s="310">
        <f t="shared" si="67"/>
        <v>5.9446637739422172</v>
      </c>
      <c r="U46" s="310">
        <f t="shared" si="67"/>
        <v>7.1200750420588141</v>
      </c>
      <c r="V46" s="310">
        <f t="shared" si="67"/>
        <v>8.9183466475681978</v>
      </c>
      <c r="W46" s="10"/>
      <c r="X46" s="10">
        <f t="shared" ref="X46:AD47" si="68">X39*X$48</f>
        <v>5.1766149083383546</v>
      </c>
      <c r="Y46" s="10">
        <f t="shared" si="68"/>
        <v>5.3374299367128701</v>
      </c>
      <c r="Z46" s="10">
        <f t="shared" si="68"/>
        <v>5.0297879772029326</v>
      </c>
      <c r="AA46" s="10">
        <f t="shared" si="68"/>
        <v>5.1163946929942368</v>
      </c>
      <c r="AB46" s="310">
        <f t="shared" si="68"/>
        <v>5.6474305852451057</v>
      </c>
      <c r="AC46" s="310">
        <f t="shared" si="68"/>
        <v>6.4258677254580787</v>
      </c>
      <c r="AD46" s="310">
        <f t="shared" si="68"/>
        <v>7.6463674569587825</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26.4501671798186</v>
      </c>
      <c r="H47" s="10">
        <f t="shared" si="69"/>
        <v>26.936565879511939</v>
      </c>
      <c r="I47" s="10">
        <f t="shared" ref="I47" si="70">I40*I$48</f>
        <v>27.271859436409223</v>
      </c>
      <c r="J47" s="10">
        <f>J40*J$48</f>
        <v>25.699947790546275</v>
      </c>
      <c r="K47" s="10">
        <f>K40*K$48</f>
        <v>26.140004838492043</v>
      </c>
      <c r="L47" s="10">
        <f>L40*L$48</f>
        <v>30.374550441314312</v>
      </c>
      <c r="M47" s="10">
        <f>M40*M$48</f>
        <v>36.380371831784736</v>
      </c>
      <c r="N47" s="10">
        <f>N40*N$48</f>
        <v>45.568728594391942</v>
      </c>
      <c r="P47" s="10">
        <f>P40*P$48</f>
        <v>26.4501671798186</v>
      </c>
      <c r="Q47" s="10">
        <f t="shared" si="66"/>
        <v>27.271859436409223</v>
      </c>
      <c r="R47" s="10">
        <f t="shared" si="67"/>
        <v>25.699947790546275</v>
      </c>
      <c r="S47" s="10">
        <f t="shared" si="67"/>
        <v>26.142469042781038</v>
      </c>
      <c r="T47" s="310">
        <f t="shared" si="67"/>
        <v>30.374550441314312</v>
      </c>
      <c r="U47" s="310">
        <f t="shared" si="67"/>
        <v>36.380371831784736</v>
      </c>
      <c r="V47" s="310">
        <f t="shared" si="67"/>
        <v>45.568728594391942</v>
      </c>
      <c r="W47" s="10"/>
      <c r="X47" s="10">
        <f t="shared" si="68"/>
        <v>26.4501671798186</v>
      </c>
      <c r="Y47" s="10">
        <f t="shared" si="68"/>
        <v>27.271859436409223</v>
      </c>
      <c r="Z47" s="10">
        <f t="shared" si="68"/>
        <v>25.699947790546275</v>
      </c>
      <c r="AA47" s="10">
        <f t="shared" si="68"/>
        <v>26.142469042781038</v>
      </c>
      <c r="AB47" s="310">
        <f t="shared" si="68"/>
        <v>30.671783630011426</v>
      </c>
      <c r="AC47" s="310">
        <f t="shared" si="68"/>
        <v>37.074579148385475</v>
      </c>
      <c r="AD47" s="310">
        <f t="shared" si="68"/>
        <v>46.840707785001356</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31.626782088156958</v>
      </c>
      <c r="H48" s="47">
        <f>G48*(1+(G21+H21)/2*((H7/G7)^(1/(H$4-G$4))-1))^(H$4-G$4)</f>
        <v>32.20837484628899</v>
      </c>
      <c r="I48" s="47">
        <f>H48*(1+(H21+I21)/2*((I7/H7)^(1/(I$4-H$4))-1))^(I$4-H$4)</f>
        <v>32.609289373122095</v>
      </c>
      <c r="J48" s="47">
        <f>G48*(1+(G21+J21)/2*((J7/G7)^(1/(J$4-G$4))-1))^(J$4-G$4)</f>
        <v>30.729735767749208</v>
      </c>
      <c r="K48" s="47">
        <f>H48*(1+(H21+K21)/2*((K7/H7)^(1/(K$4-H$4))-1))^(K$4-H$4)</f>
        <v>31.25591725715611</v>
      </c>
      <c r="L48" s="47">
        <f>J48*(1+(J21+L21)/2*((L7/J7)^(1/(L$4-J$4))-1))^(L$4-J$4)</f>
        <v>36.31921421525653</v>
      </c>
      <c r="M48" s="47">
        <f>L48*(1+(L21+M21)/2*((M7/L7)^(1/(M$4-L$4))-1))^(M$4-L$4)</f>
        <v>43.500446873843551</v>
      </c>
      <c r="N48" s="47">
        <f>M48*(1+(M21+N21)/2*((N7/M7)^(1/(N$4-M$4))-1))^(N$4-M$4)</f>
        <v>54.487075241960142</v>
      </c>
      <c r="P48" s="47">
        <f>$G48</f>
        <v>31.626782088156958</v>
      </c>
      <c r="Q48" s="47">
        <f t="shared" si="66"/>
        <v>32.609289373122095</v>
      </c>
      <c r="R48" s="47">
        <f>P48*(1+(P21+R21)/2*((R7/P7)^(1/(R$4-P$4))-1))^(R$4-P$4)</f>
        <v>30.729735767749208</v>
      </c>
      <c r="S48" s="47">
        <f>Q48*(1+(Q21+S21)/2*((S7/Q7)^(1/(S$4-Q$4))-1))^(S$4-Q$4)</f>
        <v>31.258863735775275</v>
      </c>
      <c r="T48" s="311">
        <f>R48*(1+(R21+T21)/2*((T7/R7)^(1/(T$4-R$4))-1))^(T$4-R$4)</f>
        <v>36.31921421525653</v>
      </c>
      <c r="U48" s="311">
        <f>T48*(1+(T21+U21)/2*((U7/T7)^(1/(U$4-T$4))-1))^(U$4-T$4)</f>
        <v>43.500446873843551</v>
      </c>
      <c r="V48" s="311">
        <f>U48*(1+(U21+V21)/2*((V7/U7)^(1/(V$4-U$4))-1))^(V$4-U$4)</f>
        <v>54.487075241960142</v>
      </c>
      <c r="W48" s="186"/>
      <c r="X48" s="47">
        <f>P48</f>
        <v>31.626782088156958</v>
      </c>
      <c r="Y48" s="47">
        <f>Q48</f>
        <v>32.609289373122095</v>
      </c>
      <c r="Z48" s="47">
        <f>R48</f>
        <v>30.729735767749208</v>
      </c>
      <c r="AA48" s="47">
        <f>S48</f>
        <v>31.258863735775275</v>
      </c>
      <c r="AB48" s="311">
        <f>Z48*(1+(Z21+AB21)/2*((AB7/Z7)^(1/(AB$4-Z$4))-1))^(AB$4-Z$4)</f>
        <v>36.31921421525653</v>
      </c>
      <c r="AC48" s="311">
        <f>AB48*(1+(AB21+AC21)/2*((AC7/AB7)^(1/(AC$4-AB$4))-1))^(AC$4-AB$4)</f>
        <v>43.500446873843551</v>
      </c>
      <c r="AD48" s="311">
        <f>AC48*(1+(AC21+AD21)/2*((AD7/AC7)^(1/(AD$4-AC$4))-1))^(AD$4-AC$4)</f>
        <v>54.487075241960142</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1.637614669131271</v>
      </c>
      <c r="G51" s="10">
        <f t="shared" ref="G51:H59" si="71">G28*G$60</f>
        <v>1.7257044531731252</v>
      </c>
      <c r="H51" s="10">
        <f t="shared" si="71"/>
        <v>1.7574388613669174</v>
      </c>
      <c r="I51" s="10">
        <f t="shared" ref="I51" si="72">I28*I$60</f>
        <v>1.7793146242051718</v>
      </c>
      <c r="J51" s="10">
        <f t="shared" ref="J51:N59" si="73">J28*J$60</f>
        <v>1.676757430187505</v>
      </c>
      <c r="K51" s="10">
        <f t="shared" si="73"/>
        <v>1.7054683416205962</v>
      </c>
      <c r="L51" s="10">
        <f t="shared" si="73"/>
        <v>1.9817453932654996</v>
      </c>
      <c r="M51" s="10">
        <f t="shared" si="73"/>
        <v>2.3735868757044134</v>
      </c>
      <c r="N51" s="10">
        <f t="shared" si="73"/>
        <v>2.9730684621449344</v>
      </c>
      <c r="P51" s="10">
        <f t="shared" ref="P51:V51" si="74">P28*P$60</f>
        <v>1.7257044531731252</v>
      </c>
      <c r="Q51" s="10">
        <f t="shared" si="74"/>
        <v>1.7793127384202641</v>
      </c>
      <c r="R51" s="10">
        <f t="shared" si="74"/>
        <v>1.676757430187505</v>
      </c>
      <c r="S51" s="10">
        <f t="shared" si="74"/>
        <v>1.7056273075196748</v>
      </c>
      <c r="T51" s="310">
        <f t="shared" si="74"/>
        <v>1.9817453932654996</v>
      </c>
      <c r="U51" s="310">
        <f t="shared" si="74"/>
        <v>2.3735868757044134</v>
      </c>
      <c r="V51" s="310">
        <f t="shared" si="74"/>
        <v>2.9730684621449344</v>
      </c>
      <c r="W51" s="10"/>
      <c r="X51" s="10">
        <f>P51</f>
        <v>1.7257044531731252</v>
      </c>
      <c r="Y51" s="10">
        <f t="shared" ref="Y51:AA51" si="75">Q51</f>
        <v>1.7793127384202641</v>
      </c>
      <c r="Z51" s="10">
        <f t="shared" si="75"/>
        <v>1.676757430187505</v>
      </c>
      <c r="AA51" s="10">
        <f t="shared" si="75"/>
        <v>1.7056273075196748</v>
      </c>
      <c r="AB51" s="310">
        <f t="shared" ref="AB51:AD59" si="76">AB28*AB$60</f>
        <v>1.8826581236022246</v>
      </c>
      <c r="AC51" s="310">
        <f t="shared" si="76"/>
        <v>2.1421621553232328</v>
      </c>
      <c r="AD51" s="310">
        <f t="shared" si="76"/>
        <v>2.5490345727315131</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14.306558974975404</v>
      </c>
      <c r="H52" s="10">
        <f t="shared" si="71"/>
        <v>14.569645844529239</v>
      </c>
      <c r="I52" s="10">
        <f t="shared" ref="I52" si="80">I29*I$60</f>
        <v>14.75100186443902</v>
      </c>
      <c r="J52" s="10">
        <f t="shared" si="73"/>
        <v>13.900774850291917</v>
      </c>
      <c r="K52" s="10">
        <f t="shared" si="73"/>
        <v>14.138796109892624</v>
      </c>
      <c r="L52" s="10">
        <f t="shared" si="73"/>
        <v>16.429207962004593</v>
      </c>
      <c r="M52" s="10">
        <f t="shared" si="73"/>
        <v>19.677680356594699</v>
      </c>
      <c r="N52" s="10">
        <f t="shared" si="73"/>
        <v>24.647545651346142</v>
      </c>
      <c r="P52" s="10">
        <f t="shared" ref="P52:P59" si="81">P29*P$60</f>
        <v>14.306558974975404</v>
      </c>
      <c r="Q52" s="10">
        <f t="shared" ref="Q52:V59" si="82">Q29*Q$60</f>
        <v>14.750986230769565</v>
      </c>
      <c r="R52" s="10">
        <f t="shared" si="82"/>
        <v>13.900774850291917</v>
      </c>
      <c r="S52" s="10">
        <f t="shared" si="82"/>
        <v>14.140113980403996</v>
      </c>
      <c r="T52" s="310">
        <f t="shared" si="82"/>
        <v>16.429207962004593</v>
      </c>
      <c r="U52" s="310">
        <f t="shared" si="82"/>
        <v>19.677680356594699</v>
      </c>
      <c r="V52" s="310">
        <f t="shared" si="82"/>
        <v>24.647545651346142</v>
      </c>
      <c r="W52" s="10"/>
      <c r="X52" s="10">
        <f t="shared" ref="X52:X59" si="83">P52</f>
        <v>14.306558974975404</v>
      </c>
      <c r="Y52" s="10">
        <f t="shared" ref="Y52:Y60" si="84">Q52</f>
        <v>14.750986230769565</v>
      </c>
      <c r="Z52" s="10">
        <f t="shared" ref="Z52:Z60" si="85">R52</f>
        <v>13.900774850291917</v>
      </c>
      <c r="AA52" s="10">
        <f t="shared" ref="AA52:AA60" si="86">S52</f>
        <v>14.140113980403996</v>
      </c>
      <c r="AB52" s="310">
        <f t="shared" si="76"/>
        <v>15.607747563904365</v>
      </c>
      <c r="AC52" s="310">
        <f t="shared" si="76"/>
        <v>17.759106521826716</v>
      </c>
      <c r="AD52" s="310">
        <f t="shared" si="76"/>
        <v>21.132189452822896</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4.758851674002643</v>
      </c>
      <c r="H53" s="10">
        <f t="shared" si="71"/>
        <v>4.8463633804705877</v>
      </c>
      <c r="I53" s="10">
        <f t="shared" ref="I53" si="87">I30*I$60</f>
        <v>4.9066886061553756</v>
      </c>
      <c r="J53" s="10">
        <f t="shared" si="73"/>
        <v>4.6238739715088801</v>
      </c>
      <c r="K53" s="10">
        <f t="shared" si="73"/>
        <v>4.7030479973302075</v>
      </c>
      <c r="L53" s="10">
        <f t="shared" si="73"/>
        <v>5.4649174514487004</v>
      </c>
      <c r="M53" s="10">
        <f t="shared" si="73"/>
        <v>6.5454706662354925</v>
      </c>
      <c r="N53" s="10">
        <f t="shared" si="73"/>
        <v>8.1986181364877648</v>
      </c>
      <c r="P53" s="10">
        <f t="shared" si="81"/>
        <v>4.758851674002643</v>
      </c>
      <c r="Q53" s="10">
        <f t="shared" si="82"/>
        <v>4.9066834058612869</v>
      </c>
      <c r="R53" s="10">
        <f t="shared" si="82"/>
        <v>4.6238739715088801</v>
      </c>
      <c r="S53" s="10">
        <f t="shared" si="82"/>
        <v>4.7034863662140269</v>
      </c>
      <c r="T53" s="310">
        <f t="shared" si="82"/>
        <v>5.4649174514487004</v>
      </c>
      <c r="U53" s="310">
        <f t="shared" si="82"/>
        <v>6.5454706662354925</v>
      </c>
      <c r="V53" s="310">
        <f t="shared" si="82"/>
        <v>8.1986181364877648</v>
      </c>
      <c r="W53" s="10"/>
      <c r="X53" s="10">
        <f t="shared" si="83"/>
        <v>4.758851674002643</v>
      </c>
      <c r="Y53" s="10">
        <f t="shared" si="84"/>
        <v>4.9066834058612869</v>
      </c>
      <c r="Z53" s="10">
        <f t="shared" si="85"/>
        <v>4.6238739715088801</v>
      </c>
      <c r="AA53" s="10">
        <f t="shared" si="86"/>
        <v>4.7034863662140269</v>
      </c>
      <c r="AB53" s="310">
        <f t="shared" si="76"/>
        <v>5.1916715788762655</v>
      </c>
      <c r="AC53" s="310">
        <f t="shared" si="76"/>
        <v>5.9072872762775308</v>
      </c>
      <c r="AD53" s="310">
        <f t="shared" si="76"/>
        <v>7.0292902247711968</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3.1350493162651287</v>
      </c>
      <c r="H54" s="10">
        <f t="shared" si="71"/>
        <v>3.1927005175047687</v>
      </c>
      <c r="I54" s="10">
        <f t="shared" ref="I54" si="88">I31*I$60</f>
        <v>3.2324417346075838</v>
      </c>
      <c r="J54" s="10">
        <f t="shared" si="73"/>
        <v>3.0461283363939087</v>
      </c>
      <c r="K54" s="10">
        <f t="shared" si="73"/>
        <v>3.098286817582363</v>
      </c>
      <c r="L54" s="10">
        <f t="shared" si="73"/>
        <v>3.6001932594800397</v>
      </c>
      <c r="M54" s="10">
        <f t="shared" si="73"/>
        <v>4.312043060496455</v>
      </c>
      <c r="N54" s="10">
        <f t="shared" si="73"/>
        <v>5.4011080705728629</v>
      </c>
      <c r="P54" s="10">
        <f t="shared" si="81"/>
        <v>3.1350493162651287</v>
      </c>
      <c r="Q54" s="10">
        <f t="shared" si="82"/>
        <v>3.2324383087436273</v>
      </c>
      <c r="R54" s="10">
        <f t="shared" si="82"/>
        <v>3.0461283363939087</v>
      </c>
      <c r="S54" s="10">
        <f t="shared" si="82"/>
        <v>3.0985756074341242</v>
      </c>
      <c r="T54" s="310">
        <f t="shared" si="82"/>
        <v>3.6001932594800397</v>
      </c>
      <c r="U54" s="310">
        <f t="shared" si="82"/>
        <v>4.312043060496455</v>
      </c>
      <c r="V54" s="310">
        <f t="shared" si="82"/>
        <v>5.4011080705728629</v>
      </c>
      <c r="W54" s="10"/>
      <c r="X54" s="10">
        <f t="shared" si="83"/>
        <v>3.1350493162651287</v>
      </c>
      <c r="Y54" s="10">
        <f t="shared" si="84"/>
        <v>3.2324383087436273</v>
      </c>
      <c r="Z54" s="10">
        <f t="shared" si="85"/>
        <v>3.0461283363939087</v>
      </c>
      <c r="AA54" s="10">
        <f t="shared" si="86"/>
        <v>3.0985756074341242</v>
      </c>
      <c r="AB54" s="310">
        <f t="shared" si="76"/>
        <v>3.4201835965060381</v>
      </c>
      <c r="AC54" s="310">
        <f t="shared" si="76"/>
        <v>3.891618862098051</v>
      </c>
      <c r="AD54" s="310">
        <f t="shared" si="76"/>
        <v>4.6307750320074073</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103.59752213782002</v>
      </c>
      <c r="H55" s="10">
        <f t="shared" si="71"/>
        <v>105.50260272641209</v>
      </c>
      <c r="I55" s="10">
        <f>I32*I$60</f>
        <v>106.81584893189685</v>
      </c>
      <c r="J55" s="10">
        <f t="shared" si="73"/>
        <v>100.65913353482992</v>
      </c>
      <c r="K55" s="10">
        <f t="shared" si="73"/>
        <v>102.38270750910898</v>
      </c>
      <c r="L55" s="10">
        <f t="shared" si="73"/>
        <v>118.9681766613307</v>
      </c>
      <c r="M55" s="10">
        <f t="shared" si="73"/>
        <v>142.49121189302409</v>
      </c>
      <c r="N55" s="10">
        <f t="shared" si="73"/>
        <v>178.47930174716603</v>
      </c>
      <c r="P55" s="10">
        <f t="shared" si="81"/>
        <v>103.59752213782002</v>
      </c>
      <c r="Q55" s="10">
        <f t="shared" si="82"/>
        <v>106.81573572442186</v>
      </c>
      <c r="R55" s="10">
        <f t="shared" si="82"/>
        <v>100.65913353482992</v>
      </c>
      <c r="S55" s="10">
        <f t="shared" si="82"/>
        <v>102.3922505529475</v>
      </c>
      <c r="T55" s="310">
        <f t="shared" si="82"/>
        <v>118.9681766613307</v>
      </c>
      <c r="U55" s="310">
        <f t="shared" si="82"/>
        <v>142.49121189302409</v>
      </c>
      <c r="V55" s="310">
        <f t="shared" si="82"/>
        <v>178.47930174716603</v>
      </c>
      <c r="W55" s="10"/>
      <c r="X55" s="10">
        <f t="shared" si="83"/>
        <v>103.59752213782002</v>
      </c>
      <c r="Y55" s="10">
        <f t="shared" si="84"/>
        <v>106.81573572442186</v>
      </c>
      <c r="Z55" s="10">
        <f t="shared" si="85"/>
        <v>100.65913353482992</v>
      </c>
      <c r="AA55" s="10">
        <f t="shared" si="86"/>
        <v>102.3922505529475</v>
      </c>
      <c r="AB55" s="310">
        <f t="shared" si="76"/>
        <v>113.01976782826415</v>
      </c>
      <c r="AC55" s="310">
        <f t="shared" si="76"/>
        <v>128.59831873345422</v>
      </c>
      <c r="AD55" s="310">
        <f t="shared" si="76"/>
        <v>153.02369133547646</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29.509547686842904</v>
      </c>
      <c r="H56" s="10">
        <f t="shared" si="71"/>
        <v>30.052206095231735</v>
      </c>
      <c r="I56" s="10">
        <f t="shared" ref="I56" si="89">I33*I$60</f>
        <v>30.426281659256937</v>
      </c>
      <c r="J56" s="10">
        <f t="shared" si="73"/>
        <v>28.672553550177572</v>
      </c>
      <c r="K56" s="10">
        <f t="shared" si="73"/>
        <v>29.163510161264522</v>
      </c>
      <c r="L56" s="10">
        <f t="shared" si="73"/>
        <v>33.887847990551982</v>
      </c>
      <c r="M56" s="10">
        <f t="shared" si="73"/>
        <v>40.588337689383586</v>
      </c>
      <c r="N56" s="10">
        <f t="shared" si="73"/>
        <v>50.83947335164757</v>
      </c>
      <c r="P56" s="10">
        <f t="shared" si="81"/>
        <v>29.509547686842904</v>
      </c>
      <c r="Q56" s="10">
        <f t="shared" si="82"/>
        <v>30.42624941233333</v>
      </c>
      <c r="R56" s="10">
        <f t="shared" si="82"/>
        <v>28.672553550177572</v>
      </c>
      <c r="S56" s="10">
        <f t="shared" si="82"/>
        <v>29.166228478280402</v>
      </c>
      <c r="T56" s="310">
        <f t="shared" si="82"/>
        <v>33.887847990551982</v>
      </c>
      <c r="U56" s="310">
        <f t="shared" si="82"/>
        <v>40.588337689383586</v>
      </c>
      <c r="V56" s="310">
        <f t="shared" si="82"/>
        <v>50.83947335164757</v>
      </c>
      <c r="W56" s="10"/>
      <c r="X56" s="10">
        <f t="shared" si="83"/>
        <v>29.509547686842904</v>
      </c>
      <c r="Y56" s="10">
        <f t="shared" si="84"/>
        <v>30.42624941233333</v>
      </c>
      <c r="Z56" s="10">
        <f t="shared" si="85"/>
        <v>28.672553550177572</v>
      </c>
      <c r="AA56" s="10">
        <f t="shared" si="86"/>
        <v>29.166228478280402</v>
      </c>
      <c r="AB56" s="310">
        <f t="shared" si="76"/>
        <v>32.193455591024389</v>
      </c>
      <c r="AC56" s="310">
        <f t="shared" si="76"/>
        <v>36.630974764668679</v>
      </c>
      <c r="AD56" s="310">
        <f t="shared" si="76"/>
        <v>43.588493464868833</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1.1342161513211646</v>
      </c>
      <c r="H57" s="10">
        <f t="shared" si="71"/>
        <v>1.155073534090175</v>
      </c>
      <c r="I57" s="10">
        <f t="shared" ref="I57" si="90">I34*I$60</f>
        <v>1.1694513399120219</v>
      </c>
      <c r="J57" s="10">
        <f t="shared" si="73"/>
        <v>1.1020458084056681</v>
      </c>
      <c r="K57" s="10">
        <f t="shared" si="73"/>
        <v>1.1209160033609433</v>
      </c>
      <c r="L57" s="10">
        <f t="shared" si="73"/>
        <v>1.3024985991749929</v>
      </c>
      <c r="M57" s="10">
        <f t="shared" si="73"/>
        <v>1.5600357094968946</v>
      </c>
      <c r="N57" s="10">
        <f t="shared" si="73"/>
        <v>1.9540439051124514</v>
      </c>
      <c r="P57" s="10">
        <f t="shared" si="81"/>
        <v>1.1342161513211646</v>
      </c>
      <c r="Q57" s="10">
        <f t="shared" si="82"/>
        <v>1.1694501004832794</v>
      </c>
      <c r="R57" s="10">
        <f t="shared" si="82"/>
        <v>1.1020458084056681</v>
      </c>
      <c r="S57" s="10">
        <f t="shared" si="82"/>
        <v>1.121020483412503</v>
      </c>
      <c r="T57" s="310">
        <f t="shared" si="82"/>
        <v>1.3024985991749929</v>
      </c>
      <c r="U57" s="310">
        <f t="shared" si="82"/>
        <v>1.5600357094968946</v>
      </c>
      <c r="V57" s="310">
        <f t="shared" si="82"/>
        <v>1.9540439051124514</v>
      </c>
      <c r="W57" s="10"/>
      <c r="X57" s="10">
        <f t="shared" si="83"/>
        <v>1.1342161513211646</v>
      </c>
      <c r="Y57" s="10">
        <f t="shared" si="84"/>
        <v>1.1694501004832794</v>
      </c>
      <c r="Z57" s="10">
        <f t="shared" si="85"/>
        <v>1.1020458084056681</v>
      </c>
      <c r="AA57" s="10">
        <f t="shared" si="86"/>
        <v>1.121020483412503</v>
      </c>
      <c r="AB57" s="310">
        <f t="shared" si="76"/>
        <v>1.2373736692162431</v>
      </c>
      <c r="AC57" s="310">
        <f t="shared" si="76"/>
        <v>1.4079322278209474</v>
      </c>
      <c r="AD57" s="310">
        <f t="shared" si="76"/>
        <v>1.6753483931457878</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0.92271011344775034</v>
      </c>
      <c r="H58" s="10">
        <f t="shared" si="71"/>
        <v>0.93967805910660851</v>
      </c>
      <c r="I58" s="10">
        <f t="shared" ref="I58" si="91">I35*I$60</f>
        <v>0.95137472453105421</v>
      </c>
      <c r="J58" s="10">
        <f t="shared" si="73"/>
        <v>0.89653882261695572</v>
      </c>
      <c r="K58" s="10">
        <f t="shared" si="73"/>
        <v>0.91189014670776658</v>
      </c>
      <c r="L58" s="10">
        <f t="shared" si="73"/>
        <v>1.0596116347050535</v>
      </c>
      <c r="M58" s="10">
        <f t="shared" si="73"/>
        <v>1.2691238127897404</v>
      </c>
      <c r="N58" s="10">
        <f t="shared" si="73"/>
        <v>1.5896582598193432</v>
      </c>
      <c r="P58" s="10">
        <f t="shared" si="81"/>
        <v>0.92271011344775034</v>
      </c>
      <c r="Q58" s="10">
        <f t="shared" si="82"/>
        <v>0.95137371622815325</v>
      </c>
      <c r="R58" s="10">
        <f t="shared" si="82"/>
        <v>0.89653882261695572</v>
      </c>
      <c r="S58" s="10">
        <f t="shared" si="82"/>
        <v>0.91197514355789544</v>
      </c>
      <c r="T58" s="310">
        <f t="shared" si="82"/>
        <v>1.0596116347050535</v>
      </c>
      <c r="U58" s="310">
        <f t="shared" si="82"/>
        <v>1.2691238127897404</v>
      </c>
      <c r="V58" s="310">
        <f t="shared" si="82"/>
        <v>1.5896582598193432</v>
      </c>
      <c r="W58" s="10"/>
      <c r="X58" s="10">
        <f t="shared" si="83"/>
        <v>0.92271011344775034</v>
      </c>
      <c r="Y58" s="10">
        <f t="shared" si="84"/>
        <v>0.95137371622815325</v>
      </c>
      <c r="Z58" s="10">
        <f t="shared" si="85"/>
        <v>0.89653882261695572</v>
      </c>
      <c r="AA58" s="10">
        <f t="shared" si="86"/>
        <v>0.91197514355789544</v>
      </c>
      <c r="AB58" s="310">
        <f t="shared" si="76"/>
        <v>1.0066310529698008</v>
      </c>
      <c r="AC58" s="310">
        <f t="shared" si="76"/>
        <v>1.1453842410427406</v>
      </c>
      <c r="AD58" s="310">
        <f t="shared" si="76"/>
        <v>1.3629332505126093</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23.18341346438282</v>
      </c>
      <c r="H59" s="10">
        <f t="shared" si="71"/>
        <v>23.609739017898892</v>
      </c>
      <c r="I59" s="10">
        <f t="shared" ref="I59" si="92">I36*I$60</f>
        <v>23.903621816773004</v>
      </c>
      <c r="J59" s="10">
        <f t="shared" si="73"/>
        <v>22.525850653068428</v>
      </c>
      <c r="K59" s="10">
        <f t="shared" si="73"/>
        <v>22.911558025769899</v>
      </c>
      <c r="L59" s="10">
        <f t="shared" si="73"/>
        <v>26.623111940594196</v>
      </c>
      <c r="M59" s="10">
        <f t="shared" si="73"/>
        <v>31.887178497978631</v>
      </c>
      <c r="N59" s="10">
        <f t="shared" si="73"/>
        <v>39.940718289905263</v>
      </c>
      <c r="P59" s="10">
        <f t="shared" si="81"/>
        <v>23.18341346438282</v>
      </c>
      <c r="Q59" s="10">
        <f t="shared" si="82"/>
        <v>23.903596482810894</v>
      </c>
      <c r="R59" s="10">
        <f t="shared" si="82"/>
        <v>22.525850653068428</v>
      </c>
      <c r="S59" s="10">
        <f t="shared" si="82"/>
        <v>22.913693601278382</v>
      </c>
      <c r="T59" s="310">
        <f t="shared" si="82"/>
        <v>26.623111940594196</v>
      </c>
      <c r="U59" s="310">
        <f t="shared" si="82"/>
        <v>31.887178497978631</v>
      </c>
      <c r="V59" s="310">
        <f t="shared" si="82"/>
        <v>39.940718289905263</v>
      </c>
      <c r="W59" s="10"/>
      <c r="X59" s="10">
        <f t="shared" si="83"/>
        <v>23.18341346438282</v>
      </c>
      <c r="Y59" s="10">
        <f t="shared" si="84"/>
        <v>23.903596482810894</v>
      </c>
      <c r="Z59" s="10">
        <f t="shared" si="85"/>
        <v>22.525850653068428</v>
      </c>
      <c r="AA59" s="10">
        <f t="shared" si="86"/>
        <v>22.913693601278382</v>
      </c>
      <c r="AB59" s="310">
        <f t="shared" si="76"/>
        <v>35.757821888192275</v>
      </c>
      <c r="AC59" s="310">
        <f t="shared" si="76"/>
        <v>53.221883779191892</v>
      </c>
      <c r="AD59" s="310">
        <f t="shared" si="76"/>
        <v>79.031780147865703</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182.27357397223096</v>
      </c>
      <c r="H60" s="47">
        <f>G60*(1+(G22+H22)/2*((H7/G7)^(1/(H$4-G$4))-1))^(H$4-G$4)</f>
        <v>185.625448036611</v>
      </c>
      <c r="I60" s="47">
        <f>H60*(1+(H22+I22)/2*((I7/H7)^(1/(I$4-H$4))-1))^(I$4-H$4)</f>
        <v>187.93602530177702</v>
      </c>
      <c r="J60" s="47">
        <f>G60*(1+(G22+J22)/2*((J7/G7)^(1/(J$4-G$4))-1))^(J$4-G$4)</f>
        <v>177.10365695748075</v>
      </c>
      <c r="K60" s="47">
        <f>H60*(1+(H22+K22)/2*((K7/H7)^(1/(K$4-H$4))-1))^(K$4-H$4)</f>
        <v>180.1361811126379</v>
      </c>
      <c r="L60" s="47">
        <f>J60*(1+(J22+L22)/2*((L7/J7)^(1/(L$4-J$4))-1))^(L$4-J$4)</f>
        <v>209.31731089255575</v>
      </c>
      <c r="M60" s="47">
        <f>L60*(1+(L22+M22)/2*((M7/L7)^(1/(M$4-L$4))-1))^(M$4-L$4)</f>
        <v>250.70466856170398</v>
      </c>
      <c r="N60" s="47">
        <f>M60*(1+(M22+N22)/2*((N7/M7)^(1/(N$4-M$4))-1))^(N$4-M$4)</f>
        <v>314.02353587420237</v>
      </c>
      <c r="P60" s="78">
        <f>$G60</f>
        <v>182.27357397223096</v>
      </c>
      <c r="Q60" s="47">
        <f>P60*(1+(P22+Q22)/2*((Q7/P7)^(1/(Q$4-P$4))-1))^(Q$4-P$4)</f>
        <v>187.93582612007225</v>
      </c>
      <c r="R60" s="47">
        <f>P60*(1+(P22+R22)/2*((R7/P7)^(1/(R$4-P$4))-1))^(R$4-P$4)</f>
        <v>177.10365695748075</v>
      </c>
      <c r="S60" s="47">
        <f>Q60*(1+(Q22+S22)/2*((S7/Q7)^(1/(S$4-Q$4))-1))^(S$4-Q$4)</f>
        <v>180.1529715210485</v>
      </c>
      <c r="T60" s="311">
        <f>R60*(1+(R22+T22)/2*((T7/R7)^(1/(T$4-R$4))-1))^(T$4-R$4)</f>
        <v>209.31731089255575</v>
      </c>
      <c r="U60" s="311">
        <f>T60*(1+(T22+U22)/2*((U7/T7)^(1/(U$4-T$4))-1))^(U$4-T$4)</f>
        <v>250.70466856170398</v>
      </c>
      <c r="V60" s="311">
        <f>U60*(1+(U22+V22)/2*((V7/U7)^(1/(V$4-U$4))-1))^(V$4-U$4)</f>
        <v>314.02353587420237</v>
      </c>
      <c r="X60" s="78">
        <f>P60</f>
        <v>182.27357397223096</v>
      </c>
      <c r="Y60" s="78">
        <f t="shared" si="84"/>
        <v>187.93582612007225</v>
      </c>
      <c r="Z60" s="78">
        <f t="shared" si="85"/>
        <v>177.10365695748075</v>
      </c>
      <c r="AA60" s="78">
        <f t="shared" si="86"/>
        <v>180.1529715210485</v>
      </c>
      <c r="AB60" s="311">
        <f>Z60*(1+(Z22+AB22)/2*((AB7/Z7)^(1/(AB$4-Z$4))-1))^(AB$4-Z$4)</f>
        <v>209.31731089255575</v>
      </c>
      <c r="AC60" s="311">
        <f>AB60*(1+(AB22+AC22)/2*((AC7/AB7)^(1/(AC$4-AB$4))-1))^(AC$4-AB$4)</f>
        <v>250.70466856170398</v>
      </c>
      <c r="AD60" s="311">
        <f>AC60*(1+(AC22+AD22)/2*((AD7/AC7)^(1/(AD$4-AC$4))-1))^(AD$4-AC$4)</f>
        <v>314.02353587420237</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0.41924879133961179</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2">F$4</f>
        <v>2012</v>
      </c>
      <c r="G75" s="185">
        <f t="shared" si="122"/>
        <v>2015</v>
      </c>
      <c r="H75" s="185">
        <f t="shared" si="122"/>
        <v>2017</v>
      </c>
      <c r="I75" s="281">
        <f t="shared" si="122"/>
        <v>2019</v>
      </c>
      <c r="J75" s="281">
        <f t="shared" si="122"/>
        <v>2020</v>
      </c>
      <c r="K75" s="281">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629</v>
      </c>
    </row>
    <row r="76" spans="1:46">
      <c r="A76" s="185" t="s">
        <v>16</v>
      </c>
      <c r="B76" s="186" t="str">
        <f>B92</f>
        <v>TFLCV</v>
      </c>
      <c r="C76" s="186" t="str">
        <f>C92</f>
        <v>Transport Freight - LCV</v>
      </c>
      <c r="D76" s="185" t="s">
        <v>149</v>
      </c>
      <c r="E76" s="260">
        <v>21.7</v>
      </c>
      <c r="F76" s="234">
        <f>F63*F92</f>
        <v>17.151878492126293</v>
      </c>
      <c r="G76" s="234">
        <f t="shared" ref="G76:H76" si="125">G63*G92</f>
        <v>17.664096000000001</v>
      </c>
      <c r="H76" s="234">
        <f t="shared" si="125"/>
        <v>18.039187972530819</v>
      </c>
      <c r="I76" s="234">
        <f t="shared" ref="I76:N85" si="126">I63*I92</f>
        <v>18.636000769228637</v>
      </c>
      <c r="J76" s="234">
        <f t="shared" si="126"/>
        <v>17.561847878782441</v>
      </c>
      <c r="K76" s="234">
        <f>K63*K92</f>
        <v>17.862557241968481</v>
      </c>
      <c r="L76" s="234">
        <f t="shared" si="126"/>
        <v>20.756199140334029</v>
      </c>
      <c r="M76" s="234">
        <f t="shared" si="126"/>
        <v>24.860227775185095</v>
      </c>
      <c r="N76" s="234">
        <f t="shared" si="126"/>
        <v>31.139015772577359</v>
      </c>
      <c r="O76" s="8"/>
      <c r="P76" s="234">
        <f>P43</f>
        <v>18.074504126082687</v>
      </c>
      <c r="Q76" s="234">
        <f t="shared" ref="Q76:V76" si="127">Q43</f>
        <v>18.636000769228637</v>
      </c>
      <c r="R76" s="234">
        <f t="shared" si="127"/>
        <v>17.561847878782441</v>
      </c>
      <c r="S76" s="234">
        <f t="shared" si="127"/>
        <v>17.862557241968481</v>
      </c>
      <c r="T76" s="234">
        <f t="shared" si="127"/>
        <v>20.756199140334029</v>
      </c>
      <c r="U76" s="234">
        <f t="shared" si="127"/>
        <v>24.860227775185095</v>
      </c>
      <c r="V76" s="234">
        <f t="shared" si="127"/>
        <v>31.139015772577356</v>
      </c>
      <c r="W76" s="8"/>
      <c r="X76" s="234">
        <f>X43</f>
        <v>18.074504126082687</v>
      </c>
      <c r="Y76" s="234">
        <f>Y43</f>
        <v>18.636000769228637</v>
      </c>
      <c r="Z76" s="234">
        <f t="shared" ref="Z76:AD76" si="128">Z43</f>
        <v>17.561847878782441</v>
      </c>
      <c r="AA76" s="234">
        <f t="shared" si="128"/>
        <v>17.862557241968481</v>
      </c>
      <c r="AB76" s="234">
        <f t="shared" si="128"/>
        <v>20.756199140334029</v>
      </c>
      <c r="AC76" s="234">
        <f t="shared" si="128"/>
        <v>24.860227775185095</v>
      </c>
      <c r="AD76" s="234">
        <f t="shared" si="128"/>
        <v>31.139015772577356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0">
        <v>7</v>
      </c>
      <c r="F77" s="234">
        <f t="shared" ref="F77:H77" si="130">F64*F93</f>
        <v>4.9123710000000003</v>
      </c>
      <c r="G77" s="234">
        <f t="shared" si="130"/>
        <v>5.0459399999999999</v>
      </c>
      <c r="H77" s="234">
        <f t="shared" si="130"/>
        <v>5.1201449999999999</v>
      </c>
      <c r="I77" s="234">
        <f t="shared" si="126"/>
        <v>5.1838781290320721</v>
      </c>
      <c r="J77" s="234">
        <f t="shared" si="126"/>
        <v>4.8850866798916073</v>
      </c>
      <c r="K77" s="234">
        <f t="shared" si="126"/>
        <v>4.968733418820122</v>
      </c>
      <c r="L77" s="234">
        <f t="shared" si="126"/>
        <v>5.7736425372483717</v>
      </c>
      <c r="M77" s="234">
        <f t="shared" si="126"/>
        <v>6.9152385558670355</v>
      </c>
      <c r="N77" s="234">
        <f t="shared" si="126"/>
        <v>8.6617759261731226</v>
      </c>
      <c r="O77" s="8"/>
      <c r="P77" s="234">
        <f>P46</f>
        <v>5.1766149083383546</v>
      </c>
      <c r="Q77" s="234">
        <f t="shared" ref="Q77:V77" si="131">Q46</f>
        <v>5.3374299367128701</v>
      </c>
      <c r="R77" s="234">
        <f t="shared" si="131"/>
        <v>5.0297879772029326</v>
      </c>
      <c r="S77" s="234">
        <f t="shared" si="131"/>
        <v>5.1163946929942368</v>
      </c>
      <c r="T77" s="234">
        <f t="shared" si="131"/>
        <v>5.9446637739422172</v>
      </c>
      <c r="U77" s="234">
        <f t="shared" si="131"/>
        <v>7.1200750420588141</v>
      </c>
      <c r="V77" s="234">
        <f t="shared" si="131"/>
        <v>8.9183466475681978</v>
      </c>
      <c r="W77" s="8"/>
      <c r="X77" s="234">
        <f>X46</f>
        <v>5.1766149083383546</v>
      </c>
      <c r="Y77" s="234">
        <f>Y46</f>
        <v>5.3374299367128701</v>
      </c>
      <c r="Z77" s="234">
        <f t="shared" ref="Z77:AD77" si="132">Z46</f>
        <v>5.0297879772029326</v>
      </c>
      <c r="AA77" s="234">
        <f t="shared" si="132"/>
        <v>5.1163946929942368</v>
      </c>
      <c r="AB77" s="234">
        <f t="shared" si="132"/>
        <v>5.6474305852451057</v>
      </c>
      <c r="AC77" s="234">
        <f t="shared" si="132"/>
        <v>6.4258677254580787</v>
      </c>
      <c r="AD77" s="234">
        <f t="shared" si="132"/>
        <v>7.6463674569587825</v>
      </c>
      <c r="AI77" s="185" t="s">
        <v>592</v>
      </c>
      <c r="AJ77" s="186">
        <f>SUM(P78:P85)</f>
        <v>159.09016050784814</v>
      </c>
      <c r="AK77" s="186">
        <f>SUM(R78:R85)</f>
        <v>154.57780630441232</v>
      </c>
      <c r="AL77" s="186">
        <f>SUM(T78:T85)</f>
        <v>182.69419895196157</v>
      </c>
      <c r="AM77" s="186">
        <f>SUM(U78:U85)</f>
        <v>218.81749006372536</v>
      </c>
      <c r="AN77" s="186">
        <f>SUM(V78:V85)</f>
        <v>274.08281758429706</v>
      </c>
      <c r="AO77" s="186"/>
      <c r="AP77" s="186">
        <f>SUM(G78:G85)</f>
        <v>173.33384904646832</v>
      </c>
      <c r="AQ77" s="186">
        <f>SUM(J78:J85)</f>
        <v>169.99066458236956</v>
      </c>
      <c r="AR77" s="186">
        <f>SUM(L78:L85)</f>
        <v>200.91052549955296</v>
      </c>
      <c r="AS77" s="186">
        <f>SUM(M78:M85)</f>
        <v>240.63564781690758</v>
      </c>
      <c r="AT77" s="186">
        <f>SUM(N78:N85)</f>
        <v>301.41144725530438</v>
      </c>
    </row>
    <row r="78" spans="1:46">
      <c r="A78" s="185" t="s">
        <v>16</v>
      </c>
      <c r="B78" s="186" t="str">
        <f t="shared" si="129"/>
        <v>TFHCV2</v>
      </c>
      <c r="C78" s="186" t="str">
        <f t="shared" si="129"/>
        <v>Transport Freight - HCV2</v>
      </c>
      <c r="D78" s="185" t="s">
        <v>149</v>
      </c>
      <c r="E78" s="260">
        <v>2.011130021669262</v>
      </c>
      <c r="F78" s="234">
        <f t="shared" ref="F78:H78" si="133">F65*F94</f>
        <v>1.637614669131271</v>
      </c>
      <c r="G78" s="234">
        <f t="shared" si="133"/>
        <v>1.7610152149444733</v>
      </c>
      <c r="H78" s="234">
        <f t="shared" si="133"/>
        <v>1.8407596050545592</v>
      </c>
      <c r="I78" s="234">
        <f t="shared" si="126"/>
        <v>1.8636725048700855</v>
      </c>
      <c r="J78" s="234">
        <f t="shared" si="126"/>
        <v>1.7562530411803898</v>
      </c>
      <c r="K78" s="234">
        <f t="shared" si="126"/>
        <v>1.7863251461918994</v>
      </c>
      <c r="L78" s="234">
        <f t="shared" si="126"/>
        <v>2.075700582032642</v>
      </c>
      <c r="M78" s="234">
        <f t="shared" si="126"/>
        <v>2.4861193956334975</v>
      </c>
      <c r="N78" s="234">
        <f t="shared" si="126"/>
        <v>3.1140225975892357</v>
      </c>
      <c r="O78" s="8"/>
      <c r="P78" s="234">
        <f>P51</f>
        <v>1.7257044531731252</v>
      </c>
      <c r="Q78" s="234">
        <f t="shared" ref="Q78:V78" si="134">Q51</f>
        <v>1.7793127384202641</v>
      </c>
      <c r="R78" s="234">
        <f t="shared" si="134"/>
        <v>1.676757430187505</v>
      </c>
      <c r="S78" s="234">
        <f t="shared" si="134"/>
        <v>1.7056273075196748</v>
      </c>
      <c r="T78" s="234">
        <f t="shared" si="134"/>
        <v>1.9817453932654996</v>
      </c>
      <c r="U78" s="234">
        <f t="shared" si="134"/>
        <v>2.3735868757044134</v>
      </c>
      <c r="V78" s="234">
        <f t="shared" si="134"/>
        <v>2.9730684621449344</v>
      </c>
      <c r="W78" s="8"/>
      <c r="X78" s="234">
        <f>X51</f>
        <v>1.7257044531731252</v>
      </c>
      <c r="Y78" s="234">
        <f>Y51</f>
        <v>1.7793127384202641</v>
      </c>
      <c r="Z78" s="234">
        <f t="shared" ref="Z78:AD78" si="135">Z51</f>
        <v>1.676757430187505</v>
      </c>
      <c r="AA78" s="234">
        <f t="shared" si="135"/>
        <v>1.7056273075196748</v>
      </c>
      <c r="AB78" s="234">
        <f t="shared" si="135"/>
        <v>1.8826581236022246</v>
      </c>
      <c r="AC78" s="234">
        <f t="shared" si="135"/>
        <v>2.1421621553232328</v>
      </c>
      <c r="AD78" s="234">
        <f t="shared" si="135"/>
        <v>2.5490345727315131</v>
      </c>
      <c r="AI78" s="185" t="s">
        <v>627</v>
      </c>
      <c r="AJ78" s="186">
        <f>P86</f>
        <v>23.18341346438282</v>
      </c>
      <c r="AK78" s="186">
        <f>R86</f>
        <v>22.525850653068428</v>
      </c>
      <c r="AL78" s="186">
        <f>T86</f>
        <v>26.623111940594196</v>
      </c>
      <c r="AM78" s="186">
        <f>U86</f>
        <v>31.887178497978631</v>
      </c>
      <c r="AN78" s="186">
        <f>V86</f>
        <v>39.940718289905263</v>
      </c>
      <c r="AO78" s="186"/>
      <c r="AP78" s="186">
        <f>H86</f>
        <v>23.609739017898892</v>
      </c>
      <c r="AQ78" s="186">
        <f>J86</f>
        <v>22.525850653068428</v>
      </c>
      <c r="AR78" s="186">
        <f>L86</f>
        <v>26.623111940594196</v>
      </c>
      <c r="AS78" s="186">
        <f>M86</f>
        <v>31.887178497978631</v>
      </c>
      <c r="AT78" s="186">
        <f>N86</f>
        <v>39.940718289905263</v>
      </c>
    </row>
    <row r="79" spans="1:46">
      <c r="A79" s="185" t="s">
        <v>16</v>
      </c>
      <c r="B79" s="186" t="str">
        <f t="shared" si="129"/>
        <v>TFHCV3</v>
      </c>
      <c r="C79" s="186" t="str">
        <f t="shared" si="129"/>
        <v>Transport Freight - HCV3</v>
      </c>
      <c r="D79" s="185" t="s">
        <v>149</v>
      </c>
      <c r="E79" s="260">
        <v>16.207267472028231</v>
      </c>
      <c r="F79" s="234">
        <f t="shared" ref="F79:H79" si="136">F66*F95</f>
        <v>13.576270721867905</v>
      </c>
      <c r="G79" s="234">
        <f t="shared" si="136"/>
        <v>14.520577162864347</v>
      </c>
      <c r="H79" s="234">
        <f t="shared" si="136"/>
        <v>15.174488450030418</v>
      </c>
      <c r="I79" s="234">
        <f t="shared" si="126"/>
        <v>15.363373262937371</v>
      </c>
      <c r="J79" s="234">
        <f t="shared" si="126"/>
        <v>14.477850022101455</v>
      </c>
      <c r="K79" s="234">
        <f t="shared" si="126"/>
        <v>14.725752468956664</v>
      </c>
      <c r="L79" s="234">
        <f t="shared" si="126"/>
        <v>17.111248215837588</v>
      </c>
      <c r="M79" s="234">
        <f t="shared" si="126"/>
        <v>20.494577320605057</v>
      </c>
      <c r="N79" s="234">
        <f t="shared" si="126"/>
        <v>25.670761032835127</v>
      </c>
      <c r="O79" s="8"/>
      <c r="P79" s="234">
        <f t="shared" ref="P79:P85" si="137">P52</f>
        <v>14.306558974975404</v>
      </c>
      <c r="Q79" s="234">
        <f t="shared" ref="Q79:V79" si="138">Q52</f>
        <v>14.750986230769565</v>
      </c>
      <c r="R79" s="234">
        <f t="shared" si="138"/>
        <v>13.900774850291917</v>
      </c>
      <c r="S79" s="234">
        <f t="shared" si="138"/>
        <v>14.140113980403996</v>
      </c>
      <c r="T79" s="234">
        <f t="shared" si="138"/>
        <v>16.429207962004593</v>
      </c>
      <c r="U79" s="234">
        <f t="shared" si="138"/>
        <v>19.677680356594699</v>
      </c>
      <c r="V79" s="234">
        <f t="shared" si="138"/>
        <v>24.647545651346142</v>
      </c>
      <c r="W79" s="8"/>
      <c r="X79" s="234">
        <f t="shared" ref="X79:X85" si="139">X52</f>
        <v>14.306558974975404</v>
      </c>
      <c r="Y79" s="234">
        <f t="shared" ref="Y79:AD79" si="140">Y52</f>
        <v>14.750986230769565</v>
      </c>
      <c r="Z79" s="234">
        <f t="shared" si="140"/>
        <v>13.900774850291917</v>
      </c>
      <c r="AA79" s="234">
        <f t="shared" si="140"/>
        <v>14.140113980403996</v>
      </c>
      <c r="AB79" s="234">
        <f t="shared" si="140"/>
        <v>15.607747563904365</v>
      </c>
      <c r="AC79" s="234">
        <f t="shared" si="140"/>
        <v>17.759106521826716</v>
      </c>
      <c r="AD79" s="234">
        <f t="shared" si="140"/>
        <v>21.132189452822896</v>
      </c>
      <c r="AI79" s="186"/>
    </row>
    <row r="80" spans="1:46">
      <c r="A80" s="185" t="s">
        <v>16</v>
      </c>
      <c r="B80" s="186" t="str">
        <f t="shared" si="129"/>
        <v>TFHCV4</v>
      </c>
      <c r="C80" s="186" t="str">
        <f t="shared" si="129"/>
        <v>Transport Freight - HCV4</v>
      </c>
      <c r="D80" s="185" t="s">
        <v>149</v>
      </c>
      <c r="E80" s="260">
        <v>5.3871747310586002</v>
      </c>
      <c r="F80" s="234">
        <f t="shared" ref="F80:H80" si="141">F67*F96</f>
        <v>4.515932780515814</v>
      </c>
      <c r="G80" s="234">
        <f t="shared" si="141"/>
        <v>4.2489873256924318</v>
      </c>
      <c r="H80" s="234">
        <f t="shared" si="141"/>
        <v>4.3066025770402403</v>
      </c>
      <c r="I80" s="234">
        <f t="shared" si="126"/>
        <v>4.3602091170371269</v>
      </c>
      <c r="J80" s="234">
        <f t="shared" si="126"/>
        <v>4.1088927920373646</v>
      </c>
      <c r="K80" s="234">
        <f t="shared" si="126"/>
        <v>4.1792488584047343</v>
      </c>
      <c r="L80" s="234">
        <f t="shared" si="126"/>
        <v>4.8562655608040384</v>
      </c>
      <c r="M80" s="234">
        <f t="shared" si="126"/>
        <v>5.8164728119115798</v>
      </c>
      <c r="N80" s="234">
        <f t="shared" si="126"/>
        <v>7.285501978049898</v>
      </c>
      <c r="O80" s="8"/>
      <c r="P80" s="234">
        <f t="shared" si="137"/>
        <v>4.758851674002643</v>
      </c>
      <c r="Q80" s="234">
        <f t="shared" ref="Q80:V80" si="142">Q53</f>
        <v>4.9066834058612869</v>
      </c>
      <c r="R80" s="234">
        <f t="shared" si="142"/>
        <v>4.6238739715088801</v>
      </c>
      <c r="S80" s="234">
        <f t="shared" si="142"/>
        <v>4.7034863662140269</v>
      </c>
      <c r="T80" s="234">
        <f t="shared" si="142"/>
        <v>5.4649174514487004</v>
      </c>
      <c r="U80" s="234">
        <f t="shared" si="142"/>
        <v>6.5454706662354925</v>
      </c>
      <c r="V80" s="234">
        <f t="shared" si="142"/>
        <v>8.1986181364877648</v>
      </c>
      <c r="W80" s="8"/>
      <c r="X80" s="234">
        <f t="shared" si="139"/>
        <v>4.758851674002643</v>
      </c>
      <c r="Y80" s="234">
        <f t="shared" ref="Y80:AD80" si="143">Y53</f>
        <v>4.9066834058612869</v>
      </c>
      <c r="Z80" s="234">
        <f t="shared" si="143"/>
        <v>4.6238739715088801</v>
      </c>
      <c r="AA80" s="234">
        <f t="shared" si="143"/>
        <v>4.7034863662140269</v>
      </c>
      <c r="AB80" s="234">
        <f t="shared" si="143"/>
        <v>5.1916715788762655</v>
      </c>
      <c r="AC80" s="234">
        <f t="shared" si="143"/>
        <v>5.9072872762775308</v>
      </c>
      <c r="AD80" s="234">
        <f t="shared" si="143"/>
        <v>7.0292902247711968</v>
      </c>
      <c r="AI80" s="186" t="s">
        <v>475</v>
      </c>
      <c r="AJ80" s="186">
        <f>SUM(AJ77:AJ78)</f>
        <v>182.27357397223096</v>
      </c>
      <c r="AK80" s="186">
        <f>SUM(AK77:AK78)</f>
        <v>177.10365695748075</v>
      </c>
      <c r="AL80" s="186">
        <f>SUM(AL77:AL78)</f>
        <v>209.31731089255575</v>
      </c>
      <c r="AM80" s="186">
        <f>SUM(AM77:AM78)</f>
        <v>250.70466856170398</v>
      </c>
      <c r="AN80" s="186">
        <f>SUM(AN77:AN78)</f>
        <v>314.02353587420231</v>
      </c>
      <c r="AO80" s="186"/>
      <c r="AP80" s="186">
        <f>SUM(AP77:AP78)</f>
        <v>196.94358806436722</v>
      </c>
      <c r="AQ80" s="186">
        <f>SUM(AQ77:AQ78)</f>
        <v>192.51651523543799</v>
      </c>
      <c r="AR80" s="186">
        <f>SUM(AR77:AR78)</f>
        <v>227.53363744014715</v>
      </c>
      <c r="AS80" s="186">
        <f>SUM(AS77:AS78)</f>
        <v>272.52282631488623</v>
      </c>
      <c r="AT80" s="186">
        <f>SUM(AT77:AT78)</f>
        <v>341.35216554520963</v>
      </c>
    </row>
    <row r="81" spans="1:46">
      <c r="A81" s="185" t="s">
        <v>16</v>
      </c>
      <c r="B81" s="186" t="str">
        <f t="shared" si="129"/>
        <v>TFHCV5</v>
      </c>
      <c r="C81" s="186" t="str">
        <f t="shared" si="129"/>
        <v>Transport Freight - HCV5</v>
      </c>
      <c r="D81" s="185" t="s">
        <v>149</v>
      </c>
      <c r="E81" s="260">
        <v>3.9725286670479121</v>
      </c>
      <c r="F81" s="234">
        <f t="shared" ref="F81:H81" si="144">F68*F97</f>
        <v>2.9750185434856067</v>
      </c>
      <c r="G81" s="234">
        <f t="shared" si="144"/>
        <v>3.1102185642863693</v>
      </c>
      <c r="H81" s="234">
        <f t="shared" si="144"/>
        <v>3.1523923845431949</v>
      </c>
      <c r="I81" s="234">
        <f t="shared" si="126"/>
        <v>3.1916318651836479</v>
      </c>
      <c r="J81" s="234">
        <f t="shared" si="126"/>
        <v>3.0076706904831223</v>
      </c>
      <c r="K81" s="234">
        <f t="shared" si="126"/>
        <v>3.0591706661264149</v>
      </c>
      <c r="L81" s="234">
        <f t="shared" si="126"/>
        <v>3.5547404937743798</v>
      </c>
      <c r="M81" s="234">
        <f t="shared" si="126"/>
        <v>4.2576031266330805</v>
      </c>
      <c r="N81" s="234">
        <f t="shared" si="126"/>
        <v>5.3329185924007518</v>
      </c>
      <c r="O81" s="8"/>
      <c r="P81" s="234">
        <f t="shared" si="137"/>
        <v>3.1350493162651287</v>
      </c>
      <c r="Q81" s="234">
        <f t="shared" ref="Q81:V81" si="145">Q54</f>
        <v>3.2324383087436273</v>
      </c>
      <c r="R81" s="234">
        <f t="shared" si="145"/>
        <v>3.0461283363939087</v>
      </c>
      <c r="S81" s="234">
        <f t="shared" si="145"/>
        <v>3.0985756074341242</v>
      </c>
      <c r="T81" s="234">
        <f t="shared" si="145"/>
        <v>3.6001932594800397</v>
      </c>
      <c r="U81" s="234">
        <f t="shared" si="145"/>
        <v>4.312043060496455</v>
      </c>
      <c r="V81" s="234">
        <f t="shared" si="145"/>
        <v>5.4011080705728629</v>
      </c>
      <c r="W81" s="8"/>
      <c r="X81" s="234">
        <f t="shared" si="139"/>
        <v>3.1350493162651287</v>
      </c>
      <c r="Y81" s="234">
        <f t="shared" ref="Y81:AD81" si="146">Y54</f>
        <v>3.2324383087436273</v>
      </c>
      <c r="Z81" s="234">
        <f t="shared" si="146"/>
        <v>3.0461283363939087</v>
      </c>
      <c r="AA81" s="234">
        <f t="shared" si="146"/>
        <v>3.0985756074341242</v>
      </c>
      <c r="AB81" s="234">
        <f t="shared" si="146"/>
        <v>3.4201835965060381</v>
      </c>
      <c r="AC81" s="234">
        <f t="shared" si="146"/>
        <v>3.891618862098051</v>
      </c>
      <c r="AD81" s="234">
        <f t="shared" si="146"/>
        <v>4.6307750320074073</v>
      </c>
      <c r="AE81" s="186"/>
      <c r="AF81" s="186"/>
      <c r="AG81" s="186"/>
      <c r="AH81" s="186"/>
      <c r="AI81" s="185" t="s">
        <v>474</v>
      </c>
      <c r="AJ81" s="190">
        <f>AJ78/AJ80</f>
        <v>0.12719020623315791</v>
      </c>
      <c r="AK81" s="190">
        <f>AK78/AK80</f>
        <v>0.12719020623315791</v>
      </c>
      <c r="AL81" s="190">
        <f>AL78/AL80</f>
        <v>0.12719020623315791</v>
      </c>
      <c r="AM81" s="190">
        <f>AM78/AM80</f>
        <v>0.12719020623315791</v>
      </c>
      <c r="AN81" s="190">
        <f>AN78/AN80</f>
        <v>0.12719020623315794</v>
      </c>
      <c r="AO81" s="190"/>
      <c r="AP81" s="190">
        <f>AP78/AP80</f>
        <v>0.11988071939758965</v>
      </c>
      <c r="AQ81" s="190">
        <f>AQ78/AQ80</f>
        <v>0.11700736752647142</v>
      </c>
      <c r="AR81" s="190">
        <f>AR78/AR80</f>
        <v>0.11700736752647142</v>
      </c>
      <c r="AS81" s="190">
        <f>AS78/AS80</f>
        <v>0.11700736752647142</v>
      </c>
      <c r="AT81" s="190">
        <f>AT78/AT80</f>
        <v>0.11700736752647144</v>
      </c>
    </row>
    <row r="82" spans="1:46">
      <c r="A82" s="185" t="s">
        <v>16</v>
      </c>
      <c r="B82" s="186" t="str">
        <f t="shared" si="129"/>
        <v>TFHCV6</v>
      </c>
      <c r="C82" s="186" t="str">
        <f t="shared" si="129"/>
        <v>Transport Freight - HCV6</v>
      </c>
      <c r="D82" s="185" t="s">
        <v>149</v>
      </c>
      <c r="E82" s="260">
        <v>140.25526500597067</v>
      </c>
      <c r="F82" s="234">
        <f>F69*F98</f>
        <v>98.309314568087203</v>
      </c>
      <c r="G82" s="234">
        <f t="shared" ref="G82" si="147">G69*G98</f>
        <v>117.31986651000506</v>
      </c>
      <c r="H82" s="234">
        <f>H69*H98</f>
        <v>119.47729070058645</v>
      </c>
      <c r="I82" s="234">
        <f>I69*I98</f>
        <v>120.96448717346419</v>
      </c>
      <c r="J82" s="234">
        <f t="shared" si="126"/>
        <v>113.9922641548183</v>
      </c>
      <c r="K82" s="234">
        <f t="shared" si="126"/>
        <v>115.94413968629608</v>
      </c>
      <c r="L82" s="234">
        <f t="shared" si="126"/>
        <v>134.7264907193244</v>
      </c>
      <c r="M82" s="234">
        <f t="shared" si="126"/>
        <v>161.36534555236804</v>
      </c>
      <c r="N82" s="234">
        <f t="shared" si="126"/>
        <v>202.12035407488023</v>
      </c>
      <c r="O82" s="8"/>
      <c r="P82" s="234">
        <f>P55</f>
        <v>103.59752213782002</v>
      </c>
      <c r="Q82" s="234">
        <f t="shared" ref="Q82:V82" si="148">Q55</f>
        <v>106.81573572442186</v>
      </c>
      <c r="R82" s="234">
        <f t="shared" si="148"/>
        <v>100.65913353482992</v>
      </c>
      <c r="S82" s="234">
        <f t="shared" si="148"/>
        <v>102.3922505529475</v>
      </c>
      <c r="T82" s="234">
        <f t="shared" si="148"/>
        <v>118.9681766613307</v>
      </c>
      <c r="U82" s="234">
        <f t="shared" si="148"/>
        <v>142.49121189302409</v>
      </c>
      <c r="V82" s="234">
        <f t="shared" si="148"/>
        <v>178.47930174716603</v>
      </c>
      <c r="W82" s="8"/>
      <c r="X82" s="234">
        <f t="shared" si="139"/>
        <v>103.59752213782002</v>
      </c>
      <c r="Y82" s="234">
        <f t="shared" ref="Y82:AD82" si="149">Y55</f>
        <v>106.81573572442186</v>
      </c>
      <c r="Z82" s="234">
        <f t="shared" si="149"/>
        <v>100.65913353482992</v>
      </c>
      <c r="AA82" s="234">
        <f t="shared" si="149"/>
        <v>102.3922505529475</v>
      </c>
      <c r="AB82" s="234">
        <f t="shared" si="149"/>
        <v>113.01976782826415</v>
      </c>
      <c r="AC82" s="234">
        <f t="shared" si="149"/>
        <v>128.59831873345422</v>
      </c>
      <c r="AD82" s="234">
        <f t="shared" si="149"/>
        <v>153.02369133547646</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0">
        <v>32.638769732712682</v>
      </c>
      <c r="F83" s="234">
        <f t="shared" ref="F83:H83" si="150">F70*F99</f>
        <v>28.003212301240232</v>
      </c>
      <c r="G83" s="234">
        <f t="shared" si="150"/>
        <v>30.412861445475919</v>
      </c>
      <c r="H83" s="234">
        <f t="shared" si="150"/>
        <v>31.844054925263023</v>
      </c>
      <c r="I83" s="234">
        <f t="shared" si="126"/>
        <v>32.240434571045739</v>
      </c>
      <c r="J83" s="234">
        <f t="shared" si="126"/>
        <v>30.382141238019461</v>
      </c>
      <c r="K83" s="234">
        <f t="shared" si="126"/>
        <v>30.902370909007054</v>
      </c>
      <c r="L83" s="234">
        <f t="shared" si="126"/>
        <v>35.908395187044924</v>
      </c>
      <c r="M83" s="234">
        <f t="shared" si="126"/>
        <v>43.008398471982041</v>
      </c>
      <c r="N83" s="234">
        <f t="shared" si="126"/>
        <v>53.870753336746908</v>
      </c>
      <c r="O83" s="8"/>
      <c r="P83" s="234">
        <f t="shared" si="137"/>
        <v>29.509547686842904</v>
      </c>
      <c r="Q83" s="234">
        <f t="shared" ref="Q83:V83" si="151">Q56</f>
        <v>30.42624941233333</v>
      </c>
      <c r="R83" s="234">
        <f t="shared" si="151"/>
        <v>28.672553550177572</v>
      </c>
      <c r="S83" s="234">
        <f t="shared" si="151"/>
        <v>29.166228478280402</v>
      </c>
      <c r="T83" s="234">
        <f t="shared" si="151"/>
        <v>33.887847990551982</v>
      </c>
      <c r="U83" s="234">
        <f t="shared" si="151"/>
        <v>40.588337689383586</v>
      </c>
      <c r="V83" s="234">
        <f t="shared" si="151"/>
        <v>50.83947335164757</v>
      </c>
      <c r="W83" s="8"/>
      <c r="X83" s="234">
        <f t="shared" si="139"/>
        <v>29.509547686842904</v>
      </c>
      <c r="Y83" s="234">
        <f t="shared" ref="Y83:AD83" si="152">Y56</f>
        <v>30.42624941233333</v>
      </c>
      <c r="Z83" s="234">
        <f t="shared" si="152"/>
        <v>28.672553550177572</v>
      </c>
      <c r="AA83" s="234">
        <f t="shared" si="152"/>
        <v>29.166228478280402</v>
      </c>
      <c r="AB83" s="234">
        <f t="shared" si="152"/>
        <v>32.193455591024389</v>
      </c>
      <c r="AC83" s="234">
        <f t="shared" si="152"/>
        <v>36.630974764668679</v>
      </c>
      <c r="AD83" s="234">
        <f t="shared" si="152"/>
        <v>43.588493464868833</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3">F71*F100</f>
        <v>1.0763192990282064</v>
      </c>
      <c r="G84" s="234">
        <f t="shared" si="153"/>
        <v>1.4702862493909399</v>
      </c>
      <c r="H84" s="234">
        <f t="shared" si="153"/>
        <v>1.8779533896770146</v>
      </c>
      <c r="I84" s="234">
        <f t="shared" si="126"/>
        <v>1.9013292600284404</v>
      </c>
      <c r="J84" s="234">
        <f t="shared" si="126"/>
        <v>1.7917393138999929</v>
      </c>
      <c r="K84" s="234">
        <f t="shared" si="126"/>
        <v>1.8224190459986407</v>
      </c>
      <c r="L84" s="234">
        <f t="shared" si="126"/>
        <v>2.1176415069512644</v>
      </c>
      <c r="M84" s="234">
        <f t="shared" si="126"/>
        <v>2.5363531084404225</v>
      </c>
      <c r="N84" s="234">
        <f t="shared" si="126"/>
        <v>3.1769435164784565</v>
      </c>
      <c r="O84" s="8"/>
      <c r="P84" s="234">
        <f t="shared" si="137"/>
        <v>1.1342161513211646</v>
      </c>
      <c r="Q84" s="234">
        <f t="shared" ref="Q84:V84" si="154">Q57</f>
        <v>1.1694501004832794</v>
      </c>
      <c r="R84" s="234">
        <f t="shared" si="154"/>
        <v>1.1020458084056681</v>
      </c>
      <c r="S84" s="234">
        <f t="shared" si="154"/>
        <v>1.121020483412503</v>
      </c>
      <c r="T84" s="234">
        <f t="shared" si="154"/>
        <v>1.3024985991749929</v>
      </c>
      <c r="U84" s="234">
        <f t="shared" si="154"/>
        <v>1.5600357094968946</v>
      </c>
      <c r="V84" s="234">
        <f t="shared" si="154"/>
        <v>1.9540439051124514</v>
      </c>
      <c r="W84" s="8"/>
      <c r="X84" s="234">
        <f t="shared" si="139"/>
        <v>1.1342161513211646</v>
      </c>
      <c r="Y84" s="234">
        <f t="shared" ref="Y84:AD84" si="155">Y57</f>
        <v>1.1694501004832794</v>
      </c>
      <c r="Z84" s="234">
        <f t="shared" si="155"/>
        <v>1.1020458084056681</v>
      </c>
      <c r="AA84" s="234">
        <f t="shared" si="155"/>
        <v>1.121020483412503</v>
      </c>
      <c r="AB84" s="234">
        <f t="shared" si="155"/>
        <v>1.2373736692162431</v>
      </c>
      <c r="AC84" s="234">
        <f t="shared" si="155"/>
        <v>1.4079322278209474</v>
      </c>
      <c r="AD84" s="234">
        <f t="shared" si="155"/>
        <v>1.6753483931457878</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0">
        <v>0.85603927035432403</v>
      </c>
      <c r="F85" s="234">
        <f t="shared" ref="F85:H85" si="156">F72*F101</f>
        <v>0.87560973396075781</v>
      </c>
      <c r="G85" s="234">
        <f t="shared" si="156"/>
        <v>0.49003657380877025</v>
      </c>
      <c r="H85" s="234">
        <f t="shared" si="156"/>
        <v>0.4966539831210422</v>
      </c>
      <c r="I85" s="234">
        <f t="shared" si="126"/>
        <v>0.50283609561796283</v>
      </c>
      <c r="J85" s="234">
        <f t="shared" si="126"/>
        <v>0.47385332982947065</v>
      </c>
      <c r="K85" s="234">
        <f t="shared" si="126"/>
        <v>0.4819670621678972</v>
      </c>
      <c r="L85" s="234">
        <f t="shared" si="126"/>
        <v>0.56004323378370824</v>
      </c>
      <c r="M85" s="234">
        <f t="shared" si="126"/>
        <v>0.67077802933385067</v>
      </c>
      <c r="N85" s="234">
        <f t="shared" si="126"/>
        <v>0.84019212632373474</v>
      </c>
      <c r="O85" s="8"/>
      <c r="P85" s="234">
        <f t="shared" si="137"/>
        <v>0.92271011344775034</v>
      </c>
      <c r="Q85" s="234">
        <f t="shared" ref="Q85:V85" si="157">Q58</f>
        <v>0.95137371622815325</v>
      </c>
      <c r="R85" s="234">
        <f t="shared" si="157"/>
        <v>0.89653882261695572</v>
      </c>
      <c r="S85" s="234">
        <f t="shared" si="157"/>
        <v>0.91197514355789544</v>
      </c>
      <c r="T85" s="234">
        <f t="shared" si="157"/>
        <v>1.0596116347050535</v>
      </c>
      <c r="U85" s="234">
        <f t="shared" si="157"/>
        <v>1.2691238127897404</v>
      </c>
      <c r="V85" s="234">
        <f t="shared" si="157"/>
        <v>1.5896582598193432</v>
      </c>
      <c r="W85" s="8"/>
      <c r="X85" s="234">
        <f t="shared" si="139"/>
        <v>0.92271011344775034</v>
      </c>
      <c r="Y85" s="234">
        <f t="shared" ref="Y85:AD85" si="158">Y58</f>
        <v>0.95137371622815325</v>
      </c>
      <c r="Z85" s="234">
        <f t="shared" si="158"/>
        <v>0.89653882261695572</v>
      </c>
      <c r="AA85" s="234">
        <f t="shared" si="158"/>
        <v>0.91197514355789544</v>
      </c>
      <c r="AB85" s="234">
        <f t="shared" si="158"/>
        <v>1.0066310529698008</v>
      </c>
      <c r="AC85" s="234">
        <f t="shared" si="158"/>
        <v>1.1453842410427406</v>
      </c>
      <c r="AD85" s="234">
        <f t="shared" si="158"/>
        <v>1.3629332505126093</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23.18341346438282</v>
      </c>
      <c r="H86" s="234">
        <f t="shared" si="159"/>
        <v>23.609739017898892</v>
      </c>
      <c r="I86" s="234">
        <f t="shared" ref="I86:N86" si="160">I59</f>
        <v>23.903621816773004</v>
      </c>
      <c r="J86" s="234">
        <f t="shared" si="160"/>
        <v>22.525850653068428</v>
      </c>
      <c r="K86" s="234">
        <f t="shared" si="160"/>
        <v>22.911558025769899</v>
      </c>
      <c r="L86" s="234">
        <f t="shared" si="160"/>
        <v>26.623111940594196</v>
      </c>
      <c r="M86" s="234">
        <f t="shared" si="160"/>
        <v>31.887178497978631</v>
      </c>
      <c r="N86" s="234">
        <f t="shared" si="160"/>
        <v>39.940718289905263</v>
      </c>
      <c r="O86" s="8"/>
      <c r="P86" s="234">
        <f>P59</f>
        <v>23.18341346438282</v>
      </c>
      <c r="Q86" s="234">
        <f t="shared" ref="Q86:V86" si="161">Q59</f>
        <v>23.903596482810894</v>
      </c>
      <c r="R86" s="234">
        <f t="shared" si="161"/>
        <v>22.525850653068428</v>
      </c>
      <c r="S86" s="234">
        <f t="shared" si="161"/>
        <v>22.913693601278382</v>
      </c>
      <c r="T86" s="234">
        <f t="shared" si="161"/>
        <v>26.623111940594196</v>
      </c>
      <c r="U86" s="234">
        <f t="shared" si="161"/>
        <v>31.887178497978631</v>
      </c>
      <c r="V86" s="234">
        <f t="shared" si="161"/>
        <v>39.940718289905263</v>
      </c>
      <c r="W86" s="8"/>
      <c r="X86" s="234">
        <f>X59</f>
        <v>23.18341346438282</v>
      </c>
      <c r="Y86" s="234">
        <f>Y59</f>
        <v>23.903596482810894</v>
      </c>
      <c r="Z86" s="234">
        <f t="shared" ref="Z86:AD86" si="162">Z59</f>
        <v>22.525850653068428</v>
      </c>
      <c r="AA86" s="234">
        <f t="shared" si="162"/>
        <v>22.913693601278382</v>
      </c>
      <c r="AB86" s="234">
        <f t="shared" si="162"/>
        <v>35.757821888192275</v>
      </c>
      <c r="AC86" s="234">
        <f t="shared" si="162"/>
        <v>53.221883779191892</v>
      </c>
      <c r="AD86" s="234">
        <f t="shared" si="162"/>
        <v>79.031780147865703</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26.4501671798186</v>
      </c>
      <c r="H87" s="234">
        <f t="shared" si="163"/>
        <v>26.936565879511939</v>
      </c>
      <c r="I87" s="234">
        <f t="shared" ref="I87:N87" si="164">I47</f>
        <v>27.271859436409223</v>
      </c>
      <c r="J87" s="234">
        <f t="shared" si="164"/>
        <v>25.699947790546275</v>
      </c>
      <c r="K87" s="234">
        <f t="shared" si="164"/>
        <v>26.140004838492043</v>
      </c>
      <c r="L87" s="234">
        <f t="shared" si="164"/>
        <v>30.374550441314312</v>
      </c>
      <c r="M87" s="234">
        <f t="shared" si="164"/>
        <v>36.380371831784736</v>
      </c>
      <c r="N87" s="234">
        <f t="shared" si="164"/>
        <v>45.568728594391942</v>
      </c>
      <c r="O87" s="8"/>
      <c r="P87" s="234">
        <f>P47</f>
        <v>26.4501671798186</v>
      </c>
      <c r="Q87" s="234">
        <f t="shared" ref="Q87:V87" si="165">Q47</f>
        <v>27.271859436409223</v>
      </c>
      <c r="R87" s="234">
        <f t="shared" si="165"/>
        <v>25.699947790546275</v>
      </c>
      <c r="S87" s="234">
        <f t="shared" si="165"/>
        <v>26.142469042781038</v>
      </c>
      <c r="T87" s="234">
        <f t="shared" si="165"/>
        <v>30.374550441314312</v>
      </c>
      <c r="U87" s="234">
        <f t="shared" si="165"/>
        <v>36.380371831784736</v>
      </c>
      <c r="V87" s="234">
        <f t="shared" si="165"/>
        <v>45.568728594391942</v>
      </c>
      <c r="W87" s="8"/>
      <c r="X87" s="234">
        <f>X47</f>
        <v>26.4501671798186</v>
      </c>
      <c r="Y87" s="234">
        <f>Y47</f>
        <v>27.271859436409223</v>
      </c>
      <c r="Z87" s="234">
        <f t="shared" ref="Z87:AD87" si="166">Z47</f>
        <v>25.699947790546275</v>
      </c>
      <c r="AA87" s="234">
        <f t="shared" si="166"/>
        <v>26.142469042781038</v>
      </c>
      <c r="AB87" s="234">
        <f t="shared" si="166"/>
        <v>30.671783630011426</v>
      </c>
      <c r="AC87" s="234">
        <f t="shared" si="166"/>
        <v>37.074579148385475</v>
      </c>
      <c r="AD87" s="234">
        <f t="shared" si="166"/>
        <v>46.840707785001356</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86.036801673044508</v>
      </c>
      <c r="J88" s="234">
        <f t="shared" si="168"/>
        <v>76.525600127976475</v>
      </c>
      <c r="K88" s="234">
        <f t="shared" si="168"/>
        <v>81.254406769858491</v>
      </c>
      <c r="L88" s="234">
        <f t="shared" si="168"/>
        <v>85.858680965974003</v>
      </c>
      <c r="M88" s="234">
        <f t="shared" si="168"/>
        <v>103.1722942412093</v>
      </c>
      <c r="N88" s="234">
        <f t="shared" si="168"/>
        <v>125.21938668347373</v>
      </c>
      <c r="O88" s="8"/>
      <c r="P88" s="234">
        <f>F104</f>
        <v>82</v>
      </c>
      <c r="Q88" s="234">
        <f t="shared" ref="Q88:V88" si="169">G104</f>
        <v>82</v>
      </c>
      <c r="R88" s="234">
        <f t="shared" si="169"/>
        <v>82</v>
      </c>
      <c r="S88" s="234">
        <f t="shared" si="169"/>
        <v>86.036801673044508</v>
      </c>
      <c r="T88" s="234">
        <f t="shared" si="169"/>
        <v>76.525600127976475</v>
      </c>
      <c r="U88" s="234">
        <f t="shared" si="169"/>
        <v>81.254406769858491</v>
      </c>
      <c r="V88" s="234">
        <f t="shared" si="169"/>
        <v>85.858680965974003</v>
      </c>
      <c r="W88" s="8"/>
      <c r="X88" s="234">
        <f>P88</f>
        <v>82</v>
      </c>
      <c r="Y88" s="234">
        <f>Q88</f>
        <v>82</v>
      </c>
      <c r="Z88" s="234">
        <f t="shared" ref="Z88:AD88" si="170">R88</f>
        <v>82</v>
      </c>
      <c r="AA88" s="234">
        <f t="shared" si="170"/>
        <v>86.036801673044508</v>
      </c>
      <c r="AB88" s="234">
        <f t="shared" si="170"/>
        <v>76.525600127976475</v>
      </c>
      <c r="AC88" s="234">
        <f t="shared" si="170"/>
        <v>81.254406769858491</v>
      </c>
      <c r="AD88" s="234">
        <f t="shared" si="170"/>
        <v>85.858680965974003</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35.355410614896385</v>
      </c>
      <c r="F89" s="79">
        <f t="shared" ref="F89:K89" si="171">SUM(F76:F88)</f>
        <v>302.13354210944328</v>
      </c>
      <c r="G89" s="79">
        <f t="shared" si="171"/>
        <v>327.67746569066975</v>
      </c>
      <c r="H89" s="79">
        <f t="shared" si="171"/>
        <v>333.87583388525758</v>
      </c>
      <c r="I89" s="79">
        <f t="shared" si="171"/>
        <v>341.420135674672</v>
      </c>
      <c r="J89" s="79">
        <f t="shared" si="171"/>
        <v>317.18899771263477</v>
      </c>
      <c r="K89" s="79">
        <f t="shared" si="171"/>
        <v>326.0386541380584</v>
      </c>
      <c r="L89" s="79">
        <f t="shared" ref="L89:N89" si="172">SUM(L76:L88)</f>
        <v>370.29671052501783</v>
      </c>
      <c r="M89" s="79">
        <f t="shared" si="172"/>
        <v>443.85095871893236</v>
      </c>
      <c r="N89" s="79">
        <f t="shared" si="172"/>
        <v>551.94107252182573</v>
      </c>
      <c r="O89" s="79"/>
      <c r="P89" s="79">
        <f t="shared" ref="P89:V89" si="173">SUM(P76:P88)</f>
        <v>313.97486018647061</v>
      </c>
      <c r="Q89" s="79">
        <f t="shared" si="173"/>
        <v>321.18111626242296</v>
      </c>
      <c r="R89" s="79">
        <f t="shared" si="173"/>
        <v>307.39524060401243</v>
      </c>
      <c r="S89" s="79">
        <f t="shared" si="173"/>
        <v>315.3111941718368</v>
      </c>
      <c r="T89" s="79">
        <f t="shared" si="173"/>
        <v>342.91832437612277</v>
      </c>
      <c r="U89" s="79">
        <f t="shared" si="173"/>
        <v>400.31974998059115</v>
      </c>
      <c r="V89" s="79">
        <f t="shared" si="173"/>
        <v>485.50830785471373</v>
      </c>
      <c r="W89" s="79"/>
      <c r="X89" s="79">
        <f t="shared" ref="X89:AD89" si="174">SUM(X76:X88)</f>
        <v>313.97486018647061</v>
      </c>
      <c r="Y89" s="79">
        <f t="shared" si="174"/>
        <v>321.18111626242296</v>
      </c>
      <c r="Z89" s="79">
        <f t="shared" si="174"/>
        <v>307.39524060401243</v>
      </c>
      <c r="AA89" s="79">
        <f t="shared" si="174"/>
        <v>315.3111941718368</v>
      </c>
      <c r="AB89" s="79">
        <f t="shared" si="174"/>
        <v>342.91832437612283</v>
      </c>
      <c r="AC89" s="79">
        <f t="shared" si="174"/>
        <v>400.31974998059115</v>
      </c>
      <c r="AD89" s="79">
        <f t="shared" si="174"/>
        <v>485.50830785471385</v>
      </c>
    </row>
    <row r="90" spans="1:46">
      <c r="A90" s="185" t="s">
        <v>16</v>
      </c>
      <c r="N90" s="185">
        <f>N89/F89</f>
        <v>1.8268116431835744</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1">
        <f t="shared" si="175"/>
        <v>2019</v>
      </c>
      <c r="J91" s="281">
        <f t="shared" si="175"/>
        <v>2020</v>
      </c>
      <c r="K91" s="281">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5"/>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342">
        <v>44.4</v>
      </c>
      <c r="H92" s="24">
        <v>45.342821165621402</v>
      </c>
      <c r="I92" s="24">
        <f t="shared" ref="I92:N92" si="178">I43/I63</f>
        <v>46.842953873991142</v>
      </c>
      <c r="J92" s="186">
        <f t="shared" si="178"/>
        <v>44.142991852962098</v>
      </c>
      <c r="K92" s="10">
        <f t="shared" si="178"/>
        <v>44.898846878062741</v>
      </c>
      <c r="L92" s="10">
        <f t="shared" si="178"/>
        <v>52.172227881394598</v>
      </c>
      <c r="M92" s="10">
        <f t="shared" si="178"/>
        <v>62.488004663143712</v>
      </c>
      <c r="N92" s="10">
        <f t="shared" si="178"/>
        <v>78.270198503361541</v>
      </c>
      <c r="P92" s="10">
        <f>P76/P63</f>
        <v>45.43159090609965</v>
      </c>
      <c r="Q92" s="10">
        <f t="shared" ref="Q92:V92" si="179">Q76/Q63</f>
        <v>46.842953873991142</v>
      </c>
      <c r="R92" s="10">
        <f t="shared" si="179"/>
        <v>44.142991852962098</v>
      </c>
      <c r="S92" s="10">
        <f t="shared" si="179"/>
        <v>44.898846878062741</v>
      </c>
      <c r="T92" s="10">
        <f t="shared" si="179"/>
        <v>52.172227881394598</v>
      </c>
      <c r="U92" s="10">
        <f t="shared" si="179"/>
        <v>62.488004663143712</v>
      </c>
      <c r="V92" s="10">
        <f t="shared" si="179"/>
        <v>78.270198503361541</v>
      </c>
      <c r="W92" s="285"/>
      <c r="X92" s="10">
        <f>P92</f>
        <v>45.43159090609965</v>
      </c>
      <c r="Y92" s="10">
        <f t="shared" ref="Y92:AA92" si="180">Q92</f>
        <v>46.842953873991142</v>
      </c>
      <c r="Z92" s="10">
        <f t="shared" si="180"/>
        <v>44.142991852962098</v>
      </c>
      <c r="AA92" s="10">
        <f t="shared" si="180"/>
        <v>44.898846878062741</v>
      </c>
      <c r="AB92" s="10">
        <f t="shared" ref="AB92:AD92" si="181">AB76/AB63</f>
        <v>52.172227881394598</v>
      </c>
      <c r="AC92" s="10">
        <f t="shared" si="181"/>
        <v>62.488004663143712</v>
      </c>
      <c r="AD92" s="10">
        <f t="shared" si="181"/>
        <v>78.270198503361541</v>
      </c>
    </row>
    <row r="93" spans="1:46">
      <c r="A93" s="185" t="s">
        <v>16</v>
      </c>
      <c r="B93" s="186" t="str">
        <f>'[2]TS BYDem'!D20</f>
        <v>TFHCV1</v>
      </c>
      <c r="C93" s="186" t="str">
        <f t="shared" ref="C93:C99" si="182">C14</f>
        <v>Transport Freight - HCV1</v>
      </c>
      <c r="D93" s="185" t="s">
        <v>150</v>
      </c>
      <c r="F93" s="235">
        <v>3.31</v>
      </c>
      <c r="G93" s="24">
        <v>3.4</v>
      </c>
      <c r="H93" s="24">
        <v>3.45</v>
      </c>
      <c r="I93" s="24">
        <f>I46/H46*H93</f>
        <v>3.4929439586497351</v>
      </c>
      <c r="J93" s="24">
        <f t="shared" ref="J93:N93" si="183">J46/I46*I93</f>
        <v>3.2916155783920269</v>
      </c>
      <c r="K93" s="24">
        <f t="shared" si="183"/>
        <v>3.3479775074591482</v>
      </c>
      <c r="L93" s="24">
        <f t="shared" si="183"/>
        <v>3.8903325498607719</v>
      </c>
      <c r="M93" s="24">
        <f t="shared" si="183"/>
        <v>4.6595502701078333</v>
      </c>
      <c r="N93" s="24">
        <f t="shared" si="183"/>
        <v>5.8363829433145495</v>
      </c>
      <c r="P93" s="10">
        <f t="shared" ref="P93:V100" si="184">P77/P64</f>
        <v>3.4880499348685094</v>
      </c>
      <c r="Q93" s="10">
        <f t="shared" si="184"/>
        <v>3.5964085551599423</v>
      </c>
      <c r="R93" s="10">
        <f t="shared" si="184"/>
        <v>3.3891166209843897</v>
      </c>
      <c r="S93" s="10">
        <f t="shared" si="184"/>
        <v>3.4474730092273007</v>
      </c>
      <c r="T93" s="10">
        <f t="shared" si="184"/>
        <v>4.0055682056075854</v>
      </c>
      <c r="U93" s="10">
        <f t="shared" si="184"/>
        <v>4.7975709467413346</v>
      </c>
      <c r="V93" s="10">
        <f t="shared" si="184"/>
        <v>6.0092626154357509</v>
      </c>
      <c r="W93" s="285"/>
      <c r="X93" s="10">
        <f t="shared" ref="X93:X101" si="185">P93</f>
        <v>3.4880499348685094</v>
      </c>
      <c r="Y93" s="10">
        <f t="shared" ref="Y93:Y101" si="186">Q93</f>
        <v>3.5964085551599423</v>
      </c>
      <c r="Z93" s="10">
        <f t="shared" ref="Z93:Z101" si="187">R93</f>
        <v>3.3891166209843897</v>
      </c>
      <c r="AA93" s="10">
        <f t="shared" ref="AA93:AA101" si="188">S93</f>
        <v>3.4474730092273007</v>
      </c>
      <c r="AB93" s="10">
        <f t="shared" ref="AB93:AD93" si="189">AB77/AB64</f>
        <v>3.8052897953272056</v>
      </c>
      <c r="AC93" s="10">
        <f t="shared" si="189"/>
        <v>4.3298077794340539</v>
      </c>
      <c r="AD93" s="10">
        <f t="shared" si="189"/>
        <v>5.1521915349092264</v>
      </c>
    </row>
    <row r="94" spans="1:46">
      <c r="A94" s="185" t="s">
        <v>16</v>
      </c>
      <c r="B94" s="186" t="str">
        <f>'[2]TS BYDem'!D21</f>
        <v>TFHCV2</v>
      </c>
      <c r="C94" s="186" t="str">
        <f t="shared" si="182"/>
        <v>Transport Freight - HCV2</v>
      </c>
      <c r="D94" s="185" t="s">
        <v>150</v>
      </c>
      <c r="F94" s="235">
        <v>0.65478395407088008</v>
      </c>
      <c r="G94" s="24">
        <v>0.704124436203308</v>
      </c>
      <c r="H94" s="24">
        <v>0.73600943824652509</v>
      </c>
      <c r="I94" s="24">
        <f>I51/H51*H94</f>
        <v>0.7451709335746044</v>
      </c>
      <c r="J94" s="24">
        <f t="shared" ref="J94:N94" si="190">J51/I51*I94</f>
        <v>0.7022203283408196</v>
      </c>
      <c r="K94" s="24">
        <f t="shared" si="190"/>
        <v>0.71424436073246678</v>
      </c>
      <c r="L94" s="24">
        <f t="shared" si="190"/>
        <v>0.82994825351165213</v>
      </c>
      <c r="M94" s="24">
        <f t="shared" si="190"/>
        <v>0.99405013819811971</v>
      </c>
      <c r="N94" s="24">
        <f t="shared" si="190"/>
        <v>1.2451109946378391</v>
      </c>
      <c r="P94" s="10">
        <f t="shared" si="184"/>
        <v>0.69000577895766702</v>
      </c>
      <c r="Q94" s="10">
        <f t="shared" si="184"/>
        <v>0.71144051916044149</v>
      </c>
      <c r="R94" s="10">
        <f t="shared" si="184"/>
        <v>0.6704347981557397</v>
      </c>
      <c r="S94" s="10">
        <f t="shared" si="184"/>
        <v>0.68197813175516786</v>
      </c>
      <c r="T94" s="10">
        <f t="shared" si="184"/>
        <v>0.79238120482427021</v>
      </c>
      <c r="U94" s="10">
        <f t="shared" si="184"/>
        <v>0.94905512823047322</v>
      </c>
      <c r="V94" s="10">
        <f t="shared" si="184"/>
        <v>1.1887518841043321</v>
      </c>
      <c r="W94" s="285"/>
      <c r="X94" s="10">
        <f t="shared" si="185"/>
        <v>0.69000577895766702</v>
      </c>
      <c r="Y94" s="10">
        <f t="shared" si="186"/>
        <v>0.71144051916044149</v>
      </c>
      <c r="Z94" s="10">
        <f t="shared" si="187"/>
        <v>0.6704347981557397</v>
      </c>
      <c r="AA94" s="10">
        <f t="shared" si="188"/>
        <v>0.68197813175516786</v>
      </c>
      <c r="AB94" s="10">
        <f t="shared" ref="AB94:AD94" si="191">AB78/AB65</f>
        <v>0.75276214458305668</v>
      </c>
      <c r="AC94" s="10">
        <f t="shared" si="191"/>
        <v>0.85652225322800202</v>
      </c>
      <c r="AD94" s="10">
        <f t="shared" si="191"/>
        <v>1.0192061466339517</v>
      </c>
    </row>
    <row r="95" spans="1:46">
      <c r="A95" s="185" t="s">
        <v>16</v>
      </c>
      <c r="B95" s="186" t="str">
        <f>'[2]TS BYDem'!D22</f>
        <v>TFHCV3</v>
      </c>
      <c r="C95" s="186" t="str">
        <f t="shared" si="182"/>
        <v>Transport Freight - HCV3</v>
      </c>
      <c r="D95" s="185" t="s">
        <v>150</v>
      </c>
      <c r="F95" s="235">
        <v>2.7114063478211299</v>
      </c>
      <c r="G95" s="24">
        <v>2.9</v>
      </c>
      <c r="H95" s="24">
        <v>3.0305969254191498</v>
      </c>
      <c r="I95" s="24">
        <f t="shared" ref="H95:N101" si="192">I52/H52*H95</f>
        <v>3.0683203541290669</v>
      </c>
      <c r="J95" s="24">
        <f t="shared" si="192"/>
        <v>2.8914666816048276</v>
      </c>
      <c r="K95" s="24">
        <f t="shared" si="192"/>
        <v>2.9409769102835264</v>
      </c>
      <c r="L95" s="24">
        <f t="shared" si="192"/>
        <v>3.4173999607148109</v>
      </c>
      <c r="M95" s="24">
        <f t="shared" si="192"/>
        <v>4.0931068760651508</v>
      </c>
      <c r="N95" s="24">
        <f t="shared" si="192"/>
        <v>5.1268765807472017</v>
      </c>
      <c r="P95" s="10">
        <f t="shared" si="184"/>
        <v>2.8572570196131579</v>
      </c>
      <c r="Q95" s="10">
        <f t="shared" si="184"/>
        <v>2.9460165108749248</v>
      </c>
      <c r="R95" s="10">
        <f t="shared" si="184"/>
        <v>2.7762152023091149</v>
      </c>
      <c r="S95" s="10">
        <f t="shared" si="184"/>
        <v>2.8240151946606664</v>
      </c>
      <c r="T95" s="10">
        <f t="shared" si="184"/>
        <v>3.2811852142945304</v>
      </c>
      <c r="U95" s="10">
        <f t="shared" si="184"/>
        <v>3.9299590087965801</v>
      </c>
      <c r="V95" s="10">
        <f t="shared" si="184"/>
        <v>4.9225235048993046</v>
      </c>
      <c r="W95" s="285"/>
      <c r="X95" s="10">
        <f t="shared" si="185"/>
        <v>2.8572570196131579</v>
      </c>
      <c r="Y95" s="10">
        <f t="shared" si="186"/>
        <v>2.9460165108749248</v>
      </c>
      <c r="Z95" s="10">
        <f t="shared" si="187"/>
        <v>2.7762152023091149</v>
      </c>
      <c r="AA95" s="10">
        <f t="shared" si="188"/>
        <v>2.8240151946606664</v>
      </c>
      <c r="AB95" s="10">
        <f t="shared" ref="AB95:AD95" si="193">AB79/AB66</f>
        <v>3.1171259535798042</v>
      </c>
      <c r="AC95" s="10">
        <f t="shared" si="193"/>
        <v>3.5467880054389136</v>
      </c>
      <c r="AD95" s="10">
        <f t="shared" si="193"/>
        <v>4.2204485900130413</v>
      </c>
    </row>
    <row r="96" spans="1:46">
      <c r="A96" s="185" t="s">
        <v>16</v>
      </c>
      <c r="B96" s="186" t="str">
        <f>'[2]TS BYDem'!D23</f>
        <v>TFHCV4</v>
      </c>
      <c r="C96" s="186" t="str">
        <f t="shared" si="182"/>
        <v>Transport Freight - HCV4</v>
      </c>
      <c r="D96" s="185" t="s">
        <v>150</v>
      </c>
      <c r="F96" s="235">
        <v>0.57023972229676601</v>
      </c>
      <c r="G96" s="24">
        <v>0.53653175775760331</v>
      </c>
      <c r="H96" s="24">
        <v>0.54380700000000004</v>
      </c>
      <c r="I96" s="24">
        <f t="shared" si="192"/>
        <v>0.55057605081780769</v>
      </c>
      <c r="J96" s="24">
        <f t="shared" si="192"/>
        <v>0.51884162111264742</v>
      </c>
      <c r="K96" s="24">
        <f t="shared" si="192"/>
        <v>0.52772568243444573</v>
      </c>
      <c r="L96" s="24">
        <f t="shared" si="192"/>
        <v>0.61321451389627168</v>
      </c>
      <c r="M96" s="24">
        <f t="shared" si="192"/>
        <v>0.73446262427145848</v>
      </c>
      <c r="N96" s="24">
        <f t="shared" si="192"/>
        <v>0.91996113021885695</v>
      </c>
      <c r="P96" s="10">
        <f t="shared" si="184"/>
        <v>0.60091378435548981</v>
      </c>
      <c r="Q96" s="10">
        <f t="shared" si="184"/>
        <v>0.61958091910236579</v>
      </c>
      <c r="R96" s="10">
        <f t="shared" si="184"/>
        <v>0.58386976458655349</v>
      </c>
      <c r="S96" s="10">
        <f t="shared" si="184"/>
        <v>0.5939226489084628</v>
      </c>
      <c r="T96" s="10">
        <f t="shared" si="184"/>
        <v>0.69007072544000736</v>
      </c>
      <c r="U96" s="10">
        <f t="shared" si="184"/>
        <v>0.82651526415976173</v>
      </c>
      <c r="V96" s="10">
        <f t="shared" si="184"/>
        <v>1.0352629139076799</v>
      </c>
      <c r="W96" s="285"/>
      <c r="X96" s="10">
        <f t="shared" si="185"/>
        <v>0.60091378435548981</v>
      </c>
      <c r="Y96" s="10">
        <f t="shared" si="186"/>
        <v>0.61958091910236579</v>
      </c>
      <c r="Z96" s="10">
        <f t="shared" si="187"/>
        <v>0.58386976458655349</v>
      </c>
      <c r="AA96" s="10">
        <f t="shared" si="188"/>
        <v>0.5939226489084628</v>
      </c>
      <c r="AB96" s="10">
        <f t="shared" ref="AB96:AD96" si="194">AB80/AB67</f>
        <v>0.65556718916800694</v>
      </c>
      <c r="AC96" s="10">
        <f t="shared" si="194"/>
        <v>0.74593002590418478</v>
      </c>
      <c r="AD96" s="10">
        <f t="shared" si="194"/>
        <v>0.8876085408115969</v>
      </c>
    </row>
    <row r="97" spans="1:78">
      <c r="A97" s="185" t="s">
        <v>16</v>
      </c>
      <c r="B97" s="186" t="str">
        <f>'[2]TS BYDem'!D24</f>
        <v>TFHCV5</v>
      </c>
      <c r="C97" s="186" t="str">
        <f t="shared" si="182"/>
        <v>Transport Freight - HCV5</v>
      </c>
      <c r="D97" s="185" t="s">
        <v>150</v>
      </c>
      <c r="F97" s="235">
        <v>0.27326501935541303</v>
      </c>
      <c r="G97" s="24">
        <v>0.28568357599999999</v>
      </c>
      <c r="H97" s="24">
        <v>0.289557377</v>
      </c>
      <c r="I97" s="24">
        <f t="shared" si="192"/>
        <v>0.29316164947090256</v>
      </c>
      <c r="J97" s="24">
        <f t="shared" si="192"/>
        <v>0.27626422404971984</v>
      </c>
      <c r="K97" s="24">
        <f t="shared" si="192"/>
        <v>0.28099466241010707</v>
      </c>
      <c r="L97" s="24">
        <f t="shared" si="192"/>
        <v>0.32651434457837891</v>
      </c>
      <c r="M97" s="24">
        <f t="shared" si="192"/>
        <v>0.39107453745277287</v>
      </c>
      <c r="N97" s="24">
        <f t="shared" si="192"/>
        <v>0.4898457206474498</v>
      </c>
      <c r="P97" s="10">
        <f t="shared" si="184"/>
        <v>0.28796436041223267</v>
      </c>
      <c r="Q97" s="10">
        <f t="shared" si="184"/>
        <v>0.29690985252451396</v>
      </c>
      <c r="R97" s="10">
        <f t="shared" si="184"/>
        <v>0.27979668248672235</v>
      </c>
      <c r="S97" s="10">
        <f t="shared" si="184"/>
        <v>0.28461413297533389</v>
      </c>
      <c r="T97" s="10">
        <f t="shared" si="184"/>
        <v>0.33068932726126393</v>
      </c>
      <c r="U97" s="10">
        <f t="shared" si="184"/>
        <v>0.39607502042907483</v>
      </c>
      <c r="V97" s="10">
        <f t="shared" si="184"/>
        <v>0.49610914348000318</v>
      </c>
      <c r="W97" s="285"/>
      <c r="X97" s="10">
        <f t="shared" si="185"/>
        <v>0.28796436041223267</v>
      </c>
      <c r="Y97" s="10">
        <f t="shared" si="186"/>
        <v>0.29690985252451396</v>
      </c>
      <c r="Z97" s="10">
        <f t="shared" si="187"/>
        <v>0.27979668248672235</v>
      </c>
      <c r="AA97" s="10">
        <f t="shared" si="188"/>
        <v>0.28461413297533389</v>
      </c>
      <c r="AB97" s="10">
        <f t="shared" ref="AB97:AD97" si="195">AB81/AB68</f>
        <v>0.31415486089820077</v>
      </c>
      <c r="AC97" s="10">
        <f t="shared" si="195"/>
        <v>0.35745770593724008</v>
      </c>
      <c r="AD97" s="10">
        <f t="shared" si="195"/>
        <v>0.42535157689116759</v>
      </c>
    </row>
    <row r="98" spans="1:78">
      <c r="A98" s="185" t="s">
        <v>16</v>
      </c>
      <c r="B98" s="186" t="str">
        <f>'[2]TS BYDem'!D25</f>
        <v>TFHCV6</v>
      </c>
      <c r="C98" s="186" t="str">
        <f t="shared" si="182"/>
        <v>Transport Freight - HCV6</v>
      </c>
      <c r="D98" s="185" t="s">
        <v>150</v>
      </c>
      <c r="F98" s="235">
        <v>5.0361375113209599</v>
      </c>
      <c r="G98" s="24">
        <v>6.01</v>
      </c>
      <c r="H98" s="343">
        <f t="shared" si="192"/>
        <v>6.1205193840660259</v>
      </c>
      <c r="I98" s="24">
        <f t="shared" si="192"/>
        <v>6.1967046974991353</v>
      </c>
      <c r="J98" s="24">
        <f t="shared" si="192"/>
        <v>5.8395353485339427</v>
      </c>
      <c r="K98" s="24">
        <f t="shared" si="192"/>
        <v>5.9395249947306592</v>
      </c>
      <c r="L98" s="24">
        <f t="shared" si="192"/>
        <v>6.9016973280828591</v>
      </c>
      <c r="M98" s="24">
        <f t="shared" si="192"/>
        <v>8.2663384780362552</v>
      </c>
      <c r="N98" s="24">
        <f t="shared" si="192"/>
        <v>10.354114474605515</v>
      </c>
      <c r="P98" s="10">
        <f t="shared" si="184"/>
        <v>5.3070390085655363</v>
      </c>
      <c r="Q98" s="10">
        <f t="shared" si="184"/>
        <v>5.4718999501165362</v>
      </c>
      <c r="R98" s="10">
        <f t="shared" si="184"/>
        <v>5.1565127931059873</v>
      </c>
      <c r="S98" s="10">
        <f t="shared" si="184"/>
        <v>5.2452959940142359</v>
      </c>
      <c r="T98" s="10">
        <f t="shared" si="184"/>
        <v>6.0944387596419771</v>
      </c>
      <c r="U98" s="10">
        <f t="shared" si="184"/>
        <v>7.2994643529026106</v>
      </c>
      <c r="V98" s="10">
        <f t="shared" si="184"/>
        <v>9.1430431640406891</v>
      </c>
      <c r="W98" s="285"/>
      <c r="X98" s="10">
        <f t="shared" si="185"/>
        <v>5.3070390085655363</v>
      </c>
      <c r="Y98" s="10">
        <f t="shared" si="186"/>
        <v>5.4718999501165362</v>
      </c>
      <c r="Z98" s="10">
        <f t="shared" si="187"/>
        <v>5.1565127931059873</v>
      </c>
      <c r="AA98" s="10">
        <f t="shared" si="188"/>
        <v>5.2452959940142359</v>
      </c>
      <c r="AB98" s="10">
        <f t="shared" ref="AB98:AD98" si="196">AB82/AB69</f>
        <v>5.7897168216598773</v>
      </c>
      <c r="AC98" s="10">
        <f t="shared" si="196"/>
        <v>6.5877665784946053</v>
      </c>
      <c r="AD98" s="10">
        <f t="shared" si="196"/>
        <v>7.8390166327693844</v>
      </c>
    </row>
    <row r="99" spans="1:78">
      <c r="A99" s="185" t="s">
        <v>16</v>
      </c>
      <c r="B99" s="186" t="str">
        <f>'[2]TS BYDem'!D26</f>
        <v>TFHCV7</v>
      </c>
      <c r="C99" s="186" t="str">
        <f t="shared" si="182"/>
        <v>Transport Freight - HCV7</v>
      </c>
      <c r="D99" s="185" t="s">
        <v>150</v>
      </c>
      <c r="F99" s="235">
        <v>1.5653068685251901</v>
      </c>
      <c r="G99" s="24">
        <v>1.7</v>
      </c>
      <c r="H99" s="24">
        <v>1.78</v>
      </c>
      <c r="I99" s="24">
        <f t="shared" si="192"/>
        <v>1.802156593158414</v>
      </c>
      <c r="J99" s="24">
        <f t="shared" si="192"/>
        <v>1.6982828201558868</v>
      </c>
      <c r="K99" s="24">
        <f t="shared" si="192"/>
        <v>1.7273623081963148</v>
      </c>
      <c r="L99" s="24">
        <f t="shared" si="192"/>
        <v>2.007186069203529</v>
      </c>
      <c r="M99" s="24">
        <f t="shared" si="192"/>
        <v>2.4040578205194048</v>
      </c>
      <c r="N99" s="24">
        <f t="shared" si="192"/>
        <v>3.0112352577101165</v>
      </c>
      <c r="P99" s="10">
        <f t="shared" si="184"/>
        <v>1.6495071059844466</v>
      </c>
      <c r="Q99" s="10">
        <f t="shared" si="184"/>
        <v>1.7007483525908407</v>
      </c>
      <c r="R99" s="10">
        <f t="shared" si="184"/>
        <v>1.602721306664576</v>
      </c>
      <c r="S99" s="10">
        <f t="shared" si="184"/>
        <v>1.6303164535164898</v>
      </c>
      <c r="T99" s="10">
        <f t="shared" si="184"/>
        <v>1.8942427264603239</v>
      </c>
      <c r="U99" s="10">
        <f t="shared" si="184"/>
        <v>2.2687827054897607</v>
      </c>
      <c r="V99" s="10">
        <f t="shared" si="184"/>
        <v>2.8417945760462922</v>
      </c>
      <c r="W99" s="285"/>
      <c r="X99" s="10">
        <f t="shared" si="185"/>
        <v>1.6495071059844466</v>
      </c>
      <c r="Y99" s="10">
        <f t="shared" si="186"/>
        <v>1.7007483525908407</v>
      </c>
      <c r="Z99" s="10">
        <f t="shared" si="187"/>
        <v>1.602721306664576</v>
      </c>
      <c r="AA99" s="10">
        <f t="shared" si="188"/>
        <v>1.6303164535164898</v>
      </c>
      <c r="AB99" s="10">
        <f t="shared" ref="AB99:AD99" si="197">AB83/AB70</f>
        <v>1.799530590137308</v>
      </c>
      <c r="AC99" s="10">
        <f t="shared" si="197"/>
        <v>2.0475763917045087</v>
      </c>
      <c r="AD99" s="10">
        <f t="shared" si="197"/>
        <v>2.4364836246376895</v>
      </c>
    </row>
    <row r="100" spans="1:78">
      <c r="A100" s="185" t="s">
        <v>16</v>
      </c>
      <c r="B100" s="186" t="str">
        <f>'[2]TS BYDem'!D27</f>
        <v>TFHCV8</v>
      </c>
      <c r="C100" s="186" t="str">
        <f>C21</f>
        <v>Transport Freight - HCV8</v>
      </c>
      <c r="D100" s="185" t="s">
        <v>150</v>
      </c>
      <c r="F100" s="235">
        <v>5.8486156921973897E-2</v>
      </c>
      <c r="G100" s="24">
        <v>7.9893942605822804E-2</v>
      </c>
      <c r="H100" s="24">
        <v>0.102046183451296</v>
      </c>
      <c r="I100" s="24">
        <f t="shared" si="192"/>
        <v>0.10331640579404838</v>
      </c>
      <c r="J100" s="24">
        <f t="shared" si="192"/>
        <v>9.7361393380793235E-2</v>
      </c>
      <c r="K100" s="24">
        <f t="shared" si="192"/>
        <v>9.9028500555648991E-2</v>
      </c>
      <c r="L100" s="24">
        <f t="shared" si="192"/>
        <v>0.11507060552743206</v>
      </c>
      <c r="M100" s="24">
        <f t="shared" si="192"/>
        <v>0.13782299178665505</v>
      </c>
      <c r="N100" s="24">
        <f t="shared" si="192"/>
        <v>0.17263205928275122</v>
      </c>
      <c r="P100" s="10">
        <f t="shared" si="184"/>
        <v>6.1632216266586243E-2</v>
      </c>
      <c r="Q100" s="10">
        <f t="shared" si="184"/>
        <v>6.3546795222419211E-2</v>
      </c>
      <c r="R100" s="10">
        <f t="shared" si="184"/>
        <v>5.9884110731650432E-2</v>
      </c>
      <c r="S100" s="10">
        <f t="shared" si="184"/>
        <v>6.0915176346654443E-2</v>
      </c>
      <c r="T100" s="10">
        <f t="shared" si="184"/>
        <v>7.0776522850403215E-2</v>
      </c>
      <c r="U100" s="10">
        <f t="shared" si="184"/>
        <v>8.4770842065080523E-2</v>
      </c>
      <c r="V100" s="10">
        <f t="shared" si="184"/>
        <v>0.10618086897635245</v>
      </c>
      <c r="W100" s="285"/>
      <c r="X100" s="10">
        <f t="shared" si="185"/>
        <v>6.1632216266586243E-2</v>
      </c>
      <c r="Y100" s="10">
        <f t="shared" si="186"/>
        <v>6.3546795222419211E-2</v>
      </c>
      <c r="Z100" s="10">
        <f t="shared" si="187"/>
        <v>5.9884110731650432E-2</v>
      </c>
      <c r="AA100" s="10">
        <f t="shared" si="188"/>
        <v>6.0915176346654443E-2</v>
      </c>
      <c r="AB100" s="10">
        <f t="shared" ref="AB100:AD100" si="198">AB84/AB71</f>
        <v>6.7237696707883043E-2</v>
      </c>
      <c r="AC100" s="10">
        <f t="shared" si="198"/>
        <v>7.6505684963735179E-2</v>
      </c>
      <c r="AD100" s="10">
        <f t="shared" si="198"/>
        <v>9.1036822538600168E-2</v>
      </c>
    </row>
    <row r="101" spans="1:78">
      <c r="A101" s="185" t="s">
        <v>16</v>
      </c>
      <c r="B101" s="186" t="str">
        <f>'[2]TS BYDem'!D28</f>
        <v>TFHCV9</v>
      </c>
      <c r="C101" s="186" t="str">
        <f>C22</f>
        <v>Transport Freight - HCV9</v>
      </c>
      <c r="D101" s="185" t="s">
        <v>150</v>
      </c>
      <c r="F101" s="235">
        <v>3.9969372950314899E-2</v>
      </c>
      <c r="G101" s="24">
        <v>2.2368931977559604E-2</v>
      </c>
      <c r="H101" s="24">
        <v>2.2670999999999997E-2</v>
      </c>
      <c r="I101" s="24">
        <f t="shared" si="192"/>
        <v>2.2953197822187865E-2</v>
      </c>
      <c r="J101" s="24">
        <f t="shared" si="192"/>
        <v>2.1630207761659609E-2</v>
      </c>
      <c r="K101" s="24">
        <f t="shared" si="192"/>
        <v>2.2000579151190251E-2</v>
      </c>
      <c r="L101" s="24">
        <f t="shared" si="192"/>
        <v>2.556455919938944E-2</v>
      </c>
      <c r="M101" s="24">
        <f t="shared" si="192"/>
        <v>3.0619322948873835E-2</v>
      </c>
      <c r="N101" s="24">
        <f t="shared" si="192"/>
        <v>3.8352648610980936E-2</v>
      </c>
      <c r="P101" s="10">
        <f>P85/P72</f>
        <v>4.2119386319057713E-2</v>
      </c>
      <c r="Q101" s="10">
        <f t="shared" ref="Q101:V101" si="199">Q85/Q72</f>
        <v>4.3427807394332045E-2</v>
      </c>
      <c r="R101" s="10">
        <f t="shared" si="199"/>
        <v>4.0924732989799421E-2</v>
      </c>
      <c r="S101" s="10">
        <f t="shared" si="199"/>
        <v>4.1629362055397301E-2</v>
      </c>
      <c r="T101" s="10">
        <f t="shared" si="199"/>
        <v>4.8368595011436005E-2</v>
      </c>
      <c r="U101" s="10">
        <f t="shared" si="199"/>
        <v>5.7932296805407776E-2</v>
      </c>
      <c r="V101" s="10">
        <f t="shared" si="199"/>
        <v>7.2563884783304014E-2</v>
      </c>
      <c r="W101" s="285"/>
      <c r="X101" s="10">
        <f t="shared" si="185"/>
        <v>4.2119386319057713E-2</v>
      </c>
      <c r="Y101" s="10">
        <f t="shared" si="186"/>
        <v>4.3427807394332045E-2</v>
      </c>
      <c r="Z101" s="10">
        <f t="shared" si="187"/>
        <v>4.0924732989799421E-2</v>
      </c>
      <c r="AA101" s="10">
        <f t="shared" si="188"/>
        <v>4.1629362055397301E-2</v>
      </c>
      <c r="AB101" s="10">
        <f t="shared" ref="AB101:AD101" si="200">AB85/AB72</f>
        <v>4.5950165260864206E-2</v>
      </c>
      <c r="AC101" s="10">
        <f t="shared" si="200"/>
        <v>5.2283897866880515E-2</v>
      </c>
      <c r="AD101" s="10">
        <f t="shared" si="200"/>
        <v>6.2214460716085274E-2</v>
      </c>
    </row>
    <row r="102" spans="1:78">
      <c r="A102" s="185" t="s">
        <v>16</v>
      </c>
      <c r="B102" s="186" t="str">
        <f>'[2]TS BYDem'!D29</f>
        <v>TFRCO</v>
      </c>
      <c r="C102" s="186" t="str">
        <f>C23</f>
        <v>Transport Freight - Rail Corridor</v>
      </c>
      <c r="D102" s="185" t="s">
        <v>149</v>
      </c>
      <c r="F102" s="235">
        <f>'[2]TS BYDem'!J29</f>
        <v>22</v>
      </c>
      <c r="G102" s="24">
        <f t="shared" ref="G102:H102" si="201">G59</f>
        <v>23.18341346438282</v>
      </c>
      <c r="H102" s="24">
        <f t="shared" si="201"/>
        <v>23.609739017898892</v>
      </c>
      <c r="I102" s="24">
        <f t="shared" ref="I102:N102" si="202">I59</f>
        <v>23.903621816773004</v>
      </c>
      <c r="J102" s="10">
        <f t="shared" si="202"/>
        <v>22.525850653068428</v>
      </c>
      <c r="K102" s="10">
        <f t="shared" si="202"/>
        <v>22.911558025769899</v>
      </c>
      <c r="L102" s="10">
        <f t="shared" si="202"/>
        <v>26.623111940594196</v>
      </c>
      <c r="M102" s="10">
        <f t="shared" si="202"/>
        <v>31.887178497978631</v>
      </c>
      <c r="N102" s="10">
        <f t="shared" si="202"/>
        <v>39.940718289905263</v>
      </c>
      <c r="P102" s="10"/>
      <c r="W102" s="285"/>
    </row>
    <row r="103" spans="1:78">
      <c r="A103" s="185" t="s">
        <v>16</v>
      </c>
      <c r="B103" s="186" t="str">
        <f>'[2]TS BYDem'!D30</f>
        <v>TFROT</v>
      </c>
      <c r="C103" s="186" t="str">
        <f>C24</f>
        <v>Transport Freight - Rail Other</v>
      </c>
      <c r="D103" s="185" t="s">
        <v>149</v>
      </c>
      <c r="F103" s="235">
        <f>'[2]TS BYDem'!J30</f>
        <v>25.1</v>
      </c>
      <c r="G103" s="24">
        <f t="shared" ref="G103:H103" si="203">G47</f>
        <v>26.4501671798186</v>
      </c>
      <c r="H103" s="24">
        <f t="shared" si="203"/>
        <v>26.936565879511939</v>
      </c>
      <c r="I103" s="24">
        <f t="shared" ref="I103:N103" si="204">I47</f>
        <v>27.271859436409223</v>
      </c>
      <c r="J103" s="10">
        <f t="shared" si="204"/>
        <v>25.699947790546275</v>
      </c>
      <c r="K103" s="10">
        <f t="shared" si="204"/>
        <v>26.140004838492043</v>
      </c>
      <c r="L103" s="10">
        <f t="shared" si="204"/>
        <v>30.374550441314312</v>
      </c>
      <c r="M103" s="10">
        <f t="shared" si="204"/>
        <v>36.380371831784736</v>
      </c>
      <c r="N103" s="10">
        <f t="shared" si="204"/>
        <v>45.568728594391942</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81.254406769858491</v>
      </c>
      <c r="L104" s="10">
        <f>J104*(1+(J25+L25)/2*((L8/J8)^(1/(L$4-J$4))-1))^(L$4-J$4)</f>
        <v>85.858680965974003</v>
      </c>
      <c r="M104" s="10">
        <f>L104*(1+(L25+M25)/2*((M8/L8)^(1/(M$4-L$4))-1))^(M$4-L$4)</f>
        <v>103.1722942412093</v>
      </c>
      <c r="N104" s="10">
        <f>M104*(1+(M25+N25)/2*((N8/M8)^(1/(N$4-M$4))-1))^(N$4-M$4)</f>
        <v>125.21938668347373</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5">1+M106</f>
        <v>2013</v>
      </c>
      <c r="O106" s="185">
        <f t="shared" si="205"/>
        <v>2014</v>
      </c>
      <c r="P106" s="185">
        <f t="shared" si="205"/>
        <v>2015</v>
      </c>
      <c r="Q106" s="185">
        <f t="shared" si="205"/>
        <v>2016</v>
      </c>
      <c r="R106" s="185">
        <f t="shared" si="205"/>
        <v>2017</v>
      </c>
      <c r="S106" s="185">
        <f t="shared" si="205"/>
        <v>2018</v>
      </c>
      <c r="T106" s="185">
        <f t="shared" si="205"/>
        <v>2019</v>
      </c>
      <c r="U106" s="185">
        <f t="shared" si="205"/>
        <v>2020</v>
      </c>
      <c r="V106" s="185">
        <f t="shared" si="205"/>
        <v>2021</v>
      </c>
      <c r="W106" s="185">
        <f t="shared" si="205"/>
        <v>2022</v>
      </c>
      <c r="X106" s="185">
        <f t="shared" si="205"/>
        <v>2023</v>
      </c>
      <c r="Y106" s="185">
        <f t="shared" si="205"/>
        <v>2024</v>
      </c>
      <c r="Z106" s="185">
        <f t="shared" si="205"/>
        <v>2025</v>
      </c>
      <c r="AA106" s="185">
        <f t="shared" si="205"/>
        <v>2026</v>
      </c>
      <c r="AB106" s="185">
        <f t="shared" si="205"/>
        <v>2027</v>
      </c>
      <c r="AC106" s="185">
        <f t="shared" si="205"/>
        <v>2028</v>
      </c>
      <c r="AD106" s="185">
        <f t="shared" si="205"/>
        <v>2029</v>
      </c>
      <c r="AE106" s="185">
        <f t="shared" si="205"/>
        <v>2030</v>
      </c>
      <c r="AF106" s="185">
        <f t="shared" si="205"/>
        <v>2031</v>
      </c>
      <c r="AG106" s="185">
        <f t="shared" si="205"/>
        <v>2032</v>
      </c>
      <c r="AH106" s="185">
        <f t="shared" si="205"/>
        <v>2033</v>
      </c>
      <c r="AI106" s="185">
        <f t="shared" si="205"/>
        <v>2034</v>
      </c>
      <c r="AJ106" s="185">
        <f t="shared" si="205"/>
        <v>2035</v>
      </c>
      <c r="AK106" s="185">
        <f t="shared" si="205"/>
        <v>2036</v>
      </c>
      <c r="AL106" s="185">
        <f t="shared" si="205"/>
        <v>2037</v>
      </c>
      <c r="AM106" s="185">
        <f t="shared" si="205"/>
        <v>2038</v>
      </c>
      <c r="AN106" s="185">
        <f t="shared" si="205"/>
        <v>2039</v>
      </c>
      <c r="AO106" s="185">
        <f t="shared" si="205"/>
        <v>2040</v>
      </c>
      <c r="AP106" s="185">
        <f t="shared" si="205"/>
        <v>2041</v>
      </c>
      <c r="AQ106" s="185">
        <f t="shared" si="205"/>
        <v>2042</v>
      </c>
      <c r="AR106" s="185">
        <f t="shared" si="205"/>
        <v>2043</v>
      </c>
      <c r="AS106" s="185">
        <f t="shared" si="205"/>
        <v>2044</v>
      </c>
      <c r="AT106" s="185">
        <f t="shared" si="205"/>
        <v>2045</v>
      </c>
      <c r="AU106" s="185">
        <f t="shared" si="205"/>
        <v>2046</v>
      </c>
      <c r="AV106" s="185">
        <f t="shared" si="205"/>
        <v>2047</v>
      </c>
      <c r="AW106" s="185">
        <f t="shared" si="205"/>
        <v>2048</v>
      </c>
      <c r="AX106" s="185">
        <f t="shared" si="205"/>
        <v>2049</v>
      </c>
      <c r="AY106" s="185">
        <f t="shared" si="205"/>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06">MATCH(M$106,$D$107:$L$107,$C107)</f>
        <v>1</v>
      </c>
      <c r="N107" s="191">
        <f t="shared" si="206"/>
        <v>1</v>
      </c>
      <c r="O107" s="191">
        <f t="shared" si="206"/>
        <v>1</v>
      </c>
      <c r="P107" s="191">
        <f t="shared" si="206"/>
        <v>2</v>
      </c>
      <c r="Q107" s="191">
        <f t="shared" si="206"/>
        <v>2</v>
      </c>
      <c r="R107" s="191">
        <f t="shared" si="206"/>
        <v>3</v>
      </c>
      <c r="S107" s="191">
        <f t="shared" si="206"/>
        <v>3</v>
      </c>
      <c r="T107" s="191">
        <f t="shared" si="206"/>
        <v>4</v>
      </c>
      <c r="U107" s="191">
        <f t="shared" si="206"/>
        <v>5</v>
      </c>
      <c r="V107" s="191">
        <f t="shared" si="206"/>
        <v>6</v>
      </c>
      <c r="W107" s="191">
        <f t="shared" ref="W107:AF108" si="207">MATCH(W$106,$D$107:$L$107,$C107)</f>
        <v>6</v>
      </c>
      <c r="X107" s="191">
        <f t="shared" si="207"/>
        <v>6</v>
      </c>
      <c r="Y107" s="191">
        <f t="shared" si="207"/>
        <v>6</v>
      </c>
      <c r="Z107" s="191">
        <f t="shared" si="207"/>
        <v>6</v>
      </c>
      <c r="AA107" s="191">
        <f t="shared" si="207"/>
        <v>6</v>
      </c>
      <c r="AB107" s="191">
        <f t="shared" si="207"/>
        <v>6</v>
      </c>
      <c r="AC107" s="191">
        <f t="shared" si="207"/>
        <v>6</v>
      </c>
      <c r="AD107" s="191">
        <f t="shared" si="207"/>
        <v>6</v>
      </c>
      <c r="AE107" s="191">
        <f t="shared" si="207"/>
        <v>7</v>
      </c>
      <c r="AF107" s="191">
        <f t="shared" si="207"/>
        <v>7</v>
      </c>
      <c r="AG107" s="191">
        <f t="shared" ref="AG107:AP108" si="208">MATCH(AG$106,$D$107:$L$107,$C107)</f>
        <v>7</v>
      </c>
      <c r="AH107" s="191">
        <f t="shared" si="208"/>
        <v>7</v>
      </c>
      <c r="AI107" s="191">
        <f t="shared" si="208"/>
        <v>7</v>
      </c>
      <c r="AJ107" s="191">
        <f t="shared" si="208"/>
        <v>7</v>
      </c>
      <c r="AK107" s="191">
        <f t="shared" si="208"/>
        <v>7</v>
      </c>
      <c r="AL107" s="191">
        <f t="shared" si="208"/>
        <v>7</v>
      </c>
      <c r="AM107" s="191">
        <f t="shared" si="208"/>
        <v>7</v>
      </c>
      <c r="AN107" s="191">
        <f t="shared" si="208"/>
        <v>7</v>
      </c>
      <c r="AO107" s="191">
        <f t="shared" si="208"/>
        <v>8</v>
      </c>
      <c r="AP107" s="191">
        <f t="shared" si="208"/>
        <v>8</v>
      </c>
      <c r="AQ107" s="191">
        <f t="shared" ref="AQ107:BA108" si="209">MATCH(AQ$106,$D$107:$L$107,$C107)</f>
        <v>8</v>
      </c>
      <c r="AR107" s="191">
        <f t="shared" si="209"/>
        <v>8</v>
      </c>
      <c r="AS107" s="191">
        <f t="shared" si="209"/>
        <v>8</v>
      </c>
      <c r="AT107" s="191">
        <f t="shared" si="209"/>
        <v>8</v>
      </c>
      <c r="AU107" s="191">
        <f t="shared" si="209"/>
        <v>8</v>
      </c>
      <c r="AV107" s="191">
        <f t="shared" si="209"/>
        <v>8</v>
      </c>
      <c r="AW107" s="191">
        <f t="shared" si="209"/>
        <v>8</v>
      </c>
      <c r="AX107" s="191">
        <f t="shared" si="209"/>
        <v>8</v>
      </c>
      <c r="AY107" s="191">
        <f t="shared" si="209"/>
        <v>9</v>
      </c>
      <c r="AZ107" s="191">
        <f t="shared" si="209"/>
        <v>9</v>
      </c>
      <c r="BA107" s="191">
        <f t="shared" si="209"/>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06"/>
        <v>1</v>
      </c>
      <c r="N108" s="40" t="e">
        <f t="shared" si="206"/>
        <v>#N/A</v>
      </c>
      <c r="O108" s="40" t="e">
        <f t="shared" si="206"/>
        <v>#N/A</v>
      </c>
      <c r="P108" s="40">
        <f t="shared" si="206"/>
        <v>2</v>
      </c>
      <c r="Q108" s="40" t="e">
        <f t="shared" si="206"/>
        <v>#N/A</v>
      </c>
      <c r="R108" s="40">
        <f t="shared" si="206"/>
        <v>3</v>
      </c>
      <c r="S108" s="40" t="e">
        <f t="shared" si="206"/>
        <v>#N/A</v>
      </c>
      <c r="T108" s="40">
        <f t="shared" si="206"/>
        <v>4</v>
      </c>
      <c r="U108" s="40">
        <f t="shared" si="206"/>
        <v>5</v>
      </c>
      <c r="V108" s="40">
        <f t="shared" si="206"/>
        <v>6</v>
      </c>
      <c r="W108" s="40" t="e">
        <f t="shared" si="207"/>
        <v>#N/A</v>
      </c>
      <c r="X108" s="40" t="e">
        <f t="shared" si="207"/>
        <v>#N/A</v>
      </c>
      <c r="Y108" s="40" t="e">
        <f t="shared" si="207"/>
        <v>#N/A</v>
      </c>
      <c r="Z108" s="40" t="e">
        <f t="shared" si="207"/>
        <v>#N/A</v>
      </c>
      <c r="AA108" s="40" t="e">
        <f t="shared" si="207"/>
        <v>#N/A</v>
      </c>
      <c r="AB108" s="40" t="e">
        <f t="shared" si="207"/>
        <v>#N/A</v>
      </c>
      <c r="AC108" s="40" t="e">
        <f t="shared" si="207"/>
        <v>#N/A</v>
      </c>
      <c r="AD108" s="40" t="e">
        <f t="shared" si="207"/>
        <v>#N/A</v>
      </c>
      <c r="AE108" s="40">
        <f t="shared" si="207"/>
        <v>7</v>
      </c>
      <c r="AF108" s="40" t="e">
        <f t="shared" si="207"/>
        <v>#N/A</v>
      </c>
      <c r="AG108" s="40" t="e">
        <f t="shared" si="208"/>
        <v>#N/A</v>
      </c>
      <c r="AH108" s="40" t="e">
        <f t="shared" si="208"/>
        <v>#N/A</v>
      </c>
      <c r="AI108" s="40" t="e">
        <f t="shared" si="208"/>
        <v>#N/A</v>
      </c>
      <c r="AJ108" s="40" t="e">
        <f t="shared" si="208"/>
        <v>#N/A</v>
      </c>
      <c r="AK108" s="40" t="e">
        <f t="shared" si="208"/>
        <v>#N/A</v>
      </c>
      <c r="AL108" s="40" t="e">
        <f t="shared" si="208"/>
        <v>#N/A</v>
      </c>
      <c r="AM108" s="40" t="e">
        <f t="shared" si="208"/>
        <v>#N/A</v>
      </c>
      <c r="AN108" s="40" t="e">
        <f t="shared" si="208"/>
        <v>#N/A</v>
      </c>
      <c r="AO108" s="40">
        <f t="shared" si="208"/>
        <v>8</v>
      </c>
      <c r="AP108" s="40" t="e">
        <f t="shared" si="208"/>
        <v>#N/A</v>
      </c>
      <c r="AQ108" s="40" t="e">
        <f t="shared" si="209"/>
        <v>#N/A</v>
      </c>
      <c r="AR108" s="40" t="e">
        <f t="shared" si="209"/>
        <v>#N/A</v>
      </c>
      <c r="AS108" s="40" t="e">
        <f t="shared" si="209"/>
        <v>#N/A</v>
      </c>
      <c r="AT108" s="40" t="e">
        <f t="shared" si="209"/>
        <v>#N/A</v>
      </c>
      <c r="AU108" s="40" t="e">
        <f t="shared" si="209"/>
        <v>#N/A</v>
      </c>
      <c r="AV108" s="40" t="e">
        <f t="shared" si="209"/>
        <v>#N/A</v>
      </c>
      <c r="AW108" s="40" t="e">
        <f t="shared" si="209"/>
        <v>#N/A</v>
      </c>
      <c r="AX108" s="40" t="e">
        <f t="shared" si="209"/>
        <v>#N/A</v>
      </c>
      <c r="AY108" s="40">
        <f t="shared" si="209"/>
        <v>9</v>
      </c>
      <c r="AZ108" s="40" t="e">
        <f t="shared" si="209"/>
        <v>#N/A</v>
      </c>
      <c r="BA108" s="40" t="e">
        <f t="shared" si="209"/>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0">MATCH(M$106,$D$108:$L$108,$C109)</f>
        <v>9</v>
      </c>
      <c r="N109" s="40">
        <f t="shared" si="210"/>
        <v>8</v>
      </c>
      <c r="O109" s="40">
        <f t="shared" si="210"/>
        <v>8</v>
      </c>
      <c r="P109" s="40">
        <f t="shared" si="210"/>
        <v>8</v>
      </c>
      <c r="Q109" s="40">
        <f t="shared" si="210"/>
        <v>7</v>
      </c>
      <c r="R109" s="40">
        <f t="shared" si="210"/>
        <v>7</v>
      </c>
      <c r="S109" s="40">
        <f t="shared" si="210"/>
        <v>6</v>
      </c>
      <c r="T109" s="40">
        <f t="shared" si="210"/>
        <v>6</v>
      </c>
      <c r="U109" s="40">
        <f t="shared" si="210"/>
        <v>5</v>
      </c>
      <c r="V109" s="40">
        <f t="shared" si="210"/>
        <v>4</v>
      </c>
      <c r="W109" s="40">
        <f t="shared" si="210"/>
        <v>3</v>
      </c>
      <c r="X109" s="40">
        <f t="shared" si="210"/>
        <v>3</v>
      </c>
      <c r="Y109" s="40">
        <f t="shared" si="210"/>
        <v>3</v>
      </c>
      <c r="Z109" s="40">
        <f t="shared" si="210"/>
        <v>3</v>
      </c>
      <c r="AA109" s="40">
        <f t="shared" si="210"/>
        <v>3</v>
      </c>
      <c r="AB109" s="40">
        <f t="shared" si="210"/>
        <v>3</v>
      </c>
      <c r="AC109" s="40">
        <f t="shared" si="210"/>
        <v>3</v>
      </c>
      <c r="AD109" s="40">
        <f t="shared" si="210"/>
        <v>3</v>
      </c>
      <c r="AE109" s="40">
        <f t="shared" si="210"/>
        <v>3</v>
      </c>
      <c r="AF109" s="40">
        <f t="shared" si="210"/>
        <v>2</v>
      </c>
      <c r="AG109" s="40">
        <f t="shared" si="210"/>
        <v>2</v>
      </c>
      <c r="AH109" s="40">
        <f t="shared" si="210"/>
        <v>2</v>
      </c>
      <c r="AI109" s="40">
        <f t="shared" si="210"/>
        <v>2</v>
      </c>
      <c r="AJ109" s="40">
        <f t="shared" si="210"/>
        <v>2</v>
      </c>
      <c r="AK109" s="40">
        <f t="shared" si="210"/>
        <v>2</v>
      </c>
      <c r="AL109" s="40">
        <f t="shared" si="210"/>
        <v>2</v>
      </c>
      <c r="AM109" s="40">
        <f t="shared" si="210"/>
        <v>2</v>
      </c>
      <c r="AN109" s="40">
        <f t="shared" si="210"/>
        <v>2</v>
      </c>
      <c r="AO109" s="40">
        <f t="shared" si="210"/>
        <v>2</v>
      </c>
      <c r="AP109" s="40">
        <f t="shared" si="210"/>
        <v>1</v>
      </c>
      <c r="AQ109" s="40">
        <f t="shared" si="210"/>
        <v>1</v>
      </c>
      <c r="AR109" s="40">
        <f t="shared" si="210"/>
        <v>1</v>
      </c>
      <c r="AS109" s="40">
        <f t="shared" si="210"/>
        <v>1</v>
      </c>
      <c r="AT109" s="40">
        <f t="shared" si="210"/>
        <v>1</v>
      </c>
      <c r="AU109" s="40">
        <f t="shared" si="210"/>
        <v>1</v>
      </c>
      <c r="AV109" s="40">
        <f t="shared" si="210"/>
        <v>1</v>
      </c>
      <c r="AW109" s="40">
        <f t="shared" si="210"/>
        <v>1</v>
      </c>
      <c r="AX109" s="40">
        <f t="shared" si="210"/>
        <v>1</v>
      </c>
      <c r="AY109" s="40">
        <f t="shared" si="210"/>
        <v>1</v>
      </c>
      <c r="AZ109" s="40" t="e">
        <f t="shared" si="210"/>
        <v>#N/A</v>
      </c>
      <c r="BA109" s="40" t="e">
        <f t="shared" si="210"/>
        <v>#N/A</v>
      </c>
    </row>
    <row r="110" spans="1:78" s="117" customFormat="1">
      <c r="A110" s="116" t="s">
        <v>16</v>
      </c>
      <c r="B110" s="117" t="s">
        <v>394</v>
      </c>
      <c r="L110" s="122"/>
      <c r="M110" s="189">
        <f t="shared" ref="M110:BA110" si="211">IF(ISNA(M107),-1,IF(ISNA(M109),99,IF(ISNA(M108),M107,0)))</f>
        <v>0</v>
      </c>
      <c r="N110" s="189">
        <f t="shared" si="211"/>
        <v>1</v>
      </c>
      <c r="O110" s="189">
        <f t="shared" si="211"/>
        <v>1</v>
      </c>
      <c r="P110" s="189">
        <f t="shared" si="211"/>
        <v>0</v>
      </c>
      <c r="Q110" s="189">
        <f t="shared" si="211"/>
        <v>2</v>
      </c>
      <c r="R110" s="189">
        <f t="shared" si="211"/>
        <v>0</v>
      </c>
      <c r="S110" s="189">
        <f t="shared" si="211"/>
        <v>3</v>
      </c>
      <c r="T110" s="189">
        <f t="shared" si="211"/>
        <v>0</v>
      </c>
      <c r="U110" s="189">
        <f t="shared" si="211"/>
        <v>0</v>
      </c>
      <c r="V110" s="189">
        <f t="shared" si="211"/>
        <v>0</v>
      </c>
      <c r="W110" s="189">
        <f t="shared" si="211"/>
        <v>6</v>
      </c>
      <c r="X110" s="189">
        <f t="shared" si="211"/>
        <v>6</v>
      </c>
      <c r="Y110" s="189">
        <f t="shared" si="211"/>
        <v>6</v>
      </c>
      <c r="Z110" s="189">
        <f t="shared" si="211"/>
        <v>6</v>
      </c>
      <c r="AA110" s="189">
        <f t="shared" si="211"/>
        <v>6</v>
      </c>
      <c r="AB110" s="189">
        <f t="shared" si="211"/>
        <v>6</v>
      </c>
      <c r="AC110" s="189">
        <f t="shared" si="211"/>
        <v>6</v>
      </c>
      <c r="AD110" s="189">
        <f t="shared" si="211"/>
        <v>6</v>
      </c>
      <c r="AE110" s="189">
        <f t="shared" si="211"/>
        <v>0</v>
      </c>
      <c r="AF110" s="189">
        <f t="shared" si="211"/>
        <v>7</v>
      </c>
      <c r="AG110" s="189">
        <f t="shared" si="211"/>
        <v>7</v>
      </c>
      <c r="AH110" s="189">
        <f t="shared" si="211"/>
        <v>7</v>
      </c>
      <c r="AI110" s="189">
        <f t="shared" si="211"/>
        <v>7</v>
      </c>
      <c r="AJ110" s="189">
        <f t="shared" si="211"/>
        <v>7</v>
      </c>
      <c r="AK110" s="189">
        <f t="shared" si="211"/>
        <v>7</v>
      </c>
      <c r="AL110" s="189">
        <f t="shared" si="211"/>
        <v>7</v>
      </c>
      <c r="AM110" s="189">
        <f t="shared" si="211"/>
        <v>7</v>
      </c>
      <c r="AN110" s="189">
        <f t="shared" si="211"/>
        <v>7</v>
      </c>
      <c r="AO110" s="189">
        <f t="shared" si="211"/>
        <v>0</v>
      </c>
      <c r="AP110" s="189">
        <f t="shared" si="211"/>
        <v>8</v>
      </c>
      <c r="AQ110" s="189">
        <f t="shared" si="211"/>
        <v>8</v>
      </c>
      <c r="AR110" s="189">
        <f t="shared" si="211"/>
        <v>8</v>
      </c>
      <c r="AS110" s="189">
        <f t="shared" si="211"/>
        <v>8</v>
      </c>
      <c r="AT110" s="189">
        <f t="shared" si="211"/>
        <v>8</v>
      </c>
      <c r="AU110" s="189">
        <f t="shared" si="211"/>
        <v>8</v>
      </c>
      <c r="AV110" s="189">
        <f t="shared" si="211"/>
        <v>8</v>
      </c>
      <c r="AW110" s="189">
        <f t="shared" si="211"/>
        <v>8</v>
      </c>
      <c r="AX110" s="189">
        <f t="shared" si="211"/>
        <v>8</v>
      </c>
      <c r="AY110" s="189">
        <f t="shared" si="211"/>
        <v>0</v>
      </c>
      <c r="AZ110" s="189">
        <f t="shared" si="211"/>
        <v>99</v>
      </c>
      <c r="BA110" s="189">
        <f t="shared" si="211"/>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2">IF(A111="*","","COM_PROJ")</f>
        <v/>
      </c>
      <c r="C111" s="23" t="str">
        <f t="shared" ref="C111:C123" si="213">IF($A111="*","","-")</f>
        <v/>
      </c>
      <c r="D111" s="57" t="str">
        <f>ITEMS_TRA!C15</f>
        <v>TFLCV</v>
      </c>
      <c r="E111" s="23" t="str">
        <f t="shared" ref="E111:K123" si="214">IF($A111="*","","-")</f>
        <v/>
      </c>
      <c r="H111" s="23" t="str">
        <f t="shared" si="214"/>
        <v/>
      </c>
      <c r="J111" s="23" t="str">
        <f t="shared" si="214"/>
        <v/>
      </c>
      <c r="K111" s="23" t="str">
        <f t="shared" si="214"/>
        <v/>
      </c>
      <c r="L111" s="125" t="str">
        <f t="shared" ref="L111:L123" si="215">IF(A111="*","",0)</f>
        <v/>
      </c>
      <c r="M111" s="186">
        <f>INDEX('[2]TS BYDem'!J$10:J$59,MATCH($D111,'[2]TS BYDem'!D$10:D$59,0))</f>
        <v>43.11250375056882</v>
      </c>
      <c r="N111" s="186" cm="1">
        <f t="array" ref="N111">IF(N$110=-1,O111,IF(N$110=99,M111,IF(N$110=0,INDEX($F92:$N92,0,N$108),(INDEX($F92:$N92,0,N$110+1)-INDEX($F92:$N92,0,N$110))/(INDEX($F$4:$N$4,0,N$110+1)-INDEX($F$4:$N$4,0,N$110))+M111)))</f>
        <v>43.541669167045889</v>
      </c>
      <c r="O111" s="186" cm="1">
        <f t="array" ref="O111">IF(O$110=-1,P111,IF(O$110=99,N111,IF(O$110=0,INDEX($F92:$N92,0,O$108),(INDEX($F92:$N92,0,O$110+1)-INDEX($F92:$N92,0,O$110))/(INDEX($F$4:$N$4,0,O$110+1)-INDEX($F$4:$N$4,0,O$110))+N111)))</f>
        <v>43.970834583522958</v>
      </c>
      <c r="P111" s="186" cm="1">
        <f t="array" ref="P111">IF(P$110=-1,Q111,IF(P$110=99,O111,IF(P$110=0,INDEX($F92:$N92,0,P$108),(INDEX($F92:$N92,0,P$110+1)-INDEX($F92:$N92,0,P$110))/(INDEX($F$4:$N$4,0,P$110+1)-INDEX($F$4:$N$4,0,P$110))+O111)))</f>
        <v>44.4</v>
      </c>
      <c r="Q111" s="186" cm="1">
        <f t="array" ref="Q111">IF(Q$110=-1,R111,IF(Q$110=99,P111,IF(Q$110=0,INDEX($F92:$N92,0,Q$108),(INDEX($F92:$N92,0,Q$110+1)-INDEX($F92:$N92,0,Q$110))/(INDEX($F$4:$N$4,0,Q$110+1)-INDEX($F$4:$N$4,0,Q$110))+P111)))</f>
        <v>44.871410582810697</v>
      </c>
      <c r="R111" s="186" cm="1">
        <f t="array" ref="R111">IF(R$110=-1,S111,IF(R$110=99,Q111,IF(R$110=0,INDEX($F92:$N92,0,R$108),(INDEX($F92:$N92,0,R$110+1)-INDEX($F92:$N92,0,R$110))/(INDEX($F$4:$N$4,0,R$110+1)-INDEX($F$4:$N$4,0,R$110))+Q111)))</f>
        <v>45.342821165621402</v>
      </c>
      <c r="S111" s="186" cm="1">
        <f t="array" ref="S111">IF(S$110=-1,T111,IF(S$110=99,R111,IF(S$110=0,INDEX($F92:$N92,0,S$108),(INDEX($F92:$N92,0,S$110+1)-INDEX($F92:$N92,0,S$110))/(INDEX($F$4:$N$4,0,S$110+1)-INDEX($F$4:$N$4,0,S$110))+R111)))</f>
        <v>46.092887519806268</v>
      </c>
      <c r="T111" s="186" cm="1">
        <f t="array" ref="T111">IF(T$110=-1,U111,IF(T$110=99,S111,IF(T$110=0,INDEX($F92:$N92,0,T$108),(INDEX($F92:$N92,0,T$110+1)-INDEX($F92:$N92,0,T$110))/(INDEX($F$4:$N$4,0,T$110+1)-INDEX($F$4:$N$4,0,T$110))+S111)))</f>
        <v>46.842953873991142</v>
      </c>
      <c r="U111" s="186" cm="1">
        <f t="array" ref="U111">IF(U$110=-1,V111,IF(U$110=99,T111,IF(U$110=0,INDEX($F92:$N92,0,U$108),(INDEX($F92:$N92,0,U$110+1)-INDEX($F92:$N92,0,U$110))/(INDEX($F$4:$N$4,0,U$110+1)-INDEX($F$4:$N$4,0,U$110))+T111)))</f>
        <v>44.142991852962098</v>
      </c>
      <c r="V111" s="186" cm="1">
        <f t="array" ref="V111">IF(V$110=-1,W111,IF(V$110=99,U111,IF(V$110=0,INDEX($F92:$N92,0,V$108),(INDEX($F92:$N92,0,V$110+1)-INDEX($F92:$N92,0,V$110))/(INDEX($F$4:$N$4,0,V$110+1)-INDEX($F$4:$N$4,0,V$110))+U111)))</f>
        <v>44.898846878062741</v>
      </c>
      <c r="W111" s="186" cm="1">
        <f t="array" ref="W111">IF(W$110=-1,X111,IF(W$110=99,V111,IF(W$110=0,INDEX($F92:$N92,0,W$108),(INDEX($F92:$N92,0,W$110+1)-INDEX($F92:$N92,0,W$110))/(INDEX($F$4:$N$4,0,W$110+1)-INDEX($F$4:$N$4,0,W$110))+V111)))</f>
        <v>45.707000322877391</v>
      </c>
      <c r="X111" s="186" cm="1">
        <f t="array" ref="X111">IF(X$110=-1,Y111,IF(X$110=99,W111,IF(X$110=0,INDEX($F92:$N92,0,X$108),(INDEX($F92:$N92,0,X$110+1)-INDEX($F92:$N92,0,X$110))/(INDEX($F$4:$N$4,0,X$110+1)-INDEX($F$4:$N$4,0,X$110))+W111)))</f>
        <v>46.515153767692041</v>
      </c>
      <c r="Y111" s="186" cm="1">
        <f t="array" ref="Y111">IF(Y$110=-1,Z111,IF(Y$110=99,X111,IF(Y$110=0,INDEX($F92:$N92,0,Y$108),(INDEX($F92:$N92,0,Y$110+1)-INDEX($F92:$N92,0,Y$110))/(INDEX($F$4:$N$4,0,Y$110+1)-INDEX($F$4:$N$4,0,Y$110))+X111)))</f>
        <v>47.323307212506691</v>
      </c>
      <c r="Z111" s="186" cm="1">
        <f t="array" ref="Z111">IF(Z$110=-1,AA111,IF(Z$110=99,Y111,IF(Z$110=0,INDEX($F92:$N92,0,Z$108),(INDEX($F92:$N92,0,Z$110+1)-INDEX($F92:$N92,0,Z$110))/(INDEX($F$4:$N$4,0,Z$110+1)-INDEX($F$4:$N$4,0,Z$110))+Y111)))</f>
        <v>48.131460657321341</v>
      </c>
      <c r="AA111" s="186" cm="1">
        <f t="array" ref="AA111">IF(AA$110=-1,AB111,IF(AA$110=99,Z111,IF(AA$110=0,INDEX($F92:$N92,0,AA$108),(INDEX($F92:$N92,0,AA$110+1)-INDEX($F92:$N92,0,AA$110))/(INDEX($F$4:$N$4,0,AA$110+1)-INDEX($F$4:$N$4,0,AA$110))+Z111)))</f>
        <v>48.939614102135991</v>
      </c>
      <c r="AB111" s="186" cm="1">
        <f t="array" ref="AB111">IF(AB$110=-1,AC111,IF(AB$110=99,AA111,IF(AB$110=0,INDEX($F92:$N92,0,AB$108),(INDEX($F92:$N92,0,AB$110+1)-INDEX($F92:$N92,0,AB$110))/(INDEX($F$4:$N$4,0,AB$110+1)-INDEX($F$4:$N$4,0,AB$110))+AA111)))</f>
        <v>49.747767546950641</v>
      </c>
      <c r="AC111" s="186" cm="1">
        <f t="array" ref="AC111">IF(AC$110=-1,AD111,IF(AC$110=99,AB111,IF(AC$110=0,INDEX($F92:$N92,0,AC$108),(INDEX($F92:$N92,0,AC$110+1)-INDEX($F92:$N92,0,AC$110))/(INDEX($F$4:$N$4,0,AC$110+1)-INDEX($F$4:$N$4,0,AC$110))+AB111)))</f>
        <v>50.555920991765291</v>
      </c>
      <c r="AD111" s="186" cm="1">
        <f t="array" ref="AD111">IF(AD$110=-1,AE111,IF(AD$110=99,AC111,IF(AD$110=0,INDEX($F92:$N92,0,AD$108),(INDEX($F92:$N92,0,AD$110+1)-INDEX($F92:$N92,0,AD$110))/(INDEX($F$4:$N$4,0,AD$110+1)-INDEX($F$4:$N$4,0,AD$110))+AC111)))</f>
        <v>51.364074436579941</v>
      </c>
      <c r="AE111" s="186" cm="1">
        <f t="array" ref="AE111">IF(AE$110=-1,AF111,IF(AE$110=99,AD111,IF(AE$110=0,INDEX($F92:$N92,0,AE$108),(INDEX($F92:$N92,0,AE$110+1)-INDEX($F92:$N92,0,AE$110))/(INDEX($F$4:$N$4,0,AE$110+1)-INDEX($F$4:$N$4,0,AE$110))+AD111)))</f>
        <v>52.172227881394598</v>
      </c>
      <c r="AF111" s="186" cm="1">
        <f t="array" ref="AF111">IF(AF$110=-1,AG111,IF(AF$110=99,AE111,IF(AF$110=0,INDEX($F92:$N92,0,AF$108),(INDEX($F92:$N92,0,AF$110+1)-INDEX($F92:$N92,0,AF$110))/(INDEX($F$4:$N$4,0,AF$110+1)-INDEX($F$4:$N$4,0,AF$110))+AE111)))</f>
        <v>53.20380555956951</v>
      </c>
      <c r="AG111" s="186" cm="1">
        <f t="array" ref="AG111">IF(AG$110=-1,AH111,IF(AG$110=99,AF111,IF(AG$110=0,INDEX($F92:$N92,0,AG$108),(INDEX($F92:$N92,0,AG$110+1)-INDEX($F92:$N92,0,AG$110))/(INDEX($F$4:$N$4,0,AG$110+1)-INDEX($F$4:$N$4,0,AG$110))+AF111)))</f>
        <v>54.235383237744422</v>
      </c>
      <c r="AH111" s="186" cm="1">
        <f t="array" ref="AH111">IF(AH$110=-1,AI111,IF(AH$110=99,AG111,IF(AH$110=0,INDEX($F92:$N92,0,AH$108),(INDEX($F92:$N92,0,AH$110+1)-INDEX($F92:$N92,0,AH$110))/(INDEX($F$4:$N$4,0,AH$110+1)-INDEX($F$4:$N$4,0,AH$110))+AG111)))</f>
        <v>55.266960915919334</v>
      </c>
      <c r="AI111" s="186" cm="1">
        <f t="array" ref="AI111">IF(AI$110=-1,AJ111,IF(AI$110=99,AH111,IF(AI$110=0,INDEX($F92:$N92,0,AI$108),(INDEX($F92:$N92,0,AI$110+1)-INDEX($F92:$N92,0,AI$110))/(INDEX($F$4:$N$4,0,AI$110+1)-INDEX($F$4:$N$4,0,AI$110))+AH111)))</f>
        <v>56.298538594094246</v>
      </c>
      <c r="AJ111" s="186" cm="1">
        <f t="array" ref="AJ111">IF(AJ$110=-1,AK111,IF(AJ$110=99,AI111,IF(AJ$110=0,INDEX($F92:$N92,0,AJ$108),(INDEX($F92:$N92,0,AJ$110+1)-INDEX($F92:$N92,0,AJ$110))/(INDEX($F$4:$N$4,0,AJ$110+1)-INDEX($F$4:$N$4,0,AJ$110))+AI111)))</f>
        <v>57.330116272269159</v>
      </c>
      <c r="AK111" s="186" cm="1">
        <f t="array" ref="AK111">IF(AK$110=-1,AL111,IF(AK$110=99,AJ111,IF(AK$110=0,INDEX($F92:$N92,0,AK$108),(INDEX($F92:$N92,0,AK$110+1)-INDEX($F92:$N92,0,AK$110))/(INDEX($F$4:$N$4,0,AK$110+1)-INDEX($F$4:$N$4,0,AK$110))+AJ111)))</f>
        <v>58.361693950444071</v>
      </c>
      <c r="AL111" s="186" cm="1">
        <f t="array" ref="AL111">IF(AL$110=-1,AM111,IF(AL$110=99,AK111,IF(AL$110=0,INDEX($F92:$N92,0,AL$108),(INDEX($F92:$N92,0,AL$110+1)-INDEX($F92:$N92,0,AL$110))/(INDEX($F$4:$N$4,0,AL$110+1)-INDEX($F$4:$N$4,0,AL$110))+AK111)))</f>
        <v>59.393271628618983</v>
      </c>
      <c r="AM111" s="186" cm="1">
        <f t="array" ref="AM111">IF(AM$110=-1,AN111,IF(AM$110=99,AL111,IF(AM$110=0,INDEX($F92:$N92,0,AM$108),(INDEX($F92:$N92,0,AM$110+1)-INDEX($F92:$N92,0,AM$110))/(INDEX($F$4:$N$4,0,AM$110+1)-INDEX($F$4:$N$4,0,AM$110))+AL111)))</f>
        <v>60.424849306793895</v>
      </c>
      <c r="AN111" s="186" cm="1">
        <f t="array" ref="AN111">IF(AN$110=-1,AO111,IF(AN$110=99,AM111,IF(AN$110=0,INDEX($F92:$N92,0,AN$108),(INDEX($F92:$N92,0,AN$110+1)-INDEX($F92:$N92,0,AN$110))/(INDEX($F$4:$N$4,0,AN$110+1)-INDEX($F$4:$N$4,0,AN$110))+AM111)))</f>
        <v>61.456426984968807</v>
      </c>
      <c r="AO111" s="186" cm="1">
        <f t="array" ref="AO111">IF(AO$110=-1,AP111,IF(AO$110=99,AN111,IF(AO$110=0,INDEX($F92:$N92,0,AO$108),(INDEX($F92:$N92,0,AO$110+1)-INDEX($F92:$N92,0,AO$110))/(INDEX($F$4:$N$4,0,AO$110+1)-INDEX($F$4:$N$4,0,AO$110))+AN111)))</f>
        <v>62.488004663143712</v>
      </c>
      <c r="AP111" s="186" cm="1">
        <f t="array" ref="AP111">IF(AP$110=-1,AQ111,IF(AP$110=99,AO111,IF(AP$110=0,INDEX($F92:$N92,0,AP$108),(INDEX($F92:$N92,0,AP$110+1)-INDEX($F92:$N92,0,AP$110))/(INDEX($F$4:$N$4,0,AP$110+1)-INDEX($F$4:$N$4,0,AP$110))+AO111)))</f>
        <v>64.066224047165491</v>
      </c>
      <c r="AQ111" s="186" cm="1">
        <f t="array" ref="AQ111">IF(AQ$110=-1,AR111,IF(AQ$110=99,AP111,IF(AQ$110=0,INDEX($F92:$N92,0,AQ$108),(INDEX($F92:$N92,0,AQ$110+1)-INDEX($F92:$N92,0,AQ$110))/(INDEX($F$4:$N$4,0,AQ$110+1)-INDEX($F$4:$N$4,0,AQ$110))+AP111)))</f>
        <v>65.64444343118727</v>
      </c>
      <c r="AR111" s="186" cm="1">
        <f t="array" ref="AR111">IF(AR$110=-1,AS111,IF(AR$110=99,AQ111,IF(AR$110=0,INDEX($F92:$N92,0,AR$108),(INDEX($F92:$N92,0,AR$110+1)-INDEX($F92:$N92,0,AR$110))/(INDEX($F$4:$N$4,0,AR$110+1)-INDEX($F$4:$N$4,0,AR$110))+AQ111)))</f>
        <v>67.222662815209048</v>
      </c>
      <c r="AS111" s="186" cm="1">
        <f t="array" ref="AS111">IF(AS$110=-1,AT111,IF(AS$110=99,AR111,IF(AS$110=0,INDEX($F92:$N92,0,AS$108),(INDEX($F92:$N92,0,AS$110+1)-INDEX($F92:$N92,0,AS$110))/(INDEX($F$4:$N$4,0,AS$110+1)-INDEX($F$4:$N$4,0,AS$110))+AR111)))</f>
        <v>68.800882199230827</v>
      </c>
      <c r="AT111" s="186" cm="1">
        <f t="array" ref="AT111">IF(AT$110=-1,AU111,IF(AT$110=99,AS111,IF(AT$110=0,INDEX($F92:$N92,0,AT$108),(INDEX($F92:$N92,0,AT$110+1)-INDEX($F92:$N92,0,AT$110))/(INDEX($F$4:$N$4,0,AT$110+1)-INDEX($F$4:$N$4,0,AT$110))+AS111)))</f>
        <v>70.379101583252606</v>
      </c>
      <c r="AU111" s="186" cm="1">
        <f t="array" ref="AU111">IF(AU$110=-1,AV111,IF(AU$110=99,AT111,IF(AU$110=0,INDEX($F92:$N92,0,AU$108),(INDEX($F92:$N92,0,AU$110+1)-INDEX($F92:$N92,0,AU$110))/(INDEX($F$4:$N$4,0,AU$110+1)-INDEX($F$4:$N$4,0,AU$110))+AT111)))</f>
        <v>71.957320967274384</v>
      </c>
      <c r="AV111" s="186" cm="1">
        <f t="array" ref="AV111">IF(AV$110=-1,AW111,IF(AV$110=99,AU111,IF(AV$110=0,INDEX($F92:$N92,0,AV$108),(INDEX($F92:$N92,0,AV$110+1)-INDEX($F92:$N92,0,AV$110))/(INDEX($F$4:$N$4,0,AV$110+1)-INDEX($F$4:$N$4,0,AV$110))+AU111)))</f>
        <v>73.535540351296163</v>
      </c>
      <c r="AW111" s="186" cm="1">
        <f t="array" ref="AW111">IF(AW$110=-1,AX111,IF(AW$110=99,AV111,IF(AW$110=0,INDEX($F92:$N92,0,AW$108),(INDEX($F92:$N92,0,AW$110+1)-INDEX($F92:$N92,0,AW$110))/(INDEX($F$4:$N$4,0,AW$110+1)-INDEX($F$4:$N$4,0,AW$110))+AV111)))</f>
        <v>75.113759735317942</v>
      </c>
      <c r="AX111" s="186" cm="1">
        <f t="array" ref="AX111">IF(AX$110=-1,AY111,IF(AX$110=99,AW111,IF(AX$110=0,INDEX($F92:$N92,0,AX$108),(INDEX($F92:$N92,0,AX$110+1)-INDEX($F92:$N92,0,AX$110))/(INDEX($F$4:$N$4,0,AX$110+1)-INDEX($F$4:$N$4,0,AX$110))+AW111)))</f>
        <v>76.69197911933972</v>
      </c>
      <c r="AY111" s="186" cm="1">
        <f t="array" ref="AY111">IF(AY$110=-1,AZ111,IF(AY$110=99,AX111,IF(AY$110=0,INDEX($F92:$N92,0,AY$108),(INDEX($F92:$N92,0,AY$110+1)-INDEX($F92:$N92,0,AY$110))/(INDEX($F$4:$N$4,0,AY$110+1)-INDEX($F$4:$N$4,0,AY$110))+AX111)))</f>
        <v>78.270198503361541</v>
      </c>
      <c r="AZ111" s="186" cm="1">
        <f t="array" ref="AZ111">IF(AZ$110=-1,BA111,IF(AZ$110=99,AY111,IF(AZ$110=0,INDEX($F92:$N92,0,AZ$108),(INDEX($F92:$N92,0,AZ$110+1)-INDEX($F92:$N92,0,AZ$110))/(INDEX($F$4:$N$4,0,AZ$110+1)-INDEX($F$4:$N$4,0,AZ$110))+AY111)))</f>
        <v>78.270198503361541</v>
      </c>
      <c r="BA111" s="186" cm="1">
        <f t="array" ref="BA111">IF(BA$110=-1,BB111,IF(BA$110=99,AZ111,IF(BA$110=0,INDEX($F92:$N92,0,BA$108),(INDEX($F92:$N92,0,BA$110+1)-INDEX($F92:$N92,0,BA$110))/(INDEX($F$4:$N$4,0,BA$110+1)-INDEX($F$4:$N$4,0,BA$110))+AZ111)))</f>
        <v>78.270198503361541</v>
      </c>
    </row>
    <row r="112" spans="1:78">
      <c r="A112" s="116" t="s">
        <v>16</v>
      </c>
      <c r="B112" s="22" t="str">
        <f t="shared" si="212"/>
        <v/>
      </c>
      <c r="C112" s="23" t="str">
        <f t="shared" si="213"/>
        <v/>
      </c>
      <c r="D112" s="57" t="str">
        <f>ITEMS_TRA!C16</f>
        <v>TFHCV1</v>
      </c>
      <c r="E112" s="23" t="str">
        <f t="shared" si="214"/>
        <v/>
      </c>
      <c r="H112" s="23" t="str">
        <f t="shared" si="214"/>
        <v/>
      </c>
      <c r="J112" s="23" t="str">
        <f t="shared" si="214"/>
        <v/>
      </c>
      <c r="K112" s="23" t="str">
        <f t="shared" si="214"/>
        <v/>
      </c>
      <c r="L112" s="125" t="str">
        <f t="shared" si="215"/>
        <v/>
      </c>
      <c r="M112" s="186">
        <f>INDEX('[2]TS BYDem'!J$10:J$59,MATCH($D112,'[2]TS BYDem'!D$10:D$59,0))</f>
        <v>3.310563752317667</v>
      </c>
      <c r="N112" s="186" cm="1">
        <f t="array" ref="N112">IF(N$110=-1,O112,IF(N$110=99,M112,IF(N$110=0,INDEX($F93:$N93,0,N$108),(INDEX($F93:$N93,0,N$110+1)-INDEX($F93:$N93,0,N$110))/(INDEX($F$4:$N$4,0,N$110+1)-INDEX($F$4:$N$4,0,N$110))+M112)))</f>
        <v>3.3405637523176668</v>
      </c>
      <c r="O112" s="186" cm="1">
        <f t="array" ref="O112">IF(O$110=-1,P112,IF(O$110=99,N112,IF(O$110=0,INDEX($F93:$N93,0,O$108),(INDEX($F93:$N93,0,O$110+1)-INDEX($F93:$N93,0,O$110))/(INDEX($F$4:$N$4,0,O$110+1)-INDEX($F$4:$N$4,0,O$110))+N112)))</f>
        <v>3.3705637523176666</v>
      </c>
      <c r="P112" s="186" cm="1">
        <f t="array" ref="P112">IF(P$110=-1,Q112,IF(P$110=99,O112,IF(P$110=0,INDEX($F93:$N93,0,P$108),(INDEX($F93:$N93,0,P$110+1)-INDEX($F93:$N93,0,P$110))/(INDEX($F$4:$N$4,0,P$110+1)-INDEX($F$4:$N$4,0,P$110))+O112)))</f>
        <v>3.4</v>
      </c>
      <c r="Q112" s="186" cm="1">
        <f t="array" ref="Q112">IF(Q$110=-1,R112,IF(Q$110=99,P112,IF(Q$110=0,INDEX($F93:$N93,0,Q$108),(INDEX($F93:$N93,0,Q$110+1)-INDEX($F93:$N93,0,Q$110))/(INDEX($F$4:$N$4,0,Q$110+1)-INDEX($F$4:$N$4,0,Q$110))+P112)))</f>
        <v>3.4249999999999998</v>
      </c>
      <c r="R112" s="186" cm="1">
        <f t="array" ref="R112">IF(R$110=-1,S112,IF(R$110=99,Q112,IF(R$110=0,INDEX($F93:$N93,0,R$108),(INDEX($F93:$N93,0,R$110+1)-INDEX($F93:$N93,0,R$110))/(INDEX($F$4:$N$4,0,R$110+1)-INDEX($F$4:$N$4,0,R$110))+Q112)))</f>
        <v>3.45</v>
      </c>
      <c r="S112" s="186" cm="1">
        <f t="array" ref="S112">IF(S$110=-1,T112,IF(S$110=99,R112,IF(S$110=0,INDEX($F93:$N93,0,S$108),(INDEX($F93:$N93,0,S$110+1)-INDEX($F93:$N93,0,S$110))/(INDEX($F$4:$N$4,0,S$110+1)-INDEX($F$4:$N$4,0,S$110))+R112)))</f>
        <v>3.4714719793248676</v>
      </c>
      <c r="T112" s="186" cm="1">
        <f t="array" ref="T112">IF(T$110=-1,U112,IF(T$110=99,S112,IF(T$110=0,INDEX($F93:$N93,0,T$108),(INDEX($F93:$N93,0,T$110+1)-INDEX($F93:$N93,0,T$110))/(INDEX($F$4:$N$4,0,T$110+1)-INDEX($F$4:$N$4,0,T$110))+S112)))</f>
        <v>3.4929439586497351</v>
      </c>
      <c r="U112" s="186" cm="1">
        <f t="array" ref="U112">IF(U$110=-1,V112,IF(U$110=99,T112,IF(U$110=0,INDEX($F93:$N93,0,U$108),(INDEX($F93:$N93,0,U$110+1)-INDEX($F93:$N93,0,U$110))/(INDEX($F$4:$N$4,0,U$110+1)-INDEX($F$4:$N$4,0,U$110))+T112)))</f>
        <v>3.2916155783920269</v>
      </c>
      <c r="V112" s="186" cm="1">
        <f t="array" ref="V112">IF(V$110=-1,W112,IF(V$110=99,U112,IF(V$110=0,INDEX($F93:$N93,0,V$108),(INDEX($F93:$N93,0,V$110+1)-INDEX($F93:$N93,0,V$110))/(INDEX($F$4:$N$4,0,V$110+1)-INDEX($F$4:$N$4,0,V$110))+U112)))</f>
        <v>3.3479775074591482</v>
      </c>
      <c r="W112" s="186" cm="1">
        <f t="array" ref="W112">IF(W$110=-1,X112,IF(W$110=99,V112,IF(W$110=0,INDEX($F93:$N93,0,W$108),(INDEX($F93:$N93,0,W$110+1)-INDEX($F93:$N93,0,W$110))/(INDEX($F$4:$N$4,0,W$110+1)-INDEX($F$4:$N$4,0,W$110))+V112)))</f>
        <v>3.4082391788371065</v>
      </c>
      <c r="X112" s="186" cm="1">
        <f t="array" ref="X112">IF(X$110=-1,Y112,IF(X$110=99,W112,IF(X$110=0,INDEX($F93:$N93,0,X$108),(INDEX($F93:$N93,0,X$110+1)-INDEX($F93:$N93,0,X$110))/(INDEX($F$4:$N$4,0,X$110+1)-INDEX($F$4:$N$4,0,X$110))+W112)))</f>
        <v>3.4685008502150647</v>
      </c>
      <c r="Y112" s="186" cm="1">
        <f t="array" ref="Y112">IF(Y$110=-1,Z112,IF(Y$110=99,X112,IF(Y$110=0,INDEX($F93:$N93,0,Y$108),(INDEX($F93:$N93,0,Y$110+1)-INDEX($F93:$N93,0,Y$110))/(INDEX($F$4:$N$4,0,Y$110+1)-INDEX($F$4:$N$4,0,Y$110))+X112)))</f>
        <v>3.5287625215930229</v>
      </c>
      <c r="Z112" s="186" cm="1">
        <f t="array" ref="Z112">IF(Z$110=-1,AA112,IF(Z$110=99,Y112,IF(Z$110=0,INDEX($F93:$N93,0,Z$108),(INDEX($F93:$N93,0,Z$110+1)-INDEX($F93:$N93,0,Z$110))/(INDEX($F$4:$N$4,0,Z$110+1)-INDEX($F$4:$N$4,0,Z$110))+Y112)))</f>
        <v>3.5890241929709812</v>
      </c>
      <c r="AA112" s="186" cm="1">
        <f t="array" ref="AA112">IF(AA$110=-1,AB112,IF(AA$110=99,Z112,IF(AA$110=0,INDEX($F93:$N93,0,AA$108),(INDEX($F93:$N93,0,AA$110+1)-INDEX($F93:$N93,0,AA$110))/(INDEX($F$4:$N$4,0,AA$110+1)-INDEX($F$4:$N$4,0,AA$110))+Z112)))</f>
        <v>3.6492858643489394</v>
      </c>
      <c r="AB112" s="186" cm="1">
        <f t="array" ref="AB112">IF(AB$110=-1,AC112,IF(AB$110=99,AA112,IF(AB$110=0,INDEX($F93:$N93,0,AB$108),(INDEX($F93:$N93,0,AB$110+1)-INDEX($F93:$N93,0,AB$110))/(INDEX($F$4:$N$4,0,AB$110+1)-INDEX($F$4:$N$4,0,AB$110))+AA112)))</f>
        <v>3.7095475357268977</v>
      </c>
      <c r="AC112" s="186" cm="1">
        <f t="array" ref="AC112">IF(AC$110=-1,AD112,IF(AC$110=99,AB112,IF(AC$110=0,INDEX($F93:$N93,0,AC$108),(INDEX($F93:$N93,0,AC$110+1)-INDEX($F93:$N93,0,AC$110))/(INDEX($F$4:$N$4,0,AC$110+1)-INDEX($F$4:$N$4,0,AC$110))+AB112)))</f>
        <v>3.7698092071048559</v>
      </c>
      <c r="AD112" s="186" cm="1">
        <f t="array" ref="AD112">IF(AD$110=-1,AE112,IF(AD$110=99,AC112,IF(AD$110=0,INDEX($F93:$N93,0,AD$108),(INDEX($F93:$N93,0,AD$110+1)-INDEX($F93:$N93,0,AD$110))/(INDEX($F$4:$N$4,0,AD$110+1)-INDEX($F$4:$N$4,0,AD$110))+AC112)))</f>
        <v>3.8300708784828141</v>
      </c>
      <c r="AE112" s="186" cm="1">
        <f t="array" ref="AE112">IF(AE$110=-1,AF112,IF(AE$110=99,AD112,IF(AE$110=0,INDEX($F93:$N93,0,AE$108),(INDEX($F93:$N93,0,AE$110+1)-INDEX($F93:$N93,0,AE$110))/(INDEX($F$4:$N$4,0,AE$110+1)-INDEX($F$4:$N$4,0,AE$110))+AD112)))</f>
        <v>3.8903325498607719</v>
      </c>
      <c r="AF112" s="186" cm="1">
        <f t="array" ref="AF112">IF(AF$110=-1,AG112,IF(AF$110=99,AE112,IF(AF$110=0,INDEX($F93:$N93,0,AF$108),(INDEX($F93:$N93,0,AF$110+1)-INDEX($F93:$N93,0,AF$110))/(INDEX($F$4:$N$4,0,AF$110+1)-INDEX($F$4:$N$4,0,AF$110))+AE112)))</f>
        <v>3.9672543218854779</v>
      </c>
      <c r="AG112" s="186" cm="1">
        <f t="array" ref="AG112">IF(AG$110=-1,AH112,IF(AG$110=99,AF112,IF(AG$110=0,INDEX($F93:$N93,0,AG$108),(INDEX($F93:$N93,0,AG$110+1)-INDEX($F93:$N93,0,AG$110))/(INDEX($F$4:$N$4,0,AG$110+1)-INDEX($F$4:$N$4,0,AG$110))+AF112)))</f>
        <v>4.0441760939101838</v>
      </c>
      <c r="AH112" s="186" cm="1">
        <f t="array" ref="AH112">IF(AH$110=-1,AI112,IF(AH$110=99,AG112,IF(AH$110=0,INDEX($F93:$N93,0,AH$108),(INDEX($F93:$N93,0,AH$110+1)-INDEX($F93:$N93,0,AH$110))/(INDEX($F$4:$N$4,0,AH$110+1)-INDEX($F$4:$N$4,0,AH$110))+AG112)))</f>
        <v>4.1210978659348898</v>
      </c>
      <c r="AI112" s="186" cm="1">
        <f t="array" ref="AI112">IF(AI$110=-1,AJ112,IF(AI$110=99,AH112,IF(AI$110=0,INDEX($F93:$N93,0,AI$108),(INDEX($F93:$N93,0,AI$110+1)-INDEX($F93:$N93,0,AI$110))/(INDEX($F$4:$N$4,0,AI$110+1)-INDEX($F$4:$N$4,0,AI$110))+AH112)))</f>
        <v>4.1980196379595958</v>
      </c>
      <c r="AJ112" s="186" cm="1">
        <f t="array" ref="AJ112">IF(AJ$110=-1,AK112,IF(AJ$110=99,AI112,IF(AJ$110=0,INDEX($F93:$N93,0,AJ$108),(INDEX($F93:$N93,0,AJ$110+1)-INDEX($F93:$N93,0,AJ$110))/(INDEX($F$4:$N$4,0,AJ$110+1)-INDEX($F$4:$N$4,0,AJ$110))+AI112)))</f>
        <v>4.2749414099843017</v>
      </c>
      <c r="AK112" s="186" cm="1">
        <f t="array" ref="AK112">IF(AK$110=-1,AL112,IF(AK$110=99,AJ112,IF(AK$110=0,INDEX($F93:$N93,0,AK$108),(INDEX($F93:$N93,0,AK$110+1)-INDEX($F93:$N93,0,AK$110))/(INDEX($F$4:$N$4,0,AK$110+1)-INDEX($F$4:$N$4,0,AK$110))+AJ112)))</f>
        <v>4.3518631820090077</v>
      </c>
      <c r="AL112" s="186" cm="1">
        <f t="array" ref="AL112">IF(AL$110=-1,AM112,IF(AL$110=99,AK112,IF(AL$110=0,INDEX($F93:$N93,0,AL$108),(INDEX($F93:$N93,0,AL$110+1)-INDEX($F93:$N93,0,AL$110))/(INDEX($F$4:$N$4,0,AL$110+1)-INDEX($F$4:$N$4,0,AL$110))+AK112)))</f>
        <v>4.4287849540337136</v>
      </c>
      <c r="AM112" s="186" cm="1">
        <f t="array" ref="AM112">IF(AM$110=-1,AN112,IF(AM$110=99,AL112,IF(AM$110=0,INDEX($F93:$N93,0,AM$108),(INDEX($F93:$N93,0,AM$110+1)-INDEX($F93:$N93,0,AM$110))/(INDEX($F$4:$N$4,0,AM$110+1)-INDEX($F$4:$N$4,0,AM$110))+AL112)))</f>
        <v>4.5057067260584196</v>
      </c>
      <c r="AN112" s="186" cm="1">
        <f t="array" ref="AN112">IF(AN$110=-1,AO112,IF(AN$110=99,AM112,IF(AN$110=0,INDEX($F93:$N93,0,AN$108),(INDEX($F93:$N93,0,AN$110+1)-INDEX($F93:$N93,0,AN$110))/(INDEX($F$4:$N$4,0,AN$110+1)-INDEX($F$4:$N$4,0,AN$110))+AM112)))</f>
        <v>4.5826284980831256</v>
      </c>
      <c r="AO112" s="186" cm="1">
        <f t="array" ref="AO112">IF(AO$110=-1,AP112,IF(AO$110=99,AN112,IF(AO$110=0,INDEX($F93:$N93,0,AO$108),(INDEX($F93:$N93,0,AO$110+1)-INDEX($F93:$N93,0,AO$110))/(INDEX($F$4:$N$4,0,AO$110+1)-INDEX($F$4:$N$4,0,AO$110))+AN112)))</f>
        <v>4.6595502701078333</v>
      </c>
      <c r="AP112" s="186" cm="1">
        <f t="array" ref="AP112">IF(AP$110=-1,AQ112,IF(AP$110=99,AO112,IF(AP$110=0,INDEX($F93:$N93,0,AP$108),(INDEX($F93:$N93,0,AP$110+1)-INDEX($F93:$N93,0,AP$110))/(INDEX($F$4:$N$4,0,AP$110+1)-INDEX($F$4:$N$4,0,AP$110))+AO112)))</f>
        <v>4.7772335374285051</v>
      </c>
      <c r="AQ112" s="186" cm="1">
        <f t="array" ref="AQ112">IF(AQ$110=-1,AR112,IF(AQ$110=99,AP112,IF(AQ$110=0,INDEX($F93:$N93,0,AQ$108),(INDEX($F93:$N93,0,AQ$110+1)-INDEX($F93:$N93,0,AQ$110))/(INDEX($F$4:$N$4,0,AQ$110+1)-INDEX($F$4:$N$4,0,AQ$110))+AP112)))</f>
        <v>4.8949168047491769</v>
      </c>
      <c r="AR112" s="186" cm="1">
        <f t="array" ref="AR112">IF(AR$110=-1,AS112,IF(AR$110=99,AQ112,IF(AR$110=0,INDEX($F93:$N93,0,AR$108),(INDEX($F93:$N93,0,AR$110+1)-INDEX($F93:$N93,0,AR$110))/(INDEX($F$4:$N$4,0,AR$110+1)-INDEX($F$4:$N$4,0,AR$110))+AQ112)))</f>
        <v>5.0126000720698487</v>
      </c>
      <c r="AS112" s="186" cm="1">
        <f t="array" ref="AS112">IF(AS$110=-1,AT112,IF(AS$110=99,AR112,IF(AS$110=0,INDEX($F93:$N93,0,AS$108),(INDEX($F93:$N93,0,AS$110+1)-INDEX($F93:$N93,0,AS$110))/(INDEX($F$4:$N$4,0,AS$110+1)-INDEX($F$4:$N$4,0,AS$110))+AR112)))</f>
        <v>5.1302833393905205</v>
      </c>
      <c r="AT112" s="186" cm="1">
        <f t="array" ref="AT112">IF(AT$110=-1,AU112,IF(AT$110=99,AS112,IF(AT$110=0,INDEX($F93:$N93,0,AT$108),(INDEX($F93:$N93,0,AT$110+1)-INDEX($F93:$N93,0,AT$110))/(INDEX($F$4:$N$4,0,AT$110+1)-INDEX($F$4:$N$4,0,AT$110))+AS112)))</f>
        <v>5.2479666067111923</v>
      </c>
      <c r="AU112" s="186" cm="1">
        <f t="array" ref="AU112">IF(AU$110=-1,AV112,IF(AU$110=99,AT112,IF(AU$110=0,INDEX($F93:$N93,0,AU$108),(INDEX($F93:$N93,0,AU$110+1)-INDEX($F93:$N93,0,AU$110))/(INDEX($F$4:$N$4,0,AU$110+1)-INDEX($F$4:$N$4,0,AU$110))+AT112)))</f>
        <v>5.3656498740318641</v>
      </c>
      <c r="AV112" s="186" cm="1">
        <f t="array" ref="AV112">IF(AV$110=-1,AW112,IF(AV$110=99,AU112,IF(AV$110=0,INDEX($F93:$N93,0,AV$108),(INDEX($F93:$N93,0,AV$110+1)-INDEX($F93:$N93,0,AV$110))/(INDEX($F$4:$N$4,0,AV$110+1)-INDEX($F$4:$N$4,0,AV$110))+AU112)))</f>
        <v>5.4833331413525359</v>
      </c>
      <c r="AW112" s="186" cm="1">
        <f t="array" ref="AW112">IF(AW$110=-1,AX112,IF(AW$110=99,AV112,IF(AW$110=0,INDEX($F93:$N93,0,AW$108),(INDEX($F93:$N93,0,AW$110+1)-INDEX($F93:$N93,0,AW$110))/(INDEX($F$4:$N$4,0,AW$110+1)-INDEX($F$4:$N$4,0,AW$110))+AV112)))</f>
        <v>5.6010164086732077</v>
      </c>
      <c r="AX112" s="186" cm="1">
        <f t="array" ref="AX112">IF(AX$110=-1,AY112,IF(AX$110=99,AW112,IF(AX$110=0,INDEX($F93:$N93,0,AX$108),(INDEX($F93:$N93,0,AX$110+1)-INDEX($F93:$N93,0,AX$110))/(INDEX($F$4:$N$4,0,AX$110+1)-INDEX($F$4:$N$4,0,AX$110))+AW112)))</f>
        <v>5.7186996759938795</v>
      </c>
      <c r="AY112" s="186" cm="1">
        <f t="array" ref="AY112">IF(AY$110=-1,AZ112,IF(AY$110=99,AX112,IF(AY$110=0,INDEX($F93:$N93,0,AY$108),(INDEX($F93:$N93,0,AY$110+1)-INDEX($F93:$N93,0,AY$110))/(INDEX($F$4:$N$4,0,AY$110+1)-INDEX($F$4:$N$4,0,AY$110))+AX112)))</f>
        <v>5.8363829433145495</v>
      </c>
      <c r="AZ112" s="186" cm="1">
        <f t="array" ref="AZ112">IF(AZ$110=-1,BA112,IF(AZ$110=99,AY112,IF(AZ$110=0,INDEX($F93:$N93,0,AZ$108),(INDEX($F93:$N93,0,AZ$110+1)-INDEX($F93:$N93,0,AZ$110))/(INDEX($F$4:$N$4,0,AZ$110+1)-INDEX($F$4:$N$4,0,AZ$110))+AY112)))</f>
        <v>5.8363829433145495</v>
      </c>
      <c r="BA112" s="186" cm="1">
        <f t="array" ref="BA112">IF(BA$110=-1,BB112,IF(BA$110=99,AZ112,IF(BA$110=0,INDEX($F93:$N93,0,BA$108),(INDEX($F93:$N93,0,BA$110+1)-INDEX($F93:$N93,0,BA$110))/(INDEX($F$4:$N$4,0,BA$110+1)-INDEX($F$4:$N$4,0,BA$110))+AZ112)))</f>
        <v>5.8363829433145495</v>
      </c>
    </row>
    <row r="113" spans="1:53">
      <c r="A113" s="116" t="s">
        <v>16</v>
      </c>
      <c r="B113" s="22" t="str">
        <f t="shared" si="212"/>
        <v/>
      </c>
      <c r="C113" s="23" t="str">
        <f t="shared" si="213"/>
        <v/>
      </c>
      <c r="D113" s="57" t="str">
        <f>ITEMS_TRA!C17</f>
        <v>TFHCV2</v>
      </c>
      <c r="E113" s="23" t="str">
        <f t="shared" si="214"/>
        <v/>
      </c>
      <c r="H113" s="23" t="str">
        <f t="shared" si="214"/>
        <v/>
      </c>
      <c r="J113" s="23" t="str">
        <f t="shared" si="214"/>
        <v/>
      </c>
      <c r="K113" s="23" t="str">
        <f t="shared" si="214"/>
        <v/>
      </c>
      <c r="L113" s="125" t="str">
        <f t="shared" si="215"/>
        <v/>
      </c>
      <c r="M113" s="186">
        <f>INDEX('[2]TS BYDem'!J$10:J$59,MATCH($D113,'[2]TS BYDem'!D$10:D$59,0))</f>
        <v>0.6547839540708813</v>
      </c>
      <c r="N113" s="186" cm="1">
        <f t="array" ref="N113">IF(N$110=-1,O113,IF(N$110=99,M113,IF(N$110=0,INDEX($F94:$N94,0,N$108),(INDEX($F94:$N94,0,N$110+1)-INDEX($F94:$N94,0,N$110))/(INDEX($F$4:$N$4,0,N$110+1)-INDEX($F$4:$N$4,0,N$110))+M113)))</f>
        <v>0.67123078144835724</v>
      </c>
      <c r="O113" s="186" cm="1">
        <f t="array" ref="O113">IF(O$110=-1,P113,IF(O$110=99,N113,IF(O$110=0,INDEX($F94:$N94,0,O$108),(INDEX($F94:$N94,0,O$110+1)-INDEX($F94:$N94,0,O$110))/(INDEX($F$4:$N$4,0,O$110+1)-INDEX($F$4:$N$4,0,O$110))+N113)))</f>
        <v>0.68767760882583318</v>
      </c>
      <c r="P113" s="186" cm="1">
        <f t="array" ref="P113">IF(P$110=-1,Q113,IF(P$110=99,O113,IF(P$110=0,INDEX($F94:$N94,0,P$108),(INDEX($F94:$N94,0,P$110+1)-INDEX($F94:$N94,0,P$110))/(INDEX($F$4:$N$4,0,P$110+1)-INDEX($F$4:$N$4,0,P$110))+O113)))</f>
        <v>0.704124436203308</v>
      </c>
      <c r="Q113" s="186" cm="1">
        <f t="array" ref="Q113">IF(Q$110=-1,R113,IF(Q$110=99,P113,IF(Q$110=0,INDEX($F94:$N94,0,Q$108),(INDEX($F94:$N94,0,Q$110+1)-INDEX($F94:$N94,0,Q$110))/(INDEX($F$4:$N$4,0,Q$110+1)-INDEX($F$4:$N$4,0,Q$110))+P113)))</f>
        <v>0.72006693722491655</v>
      </c>
      <c r="R113" s="186" cm="1">
        <f t="array" ref="R113">IF(R$110=-1,S113,IF(R$110=99,Q113,IF(R$110=0,INDEX($F94:$N94,0,R$108),(INDEX($F94:$N94,0,R$110+1)-INDEX($F94:$N94,0,R$110))/(INDEX($F$4:$N$4,0,R$110+1)-INDEX($F$4:$N$4,0,R$110))+Q113)))</f>
        <v>0.73600943824652509</v>
      </c>
      <c r="S113" s="186" cm="1">
        <f t="array" ref="S113">IF(S$110=-1,T113,IF(S$110=99,R113,IF(S$110=0,INDEX($F94:$N94,0,S$108),(INDEX($F94:$N94,0,S$110+1)-INDEX($F94:$N94,0,S$110))/(INDEX($F$4:$N$4,0,S$110+1)-INDEX($F$4:$N$4,0,S$110))+R113)))</f>
        <v>0.7405901859105648</v>
      </c>
      <c r="T113" s="186" cm="1">
        <f t="array" ref="T113">IF(T$110=-1,U113,IF(T$110=99,S113,IF(T$110=0,INDEX($F94:$N94,0,T$108),(INDEX($F94:$N94,0,T$110+1)-INDEX($F94:$N94,0,T$110))/(INDEX($F$4:$N$4,0,T$110+1)-INDEX($F$4:$N$4,0,T$110))+S113)))</f>
        <v>0.7451709335746044</v>
      </c>
      <c r="U113" s="186" cm="1">
        <f t="array" ref="U113">IF(U$110=-1,V113,IF(U$110=99,T113,IF(U$110=0,INDEX($F94:$N94,0,U$108),(INDEX($F94:$N94,0,U$110+1)-INDEX($F94:$N94,0,U$110))/(INDEX($F$4:$N$4,0,U$110+1)-INDEX($F$4:$N$4,0,U$110))+T113)))</f>
        <v>0.7022203283408196</v>
      </c>
      <c r="V113" s="186" cm="1">
        <f t="array" ref="V113">IF(V$110=-1,W113,IF(V$110=99,U113,IF(V$110=0,INDEX($F94:$N94,0,V$108),(INDEX($F94:$N94,0,V$110+1)-INDEX($F94:$N94,0,V$110))/(INDEX($F$4:$N$4,0,V$110+1)-INDEX($F$4:$N$4,0,V$110))+U113)))</f>
        <v>0.71424436073246678</v>
      </c>
      <c r="W113" s="186" cm="1">
        <f t="array" ref="W113">IF(W$110=-1,X113,IF(W$110=99,V113,IF(W$110=0,INDEX($F94:$N94,0,W$108),(INDEX($F94:$N94,0,W$110+1)-INDEX($F94:$N94,0,W$110))/(INDEX($F$4:$N$4,0,W$110+1)-INDEX($F$4:$N$4,0,W$110))+V113)))</f>
        <v>0.72710034881904295</v>
      </c>
      <c r="X113" s="186" cm="1">
        <f t="array" ref="X113">IF(X$110=-1,Y113,IF(X$110=99,W113,IF(X$110=0,INDEX($F94:$N94,0,X$108),(INDEX($F94:$N94,0,X$110+1)-INDEX($F94:$N94,0,X$110))/(INDEX($F$4:$N$4,0,X$110+1)-INDEX($F$4:$N$4,0,X$110))+W113)))</f>
        <v>0.73995633690561913</v>
      </c>
      <c r="Y113" s="186" cm="1">
        <f t="array" ref="Y113">IF(Y$110=-1,Z113,IF(Y$110=99,X113,IF(Y$110=0,INDEX($F94:$N94,0,Y$108),(INDEX($F94:$N94,0,Y$110+1)-INDEX($F94:$N94,0,Y$110))/(INDEX($F$4:$N$4,0,Y$110+1)-INDEX($F$4:$N$4,0,Y$110))+X113)))</f>
        <v>0.7528123249921953</v>
      </c>
      <c r="Z113" s="186" cm="1">
        <f t="array" ref="Z113">IF(Z$110=-1,AA113,IF(Z$110=99,Y113,IF(Z$110=0,INDEX($F94:$N94,0,Z$108),(INDEX($F94:$N94,0,Z$110+1)-INDEX($F94:$N94,0,Z$110))/(INDEX($F$4:$N$4,0,Z$110+1)-INDEX($F$4:$N$4,0,Z$110))+Y113)))</f>
        <v>0.76566831307877148</v>
      </c>
      <c r="AA113" s="186" cm="1">
        <f t="array" ref="AA113">IF(AA$110=-1,AB113,IF(AA$110=99,Z113,IF(AA$110=0,INDEX($F94:$N94,0,AA$108),(INDEX($F94:$N94,0,AA$110+1)-INDEX($F94:$N94,0,AA$110))/(INDEX($F$4:$N$4,0,AA$110+1)-INDEX($F$4:$N$4,0,AA$110))+Z113)))</f>
        <v>0.77852430116534765</v>
      </c>
      <c r="AB113" s="186" cm="1">
        <f t="array" ref="AB113">IF(AB$110=-1,AC113,IF(AB$110=99,AA113,IF(AB$110=0,INDEX($F94:$N94,0,AB$108),(INDEX($F94:$N94,0,AB$110+1)-INDEX($F94:$N94,0,AB$110))/(INDEX($F$4:$N$4,0,AB$110+1)-INDEX($F$4:$N$4,0,AB$110))+AA113)))</f>
        <v>0.79138028925192383</v>
      </c>
      <c r="AC113" s="186" cm="1">
        <f t="array" ref="AC113">IF(AC$110=-1,AD113,IF(AC$110=99,AB113,IF(AC$110=0,INDEX($F94:$N94,0,AC$108),(INDEX($F94:$N94,0,AC$110+1)-INDEX($F94:$N94,0,AC$110))/(INDEX($F$4:$N$4,0,AC$110+1)-INDEX($F$4:$N$4,0,AC$110))+AB113)))</f>
        <v>0.80423627733850001</v>
      </c>
      <c r="AD113" s="186" cm="1">
        <f t="array" ref="AD113">IF(AD$110=-1,AE113,IF(AD$110=99,AC113,IF(AD$110=0,INDEX($F94:$N94,0,AD$108),(INDEX($F94:$N94,0,AD$110+1)-INDEX($F94:$N94,0,AD$110))/(INDEX($F$4:$N$4,0,AD$110+1)-INDEX($F$4:$N$4,0,AD$110))+AC113)))</f>
        <v>0.81709226542507618</v>
      </c>
      <c r="AE113" s="186" cm="1">
        <f t="array" ref="AE113">IF(AE$110=-1,AF113,IF(AE$110=99,AD113,IF(AE$110=0,INDEX($F94:$N94,0,AE$108),(INDEX($F94:$N94,0,AE$110+1)-INDEX($F94:$N94,0,AE$110))/(INDEX($F$4:$N$4,0,AE$110+1)-INDEX($F$4:$N$4,0,AE$110))+AD113)))</f>
        <v>0.82994825351165213</v>
      </c>
      <c r="AF113" s="186" cm="1">
        <f t="array" ref="AF113">IF(AF$110=-1,AG113,IF(AF$110=99,AE113,IF(AF$110=0,INDEX($F94:$N94,0,AF$108),(INDEX($F94:$N94,0,AF$110+1)-INDEX($F94:$N94,0,AF$110))/(INDEX($F$4:$N$4,0,AF$110+1)-INDEX($F$4:$N$4,0,AF$110))+AE113)))</f>
        <v>0.84635844198029886</v>
      </c>
      <c r="AG113" s="186" cm="1">
        <f t="array" ref="AG113">IF(AG$110=-1,AH113,IF(AG$110=99,AF113,IF(AG$110=0,INDEX($F94:$N94,0,AG$108),(INDEX($F94:$N94,0,AG$110+1)-INDEX($F94:$N94,0,AG$110))/(INDEX($F$4:$N$4,0,AG$110+1)-INDEX($F$4:$N$4,0,AG$110))+AF113)))</f>
        <v>0.86276863044894558</v>
      </c>
      <c r="AH113" s="186" cm="1">
        <f t="array" ref="AH113">IF(AH$110=-1,AI113,IF(AH$110=99,AG113,IF(AH$110=0,INDEX($F94:$N94,0,AH$108),(INDEX($F94:$N94,0,AH$110+1)-INDEX($F94:$N94,0,AH$110))/(INDEX($F$4:$N$4,0,AH$110+1)-INDEX($F$4:$N$4,0,AH$110))+AG113)))</f>
        <v>0.87917881891759231</v>
      </c>
      <c r="AI113" s="186" cm="1">
        <f t="array" ref="AI113">IF(AI$110=-1,AJ113,IF(AI$110=99,AH113,IF(AI$110=0,INDEX($F94:$N94,0,AI$108),(INDEX($F94:$N94,0,AI$110+1)-INDEX($F94:$N94,0,AI$110))/(INDEX($F$4:$N$4,0,AI$110+1)-INDEX($F$4:$N$4,0,AI$110))+AH113)))</f>
        <v>0.89558900738623903</v>
      </c>
      <c r="AJ113" s="186" cm="1">
        <f t="array" ref="AJ113">IF(AJ$110=-1,AK113,IF(AJ$110=99,AI113,IF(AJ$110=0,INDEX($F94:$N94,0,AJ$108),(INDEX($F94:$N94,0,AJ$110+1)-INDEX($F94:$N94,0,AJ$110))/(INDEX($F$4:$N$4,0,AJ$110+1)-INDEX($F$4:$N$4,0,AJ$110))+AI113)))</f>
        <v>0.91199919585488576</v>
      </c>
      <c r="AK113" s="186" cm="1">
        <f t="array" ref="AK113">IF(AK$110=-1,AL113,IF(AK$110=99,AJ113,IF(AK$110=0,INDEX($F94:$N94,0,AK$108),(INDEX($F94:$N94,0,AK$110+1)-INDEX($F94:$N94,0,AK$110))/(INDEX($F$4:$N$4,0,AK$110+1)-INDEX($F$4:$N$4,0,AK$110))+AJ113)))</f>
        <v>0.92840938432353248</v>
      </c>
      <c r="AL113" s="186" cm="1">
        <f t="array" ref="AL113">IF(AL$110=-1,AM113,IF(AL$110=99,AK113,IF(AL$110=0,INDEX($F94:$N94,0,AL$108),(INDEX($F94:$N94,0,AL$110+1)-INDEX($F94:$N94,0,AL$110))/(INDEX($F$4:$N$4,0,AL$110+1)-INDEX($F$4:$N$4,0,AL$110))+AK113)))</f>
        <v>0.94481957279217921</v>
      </c>
      <c r="AM113" s="186" cm="1">
        <f t="array" ref="AM113">IF(AM$110=-1,AN113,IF(AM$110=99,AL113,IF(AM$110=0,INDEX($F94:$N94,0,AM$108),(INDEX($F94:$N94,0,AM$110+1)-INDEX($F94:$N94,0,AM$110))/(INDEX($F$4:$N$4,0,AM$110+1)-INDEX($F$4:$N$4,0,AM$110))+AL113)))</f>
        <v>0.96122976126082593</v>
      </c>
      <c r="AN113" s="186" cm="1">
        <f t="array" ref="AN113">IF(AN$110=-1,AO113,IF(AN$110=99,AM113,IF(AN$110=0,INDEX($F94:$N94,0,AN$108),(INDEX($F94:$N94,0,AN$110+1)-INDEX($F94:$N94,0,AN$110))/(INDEX($F$4:$N$4,0,AN$110+1)-INDEX($F$4:$N$4,0,AN$110))+AM113)))</f>
        <v>0.97763994972947266</v>
      </c>
      <c r="AO113" s="186" cm="1">
        <f t="array" ref="AO113">IF(AO$110=-1,AP113,IF(AO$110=99,AN113,IF(AO$110=0,INDEX($F94:$N94,0,AO$108),(INDEX($F94:$N94,0,AO$110+1)-INDEX($F94:$N94,0,AO$110))/(INDEX($F$4:$N$4,0,AO$110+1)-INDEX($F$4:$N$4,0,AO$110))+AN113)))</f>
        <v>0.99405013819811971</v>
      </c>
      <c r="AP113" s="186" cm="1">
        <f t="array" ref="AP113">IF(AP$110=-1,AQ113,IF(AP$110=99,AO113,IF(AP$110=0,INDEX($F94:$N94,0,AP$108),(INDEX($F94:$N94,0,AP$110+1)-INDEX($F94:$N94,0,AP$110))/(INDEX($F$4:$N$4,0,AP$110+1)-INDEX($F$4:$N$4,0,AP$110))+AO113)))</f>
        <v>1.0191562238420917</v>
      </c>
      <c r="AQ113" s="186" cm="1">
        <f t="array" ref="AQ113">IF(AQ$110=-1,AR113,IF(AQ$110=99,AP113,IF(AQ$110=0,INDEX($F94:$N94,0,AQ$108),(INDEX($F94:$N94,0,AQ$110+1)-INDEX($F94:$N94,0,AQ$110))/(INDEX($F$4:$N$4,0,AQ$110+1)-INDEX($F$4:$N$4,0,AQ$110))+AP113)))</f>
        <v>1.0442623094860637</v>
      </c>
      <c r="AR113" s="186" cm="1">
        <f t="array" ref="AR113">IF(AR$110=-1,AS113,IF(AR$110=99,AQ113,IF(AR$110=0,INDEX($F94:$N94,0,AR$108),(INDEX($F94:$N94,0,AR$110+1)-INDEX($F94:$N94,0,AR$110))/(INDEX($F$4:$N$4,0,AR$110+1)-INDEX($F$4:$N$4,0,AR$110))+AQ113)))</f>
        <v>1.0693683951300357</v>
      </c>
      <c r="AS113" s="186" cm="1">
        <f t="array" ref="AS113">IF(AS$110=-1,AT113,IF(AS$110=99,AR113,IF(AS$110=0,INDEX($F94:$N94,0,AS$108),(INDEX($F94:$N94,0,AS$110+1)-INDEX($F94:$N94,0,AS$110))/(INDEX($F$4:$N$4,0,AS$110+1)-INDEX($F$4:$N$4,0,AS$110))+AR113)))</f>
        <v>1.0944744807740077</v>
      </c>
      <c r="AT113" s="186" cm="1">
        <f t="array" ref="AT113">IF(AT$110=-1,AU113,IF(AT$110=99,AS113,IF(AT$110=0,INDEX($F94:$N94,0,AT$108),(INDEX($F94:$N94,0,AT$110+1)-INDEX($F94:$N94,0,AT$110))/(INDEX($F$4:$N$4,0,AT$110+1)-INDEX($F$4:$N$4,0,AT$110))+AS113)))</f>
        <v>1.1195805664179797</v>
      </c>
      <c r="AU113" s="186" cm="1">
        <f t="array" ref="AU113">IF(AU$110=-1,AV113,IF(AU$110=99,AT113,IF(AU$110=0,INDEX($F94:$N94,0,AU$108),(INDEX($F94:$N94,0,AU$110+1)-INDEX($F94:$N94,0,AU$110))/(INDEX($F$4:$N$4,0,AU$110+1)-INDEX($F$4:$N$4,0,AU$110))+AT113)))</f>
        <v>1.1446866520619516</v>
      </c>
      <c r="AV113" s="186" cm="1">
        <f t="array" ref="AV113">IF(AV$110=-1,AW113,IF(AV$110=99,AU113,IF(AV$110=0,INDEX($F94:$N94,0,AV$108),(INDEX($F94:$N94,0,AV$110+1)-INDEX($F94:$N94,0,AV$110))/(INDEX($F$4:$N$4,0,AV$110+1)-INDEX($F$4:$N$4,0,AV$110))+AU113)))</f>
        <v>1.1697927377059236</v>
      </c>
      <c r="AW113" s="186" cm="1">
        <f t="array" ref="AW113">IF(AW$110=-1,AX113,IF(AW$110=99,AV113,IF(AW$110=0,INDEX($F94:$N94,0,AW$108),(INDEX($F94:$N94,0,AW$110+1)-INDEX($F94:$N94,0,AW$110))/(INDEX($F$4:$N$4,0,AW$110+1)-INDEX($F$4:$N$4,0,AW$110))+AV113)))</f>
        <v>1.1948988233498956</v>
      </c>
      <c r="AX113" s="186" cm="1">
        <f t="array" ref="AX113">IF(AX$110=-1,AY113,IF(AX$110=99,AW113,IF(AX$110=0,INDEX($F94:$N94,0,AX$108),(INDEX($F94:$N94,0,AX$110+1)-INDEX($F94:$N94,0,AX$110))/(INDEX($F$4:$N$4,0,AX$110+1)-INDEX($F$4:$N$4,0,AX$110))+AW113)))</f>
        <v>1.2200049089938676</v>
      </c>
      <c r="AY113" s="186" cm="1">
        <f t="array" ref="AY113">IF(AY$110=-1,AZ113,IF(AY$110=99,AX113,IF(AY$110=0,INDEX($F94:$N94,0,AY$108),(INDEX($F94:$N94,0,AY$110+1)-INDEX($F94:$N94,0,AY$110))/(INDEX($F$4:$N$4,0,AY$110+1)-INDEX($F$4:$N$4,0,AY$110))+AX113)))</f>
        <v>1.2451109946378391</v>
      </c>
      <c r="AZ113" s="186" cm="1">
        <f t="array" ref="AZ113">IF(AZ$110=-1,BA113,IF(AZ$110=99,AY113,IF(AZ$110=0,INDEX($F94:$N94,0,AZ$108),(INDEX($F94:$N94,0,AZ$110+1)-INDEX($F94:$N94,0,AZ$110))/(INDEX($F$4:$N$4,0,AZ$110+1)-INDEX($F$4:$N$4,0,AZ$110))+AY113)))</f>
        <v>1.2451109946378391</v>
      </c>
      <c r="BA113" s="186" cm="1">
        <f t="array" ref="BA113">IF(BA$110=-1,BB113,IF(BA$110=99,AZ113,IF(BA$110=0,INDEX($F94:$N94,0,BA$108),(INDEX($F94:$N94,0,BA$110+1)-INDEX($F94:$N94,0,BA$110))/(INDEX($F$4:$N$4,0,BA$110+1)-INDEX($F$4:$N$4,0,BA$110))+AZ113)))</f>
        <v>1.2451109946378391</v>
      </c>
    </row>
    <row r="114" spans="1:53">
      <c r="A114" s="116" t="s">
        <v>16</v>
      </c>
      <c r="B114" s="22" t="str">
        <f t="shared" si="212"/>
        <v/>
      </c>
      <c r="C114" s="23" t="str">
        <f t="shared" si="213"/>
        <v/>
      </c>
      <c r="D114" s="57" t="str">
        <f>ITEMS_TRA!C18</f>
        <v>TFHCV3</v>
      </c>
      <c r="E114" s="23" t="str">
        <f t="shared" si="214"/>
        <v/>
      </c>
      <c r="H114" s="23" t="str">
        <f t="shared" si="214"/>
        <v/>
      </c>
      <c r="J114" s="23" t="str">
        <f t="shared" si="214"/>
        <v/>
      </c>
      <c r="K114" s="23" t="str">
        <f t="shared" si="214"/>
        <v/>
      </c>
      <c r="L114" s="125" t="str">
        <f t="shared" si="215"/>
        <v/>
      </c>
      <c r="M114" s="186">
        <f>INDEX('[2]TS BYDem'!J$10:J$59,MATCH($D114,'[2]TS BYDem'!D$10:D$59,0))</f>
        <v>2.7114063478211388</v>
      </c>
      <c r="N114" s="186" cm="1">
        <f t="array" ref="N114">IF(N$110=-1,O114,IF(N$110=99,M114,IF(N$110=0,INDEX($F95:$N95,0,N$108),(INDEX($F95:$N95,0,N$110+1)-INDEX($F95:$N95,0,N$110))/(INDEX($F$4:$N$4,0,N$110+1)-INDEX($F$4:$N$4,0,N$110))+M114)))</f>
        <v>2.7742708985474289</v>
      </c>
      <c r="O114" s="186" cm="1">
        <f t="array" ref="O114">IF(O$110=-1,P114,IF(O$110=99,N114,IF(O$110=0,INDEX($F95:$N95,0,O$108),(INDEX($F95:$N95,0,O$110+1)-INDEX($F95:$N95,0,O$110))/(INDEX($F$4:$N$4,0,O$110+1)-INDEX($F$4:$N$4,0,O$110))+N114)))</f>
        <v>2.8371354492737191</v>
      </c>
      <c r="P114" s="186" cm="1">
        <f t="array" ref="P114">IF(P$110=-1,Q114,IF(P$110=99,O114,IF(P$110=0,INDEX($F95:$N95,0,P$108),(INDEX($F95:$N95,0,P$110+1)-INDEX($F95:$N95,0,P$110))/(INDEX($F$4:$N$4,0,P$110+1)-INDEX($F$4:$N$4,0,P$110))+O114)))</f>
        <v>2.9</v>
      </c>
      <c r="Q114" s="186" cm="1">
        <f t="array" ref="Q114">IF(Q$110=-1,R114,IF(Q$110=99,P114,IF(Q$110=0,INDEX($F95:$N95,0,Q$108),(INDEX($F95:$N95,0,Q$110+1)-INDEX($F95:$N95,0,Q$110))/(INDEX($F$4:$N$4,0,Q$110+1)-INDEX($F$4:$N$4,0,Q$110))+P114)))</f>
        <v>2.9652984627095749</v>
      </c>
      <c r="R114" s="186" cm="1">
        <f t="array" ref="R114">IF(R$110=-1,S114,IF(R$110=99,Q114,IF(R$110=0,INDEX($F95:$N95,0,R$108),(INDEX($F95:$N95,0,R$110+1)-INDEX($F95:$N95,0,R$110))/(INDEX($F$4:$N$4,0,R$110+1)-INDEX($F$4:$N$4,0,R$110))+Q114)))</f>
        <v>3.0305969254191498</v>
      </c>
      <c r="S114" s="186" cm="1">
        <f t="array" ref="S114">IF(S$110=-1,T114,IF(S$110=99,R114,IF(S$110=0,INDEX($F95:$N95,0,S$108),(INDEX($F95:$N95,0,S$110+1)-INDEX($F95:$N95,0,S$110))/(INDEX($F$4:$N$4,0,S$110+1)-INDEX($F$4:$N$4,0,S$110))+R114)))</f>
        <v>3.0494586397741084</v>
      </c>
      <c r="T114" s="186" cm="1">
        <f t="array" ref="T114">IF(T$110=-1,U114,IF(T$110=99,S114,IF(T$110=0,INDEX($F95:$N95,0,T$108),(INDEX($F95:$N95,0,T$110+1)-INDEX($F95:$N95,0,T$110))/(INDEX($F$4:$N$4,0,T$110+1)-INDEX($F$4:$N$4,0,T$110))+S114)))</f>
        <v>3.0683203541290669</v>
      </c>
      <c r="U114" s="186" cm="1">
        <f t="array" ref="U114">IF(U$110=-1,V114,IF(U$110=99,T114,IF(U$110=0,INDEX($F95:$N95,0,U$108),(INDEX($F95:$N95,0,U$110+1)-INDEX($F95:$N95,0,U$110))/(INDEX($F$4:$N$4,0,U$110+1)-INDEX($F$4:$N$4,0,U$110))+T114)))</f>
        <v>2.8914666816048276</v>
      </c>
      <c r="V114" s="186" cm="1">
        <f t="array" ref="V114">IF(V$110=-1,W114,IF(V$110=99,U114,IF(V$110=0,INDEX($F95:$N95,0,V$108),(INDEX($F95:$N95,0,V$110+1)-INDEX($F95:$N95,0,V$110))/(INDEX($F$4:$N$4,0,V$110+1)-INDEX($F$4:$N$4,0,V$110))+U114)))</f>
        <v>2.9409769102835264</v>
      </c>
      <c r="W114" s="186" cm="1">
        <f t="array" ref="W114">IF(W$110=-1,X114,IF(W$110=99,V114,IF(W$110=0,INDEX($F95:$N95,0,W$108),(INDEX($F95:$N95,0,W$110+1)-INDEX($F95:$N95,0,W$110))/(INDEX($F$4:$N$4,0,W$110+1)-INDEX($F$4:$N$4,0,W$110))+V114)))</f>
        <v>2.9939128047758912</v>
      </c>
      <c r="X114" s="186" cm="1">
        <f t="array" ref="X114">IF(X$110=-1,Y114,IF(X$110=99,W114,IF(X$110=0,INDEX($F95:$N95,0,X$108),(INDEX($F95:$N95,0,X$110+1)-INDEX($F95:$N95,0,X$110))/(INDEX($F$4:$N$4,0,X$110+1)-INDEX($F$4:$N$4,0,X$110))+W114)))</f>
        <v>3.046848699268256</v>
      </c>
      <c r="Y114" s="186" cm="1">
        <f t="array" ref="Y114">IF(Y$110=-1,Z114,IF(Y$110=99,X114,IF(Y$110=0,INDEX($F95:$N95,0,Y$108),(INDEX($F95:$N95,0,Y$110+1)-INDEX($F95:$N95,0,Y$110))/(INDEX($F$4:$N$4,0,Y$110+1)-INDEX($F$4:$N$4,0,Y$110))+X114)))</f>
        <v>3.0997845937606208</v>
      </c>
      <c r="Z114" s="186" cm="1">
        <f t="array" ref="Z114">IF(Z$110=-1,AA114,IF(Z$110=99,Y114,IF(Z$110=0,INDEX($F95:$N95,0,Z$108),(INDEX($F95:$N95,0,Z$110+1)-INDEX($F95:$N95,0,Z$110))/(INDEX($F$4:$N$4,0,Z$110+1)-INDEX($F$4:$N$4,0,Z$110))+Y114)))</f>
        <v>3.1527204882529856</v>
      </c>
      <c r="AA114" s="186" cm="1">
        <f t="array" ref="AA114">IF(AA$110=-1,AB114,IF(AA$110=99,Z114,IF(AA$110=0,INDEX($F95:$N95,0,AA$108),(INDEX($F95:$N95,0,AA$110+1)-INDEX($F95:$N95,0,AA$110))/(INDEX($F$4:$N$4,0,AA$110+1)-INDEX($F$4:$N$4,0,AA$110))+Z114)))</f>
        <v>3.2056563827453504</v>
      </c>
      <c r="AB114" s="186" cm="1">
        <f t="array" ref="AB114">IF(AB$110=-1,AC114,IF(AB$110=99,AA114,IF(AB$110=0,INDEX($F95:$N95,0,AB$108),(INDEX($F95:$N95,0,AB$110+1)-INDEX($F95:$N95,0,AB$110))/(INDEX($F$4:$N$4,0,AB$110+1)-INDEX($F$4:$N$4,0,AB$110))+AA114)))</f>
        <v>3.2585922772377152</v>
      </c>
      <c r="AC114" s="186" cm="1">
        <f t="array" ref="AC114">IF(AC$110=-1,AD114,IF(AC$110=99,AB114,IF(AC$110=0,INDEX($F95:$N95,0,AC$108),(INDEX($F95:$N95,0,AC$110+1)-INDEX($F95:$N95,0,AC$110))/(INDEX($F$4:$N$4,0,AC$110+1)-INDEX($F$4:$N$4,0,AC$110))+AB114)))</f>
        <v>3.31152817173008</v>
      </c>
      <c r="AD114" s="186" cm="1">
        <f t="array" ref="AD114">IF(AD$110=-1,AE114,IF(AD$110=99,AC114,IF(AD$110=0,INDEX($F95:$N95,0,AD$108),(INDEX($F95:$N95,0,AD$110+1)-INDEX($F95:$N95,0,AD$110))/(INDEX($F$4:$N$4,0,AD$110+1)-INDEX($F$4:$N$4,0,AD$110))+AC114)))</f>
        <v>3.3644640662224448</v>
      </c>
      <c r="AE114" s="186" cm="1">
        <f t="array" ref="AE114">IF(AE$110=-1,AF114,IF(AE$110=99,AD114,IF(AE$110=0,INDEX($F95:$N95,0,AE$108),(INDEX($F95:$N95,0,AE$110+1)-INDEX($F95:$N95,0,AE$110))/(INDEX($F$4:$N$4,0,AE$110+1)-INDEX($F$4:$N$4,0,AE$110))+AD114)))</f>
        <v>3.4173999607148109</v>
      </c>
      <c r="AF114" s="186" cm="1">
        <f t="array" ref="AF114">IF(AF$110=-1,AG114,IF(AF$110=99,AE114,IF(AF$110=0,INDEX($F95:$N95,0,AF$108),(INDEX($F95:$N95,0,AF$110+1)-INDEX($F95:$N95,0,AF$110))/(INDEX($F$4:$N$4,0,AF$110+1)-INDEX($F$4:$N$4,0,AF$110))+AE114)))</f>
        <v>3.4849706522498449</v>
      </c>
      <c r="AG114" s="186" cm="1">
        <f t="array" ref="AG114">IF(AG$110=-1,AH114,IF(AG$110=99,AF114,IF(AG$110=0,INDEX($F95:$N95,0,AG$108),(INDEX($F95:$N95,0,AG$110+1)-INDEX($F95:$N95,0,AG$110))/(INDEX($F$4:$N$4,0,AG$110+1)-INDEX($F$4:$N$4,0,AG$110))+AF114)))</f>
        <v>3.552541343784879</v>
      </c>
      <c r="AH114" s="186" cm="1">
        <f t="array" ref="AH114">IF(AH$110=-1,AI114,IF(AH$110=99,AG114,IF(AH$110=0,INDEX($F95:$N95,0,AH$108),(INDEX($F95:$N95,0,AH$110+1)-INDEX($F95:$N95,0,AH$110))/(INDEX($F$4:$N$4,0,AH$110+1)-INDEX($F$4:$N$4,0,AH$110))+AG114)))</f>
        <v>3.620112035319913</v>
      </c>
      <c r="AI114" s="186" cm="1">
        <f t="array" ref="AI114">IF(AI$110=-1,AJ114,IF(AI$110=99,AH114,IF(AI$110=0,INDEX($F95:$N95,0,AI$108),(INDEX($F95:$N95,0,AI$110+1)-INDEX($F95:$N95,0,AI$110))/(INDEX($F$4:$N$4,0,AI$110+1)-INDEX($F$4:$N$4,0,AI$110))+AH114)))</f>
        <v>3.687682726854947</v>
      </c>
      <c r="AJ114" s="186" cm="1">
        <f t="array" ref="AJ114">IF(AJ$110=-1,AK114,IF(AJ$110=99,AI114,IF(AJ$110=0,INDEX($F95:$N95,0,AJ$108),(INDEX($F95:$N95,0,AJ$110+1)-INDEX($F95:$N95,0,AJ$110))/(INDEX($F$4:$N$4,0,AJ$110+1)-INDEX($F$4:$N$4,0,AJ$110))+AI114)))</f>
        <v>3.7552534183899811</v>
      </c>
      <c r="AK114" s="186" cm="1">
        <f t="array" ref="AK114">IF(AK$110=-1,AL114,IF(AK$110=99,AJ114,IF(AK$110=0,INDEX($F95:$N95,0,AK$108),(INDEX($F95:$N95,0,AK$110+1)-INDEX($F95:$N95,0,AK$110))/(INDEX($F$4:$N$4,0,AK$110+1)-INDEX($F$4:$N$4,0,AK$110))+AJ114)))</f>
        <v>3.8228241099250151</v>
      </c>
      <c r="AL114" s="186" cm="1">
        <f t="array" ref="AL114">IF(AL$110=-1,AM114,IF(AL$110=99,AK114,IF(AL$110=0,INDEX($F95:$N95,0,AL$108),(INDEX($F95:$N95,0,AL$110+1)-INDEX($F95:$N95,0,AL$110))/(INDEX($F$4:$N$4,0,AL$110+1)-INDEX($F$4:$N$4,0,AL$110))+AK114)))</f>
        <v>3.8903948014600491</v>
      </c>
      <c r="AM114" s="186" cm="1">
        <f t="array" ref="AM114">IF(AM$110=-1,AN114,IF(AM$110=99,AL114,IF(AM$110=0,INDEX($F95:$N95,0,AM$108),(INDEX($F95:$N95,0,AM$110+1)-INDEX($F95:$N95,0,AM$110))/(INDEX($F$4:$N$4,0,AM$110+1)-INDEX($F$4:$N$4,0,AM$110))+AL114)))</f>
        <v>3.9579654929950832</v>
      </c>
      <c r="AN114" s="186" cm="1">
        <f t="array" ref="AN114">IF(AN$110=-1,AO114,IF(AN$110=99,AM114,IF(AN$110=0,INDEX($F95:$N95,0,AN$108),(INDEX($F95:$N95,0,AN$110+1)-INDEX($F95:$N95,0,AN$110))/(INDEX($F$4:$N$4,0,AN$110+1)-INDEX($F$4:$N$4,0,AN$110))+AM114)))</f>
        <v>4.0255361845301172</v>
      </c>
      <c r="AO114" s="186" cm="1">
        <f t="array" ref="AO114">IF(AO$110=-1,AP114,IF(AO$110=99,AN114,IF(AO$110=0,INDEX($F95:$N95,0,AO$108),(INDEX($F95:$N95,0,AO$110+1)-INDEX($F95:$N95,0,AO$110))/(INDEX($F$4:$N$4,0,AO$110+1)-INDEX($F$4:$N$4,0,AO$110))+AN114)))</f>
        <v>4.0931068760651508</v>
      </c>
      <c r="AP114" s="186" cm="1">
        <f t="array" ref="AP114">IF(AP$110=-1,AQ114,IF(AP$110=99,AO114,IF(AP$110=0,INDEX($F95:$N95,0,AP$108),(INDEX($F95:$N95,0,AP$110+1)-INDEX($F95:$N95,0,AP$110))/(INDEX($F$4:$N$4,0,AP$110+1)-INDEX($F$4:$N$4,0,AP$110))+AO114)))</f>
        <v>4.196483846533356</v>
      </c>
      <c r="AQ114" s="186" cm="1">
        <f t="array" ref="AQ114">IF(AQ$110=-1,AR114,IF(AQ$110=99,AP114,IF(AQ$110=0,INDEX($F95:$N95,0,AQ$108),(INDEX($F95:$N95,0,AQ$110+1)-INDEX($F95:$N95,0,AQ$110))/(INDEX($F$4:$N$4,0,AQ$110+1)-INDEX($F$4:$N$4,0,AQ$110))+AP114)))</f>
        <v>4.2998608170015613</v>
      </c>
      <c r="AR114" s="186" cm="1">
        <f t="array" ref="AR114">IF(AR$110=-1,AS114,IF(AR$110=99,AQ114,IF(AR$110=0,INDEX($F95:$N95,0,AR$108),(INDEX($F95:$N95,0,AR$110+1)-INDEX($F95:$N95,0,AR$110))/(INDEX($F$4:$N$4,0,AR$110+1)-INDEX($F$4:$N$4,0,AR$110))+AQ114)))</f>
        <v>4.4032377874697666</v>
      </c>
      <c r="AS114" s="186" cm="1">
        <f t="array" ref="AS114">IF(AS$110=-1,AT114,IF(AS$110=99,AR114,IF(AS$110=0,INDEX($F95:$N95,0,AS$108),(INDEX($F95:$N95,0,AS$110+1)-INDEX($F95:$N95,0,AS$110))/(INDEX($F$4:$N$4,0,AS$110+1)-INDEX($F$4:$N$4,0,AS$110))+AR114)))</f>
        <v>4.5066147579379718</v>
      </c>
      <c r="AT114" s="186" cm="1">
        <f t="array" ref="AT114">IF(AT$110=-1,AU114,IF(AT$110=99,AS114,IF(AT$110=0,INDEX($F95:$N95,0,AT$108),(INDEX($F95:$N95,0,AT$110+1)-INDEX($F95:$N95,0,AT$110))/(INDEX($F$4:$N$4,0,AT$110+1)-INDEX($F$4:$N$4,0,AT$110))+AS114)))</f>
        <v>4.6099917284061771</v>
      </c>
      <c r="AU114" s="186" cm="1">
        <f t="array" ref="AU114">IF(AU$110=-1,AV114,IF(AU$110=99,AT114,IF(AU$110=0,INDEX($F95:$N95,0,AU$108),(INDEX($F95:$N95,0,AU$110+1)-INDEX($F95:$N95,0,AU$110))/(INDEX($F$4:$N$4,0,AU$110+1)-INDEX($F$4:$N$4,0,AU$110))+AT114)))</f>
        <v>4.7133686988743824</v>
      </c>
      <c r="AV114" s="186" cm="1">
        <f t="array" ref="AV114">IF(AV$110=-1,AW114,IF(AV$110=99,AU114,IF(AV$110=0,INDEX($F95:$N95,0,AV$108),(INDEX($F95:$N95,0,AV$110+1)-INDEX($F95:$N95,0,AV$110))/(INDEX($F$4:$N$4,0,AV$110+1)-INDEX($F$4:$N$4,0,AV$110))+AU114)))</f>
        <v>4.8167456693425876</v>
      </c>
      <c r="AW114" s="186" cm="1">
        <f t="array" ref="AW114">IF(AW$110=-1,AX114,IF(AW$110=99,AV114,IF(AW$110=0,INDEX($F95:$N95,0,AW$108),(INDEX($F95:$N95,0,AW$110+1)-INDEX($F95:$N95,0,AW$110))/(INDEX($F$4:$N$4,0,AW$110+1)-INDEX($F$4:$N$4,0,AW$110))+AV114)))</f>
        <v>4.9201226398107929</v>
      </c>
      <c r="AX114" s="186" cm="1">
        <f t="array" ref="AX114">IF(AX$110=-1,AY114,IF(AX$110=99,AW114,IF(AX$110=0,INDEX($F95:$N95,0,AX$108),(INDEX($F95:$N95,0,AX$110+1)-INDEX($F95:$N95,0,AX$110))/(INDEX($F$4:$N$4,0,AX$110+1)-INDEX($F$4:$N$4,0,AX$110))+AW114)))</f>
        <v>5.0234996102789982</v>
      </c>
      <c r="AY114" s="186" cm="1">
        <f t="array" ref="AY114">IF(AY$110=-1,AZ114,IF(AY$110=99,AX114,IF(AY$110=0,INDEX($F95:$N95,0,AY$108),(INDEX($F95:$N95,0,AY$110+1)-INDEX($F95:$N95,0,AY$110))/(INDEX($F$4:$N$4,0,AY$110+1)-INDEX($F$4:$N$4,0,AY$110))+AX114)))</f>
        <v>5.1268765807472017</v>
      </c>
      <c r="AZ114" s="186" cm="1">
        <f t="array" ref="AZ114">IF(AZ$110=-1,BA114,IF(AZ$110=99,AY114,IF(AZ$110=0,INDEX($F95:$N95,0,AZ$108),(INDEX($F95:$N95,0,AZ$110+1)-INDEX($F95:$N95,0,AZ$110))/(INDEX($F$4:$N$4,0,AZ$110+1)-INDEX($F$4:$N$4,0,AZ$110))+AY114)))</f>
        <v>5.1268765807472017</v>
      </c>
      <c r="BA114" s="186" cm="1">
        <f t="array" ref="BA114">IF(BA$110=-1,BB114,IF(BA$110=99,AZ114,IF(BA$110=0,INDEX($F95:$N95,0,BA$108),(INDEX($F95:$N95,0,BA$110+1)-INDEX($F95:$N95,0,BA$110))/(INDEX($F$4:$N$4,0,BA$110+1)-INDEX($F$4:$N$4,0,BA$110))+AZ114)))</f>
        <v>5.1268765807472017</v>
      </c>
    </row>
    <row r="115" spans="1:53">
      <c r="A115" s="116" t="s">
        <v>16</v>
      </c>
      <c r="B115" s="22" t="str">
        <f t="shared" si="212"/>
        <v/>
      </c>
      <c r="C115" s="23" t="str">
        <f t="shared" si="213"/>
        <v/>
      </c>
      <c r="D115" s="57" t="str">
        <f>ITEMS_TRA!C19</f>
        <v>TFHCV4</v>
      </c>
      <c r="E115" s="23" t="str">
        <f t="shared" si="214"/>
        <v/>
      </c>
      <c r="H115" s="23" t="str">
        <f t="shared" si="214"/>
        <v/>
      </c>
      <c r="J115" s="23" t="str">
        <f t="shared" si="214"/>
        <v/>
      </c>
      <c r="K115" s="23" t="str">
        <f t="shared" si="214"/>
        <v/>
      </c>
      <c r="L115" s="125" t="str">
        <f t="shared" si="215"/>
        <v/>
      </c>
      <c r="M115" s="186">
        <f>INDEX('[2]TS BYDem'!J$10:J$59,MATCH($D115,'[2]TS BYDem'!D$10:D$59,0))</f>
        <v>0.57023972229676956</v>
      </c>
      <c r="N115" s="186" cm="1">
        <f t="array" ref="N115">IF(N$110=-1,O115,IF(N$110=99,M115,IF(N$110=0,INDEX($F96:$N96,0,N$108),(INDEX($F96:$N96,0,N$110+1)-INDEX($F96:$N96,0,N$110))/(INDEX($F$4:$N$4,0,N$110+1)-INDEX($F$4:$N$4,0,N$110))+M115)))</f>
        <v>0.55900373411704862</v>
      </c>
      <c r="O115" s="186" cm="1">
        <f t="array" ref="O115">IF(O$110=-1,P115,IF(O$110=99,N115,IF(O$110=0,INDEX($F96:$N96,0,O$108),(INDEX($F96:$N96,0,O$110+1)-INDEX($F96:$N96,0,O$110))/(INDEX($F$4:$N$4,0,O$110+1)-INDEX($F$4:$N$4,0,O$110))+N115)))</f>
        <v>0.54776774593732769</v>
      </c>
      <c r="P115" s="186" cm="1">
        <f t="array" ref="P115">IF(P$110=-1,Q115,IF(P$110=99,O115,IF(P$110=0,INDEX($F96:$N96,0,P$108),(INDEX($F96:$N96,0,P$110+1)-INDEX($F96:$N96,0,P$110))/(INDEX($F$4:$N$4,0,P$110+1)-INDEX($F$4:$N$4,0,P$110))+O115)))</f>
        <v>0.53653175775760331</v>
      </c>
      <c r="Q115" s="186" cm="1">
        <f t="array" ref="Q115">IF(Q$110=-1,R115,IF(Q$110=99,P115,IF(Q$110=0,INDEX($F96:$N96,0,Q$108),(INDEX($F96:$N96,0,Q$110+1)-INDEX($F96:$N96,0,Q$110))/(INDEX($F$4:$N$4,0,Q$110+1)-INDEX($F$4:$N$4,0,Q$110))+P115)))</f>
        <v>0.54016937887880168</v>
      </c>
      <c r="R115" s="186" cm="1">
        <f t="array" ref="R115">IF(R$110=-1,S115,IF(R$110=99,Q115,IF(R$110=0,INDEX($F96:$N96,0,R$108),(INDEX($F96:$N96,0,R$110+1)-INDEX($F96:$N96,0,R$110))/(INDEX($F$4:$N$4,0,R$110+1)-INDEX($F$4:$N$4,0,R$110))+Q115)))</f>
        <v>0.54380700000000004</v>
      </c>
      <c r="S115" s="186" cm="1">
        <f t="array" ref="S115">IF(S$110=-1,T115,IF(S$110=99,R115,IF(S$110=0,INDEX($F96:$N96,0,S$108),(INDEX($F96:$N96,0,S$110+1)-INDEX($F96:$N96,0,S$110))/(INDEX($F$4:$N$4,0,S$110+1)-INDEX($F$4:$N$4,0,S$110))+R115)))</f>
        <v>0.54719152540890392</v>
      </c>
      <c r="T115" s="186" cm="1">
        <f t="array" ref="T115">IF(T$110=-1,U115,IF(T$110=99,S115,IF(T$110=0,INDEX($F96:$N96,0,T$108),(INDEX($F96:$N96,0,T$110+1)-INDEX($F96:$N96,0,T$110))/(INDEX($F$4:$N$4,0,T$110+1)-INDEX($F$4:$N$4,0,T$110))+S115)))</f>
        <v>0.55057605081780769</v>
      </c>
      <c r="U115" s="186" cm="1">
        <f t="array" ref="U115">IF(U$110=-1,V115,IF(U$110=99,T115,IF(U$110=0,INDEX($F96:$N96,0,U$108),(INDEX($F96:$N96,0,U$110+1)-INDEX($F96:$N96,0,U$110))/(INDEX($F$4:$N$4,0,U$110+1)-INDEX($F$4:$N$4,0,U$110))+T115)))</f>
        <v>0.51884162111264742</v>
      </c>
      <c r="V115" s="186" cm="1">
        <f t="array" ref="V115">IF(V$110=-1,W115,IF(V$110=99,U115,IF(V$110=0,INDEX($F96:$N96,0,V$108),(INDEX($F96:$N96,0,V$110+1)-INDEX($F96:$N96,0,V$110))/(INDEX($F$4:$N$4,0,V$110+1)-INDEX($F$4:$N$4,0,V$110))+U115)))</f>
        <v>0.52772568243444573</v>
      </c>
      <c r="W115" s="186" cm="1">
        <f t="array" ref="W115">IF(W$110=-1,X115,IF(W$110=99,V115,IF(W$110=0,INDEX($F96:$N96,0,W$108),(INDEX($F96:$N96,0,W$110+1)-INDEX($F96:$N96,0,W$110))/(INDEX($F$4:$N$4,0,W$110+1)-INDEX($F$4:$N$4,0,W$110))+V115)))</f>
        <v>0.53722444148575976</v>
      </c>
      <c r="X115" s="186" cm="1">
        <f t="array" ref="X115">IF(X$110=-1,Y115,IF(X$110=99,W115,IF(X$110=0,INDEX($F96:$N96,0,X$108),(INDEX($F96:$N96,0,X$110+1)-INDEX($F96:$N96,0,X$110))/(INDEX($F$4:$N$4,0,X$110+1)-INDEX($F$4:$N$4,0,X$110))+W115)))</f>
        <v>0.54672320053707379</v>
      </c>
      <c r="Y115" s="186" cm="1">
        <f t="array" ref="Y115">IF(Y$110=-1,Z115,IF(Y$110=99,X115,IF(Y$110=0,INDEX($F96:$N96,0,Y$108),(INDEX($F96:$N96,0,Y$110+1)-INDEX($F96:$N96,0,Y$110))/(INDEX($F$4:$N$4,0,Y$110+1)-INDEX($F$4:$N$4,0,Y$110))+X115)))</f>
        <v>0.55622195958838783</v>
      </c>
      <c r="Z115" s="186" cm="1">
        <f t="array" ref="Z115">IF(Z$110=-1,AA115,IF(Z$110=99,Y115,IF(Z$110=0,INDEX($F96:$N96,0,Z$108),(INDEX($F96:$N96,0,Z$110+1)-INDEX($F96:$N96,0,Z$110))/(INDEX($F$4:$N$4,0,Z$110+1)-INDEX($F$4:$N$4,0,Z$110))+Y115)))</f>
        <v>0.56572071863970186</v>
      </c>
      <c r="AA115" s="186" cm="1">
        <f t="array" ref="AA115">IF(AA$110=-1,AB115,IF(AA$110=99,Z115,IF(AA$110=0,INDEX($F96:$N96,0,AA$108),(INDEX($F96:$N96,0,AA$110+1)-INDEX($F96:$N96,0,AA$110))/(INDEX($F$4:$N$4,0,AA$110+1)-INDEX($F$4:$N$4,0,AA$110))+Z115)))</f>
        <v>0.57521947769101589</v>
      </c>
      <c r="AB115" s="186" cm="1">
        <f t="array" ref="AB115">IF(AB$110=-1,AC115,IF(AB$110=99,AA115,IF(AB$110=0,INDEX($F96:$N96,0,AB$108),(INDEX($F96:$N96,0,AB$110+1)-INDEX($F96:$N96,0,AB$110))/(INDEX($F$4:$N$4,0,AB$110+1)-INDEX($F$4:$N$4,0,AB$110))+AA115)))</f>
        <v>0.58471823674232992</v>
      </c>
      <c r="AC115" s="186" cm="1">
        <f t="array" ref="AC115">IF(AC$110=-1,AD115,IF(AC$110=99,AB115,IF(AC$110=0,INDEX($F96:$N96,0,AC$108),(INDEX($F96:$N96,0,AC$110+1)-INDEX($F96:$N96,0,AC$110))/(INDEX($F$4:$N$4,0,AC$110+1)-INDEX($F$4:$N$4,0,AC$110))+AB115)))</f>
        <v>0.59421699579364395</v>
      </c>
      <c r="AD115" s="186" cm="1">
        <f t="array" ref="AD115">IF(AD$110=-1,AE115,IF(AD$110=99,AC115,IF(AD$110=0,INDEX($F96:$N96,0,AD$108),(INDEX($F96:$N96,0,AD$110+1)-INDEX($F96:$N96,0,AD$110))/(INDEX($F$4:$N$4,0,AD$110+1)-INDEX($F$4:$N$4,0,AD$110))+AC115)))</f>
        <v>0.60371575484495799</v>
      </c>
      <c r="AE115" s="186" cm="1">
        <f t="array" ref="AE115">IF(AE$110=-1,AF115,IF(AE$110=99,AD115,IF(AE$110=0,INDEX($F96:$N96,0,AE$108),(INDEX($F96:$N96,0,AE$110+1)-INDEX($F96:$N96,0,AE$110))/(INDEX($F$4:$N$4,0,AE$110+1)-INDEX($F$4:$N$4,0,AE$110))+AD115)))</f>
        <v>0.61321451389627168</v>
      </c>
      <c r="AF115" s="186" cm="1">
        <f t="array" ref="AF115">IF(AF$110=-1,AG115,IF(AF$110=99,AE115,IF(AF$110=0,INDEX($F96:$N96,0,AF$108),(INDEX($F96:$N96,0,AF$110+1)-INDEX($F96:$N96,0,AF$110))/(INDEX($F$4:$N$4,0,AF$110+1)-INDEX($F$4:$N$4,0,AF$110))+AE115)))</f>
        <v>0.62533932493379041</v>
      </c>
      <c r="AG115" s="186" cm="1">
        <f t="array" ref="AG115">IF(AG$110=-1,AH115,IF(AG$110=99,AF115,IF(AG$110=0,INDEX($F96:$N96,0,AG$108),(INDEX($F96:$N96,0,AG$110+1)-INDEX($F96:$N96,0,AG$110))/(INDEX($F$4:$N$4,0,AG$110+1)-INDEX($F$4:$N$4,0,AG$110))+AF115)))</f>
        <v>0.63746413597130913</v>
      </c>
      <c r="AH115" s="186" cm="1">
        <f t="array" ref="AH115">IF(AH$110=-1,AI115,IF(AH$110=99,AG115,IF(AH$110=0,INDEX($F96:$N96,0,AH$108),(INDEX($F96:$N96,0,AH$110+1)-INDEX($F96:$N96,0,AH$110))/(INDEX($F$4:$N$4,0,AH$110+1)-INDEX($F$4:$N$4,0,AH$110))+AG115)))</f>
        <v>0.64958894700882786</v>
      </c>
      <c r="AI115" s="186" cm="1">
        <f t="array" ref="AI115">IF(AI$110=-1,AJ115,IF(AI$110=99,AH115,IF(AI$110=0,INDEX($F96:$N96,0,AI$108),(INDEX($F96:$N96,0,AI$110+1)-INDEX($F96:$N96,0,AI$110))/(INDEX($F$4:$N$4,0,AI$110+1)-INDEX($F$4:$N$4,0,AI$110))+AH115)))</f>
        <v>0.66171375804634658</v>
      </c>
      <c r="AJ115" s="186" cm="1">
        <f t="array" ref="AJ115">IF(AJ$110=-1,AK115,IF(AJ$110=99,AI115,IF(AJ$110=0,INDEX($F96:$N96,0,AJ$108),(INDEX($F96:$N96,0,AJ$110+1)-INDEX($F96:$N96,0,AJ$110))/(INDEX($F$4:$N$4,0,AJ$110+1)-INDEX($F$4:$N$4,0,AJ$110))+AI115)))</f>
        <v>0.6738385690838653</v>
      </c>
      <c r="AK115" s="186" cm="1">
        <f t="array" ref="AK115">IF(AK$110=-1,AL115,IF(AK$110=99,AJ115,IF(AK$110=0,INDEX($F96:$N96,0,AK$108),(INDEX($F96:$N96,0,AK$110+1)-INDEX($F96:$N96,0,AK$110))/(INDEX($F$4:$N$4,0,AK$110+1)-INDEX($F$4:$N$4,0,AK$110))+AJ115)))</f>
        <v>0.68596338012138403</v>
      </c>
      <c r="AL115" s="186" cm="1">
        <f t="array" ref="AL115">IF(AL$110=-1,AM115,IF(AL$110=99,AK115,IF(AL$110=0,INDEX($F96:$N96,0,AL$108),(INDEX($F96:$N96,0,AL$110+1)-INDEX($F96:$N96,0,AL$110))/(INDEX($F$4:$N$4,0,AL$110+1)-INDEX($F$4:$N$4,0,AL$110))+AK115)))</f>
        <v>0.69808819115890275</v>
      </c>
      <c r="AM115" s="186" cm="1">
        <f t="array" ref="AM115">IF(AM$110=-1,AN115,IF(AM$110=99,AL115,IF(AM$110=0,INDEX($F96:$N96,0,AM$108),(INDEX($F96:$N96,0,AM$110+1)-INDEX($F96:$N96,0,AM$110))/(INDEX($F$4:$N$4,0,AM$110+1)-INDEX($F$4:$N$4,0,AM$110))+AL115)))</f>
        <v>0.71021300219642147</v>
      </c>
      <c r="AN115" s="186" cm="1">
        <f t="array" ref="AN115">IF(AN$110=-1,AO115,IF(AN$110=99,AM115,IF(AN$110=0,INDEX($F96:$N96,0,AN$108),(INDEX($F96:$N96,0,AN$110+1)-INDEX($F96:$N96,0,AN$110))/(INDEX($F$4:$N$4,0,AN$110+1)-INDEX($F$4:$N$4,0,AN$110))+AM115)))</f>
        <v>0.7223378132339402</v>
      </c>
      <c r="AO115" s="186" cm="1">
        <f t="array" ref="AO115">IF(AO$110=-1,AP115,IF(AO$110=99,AN115,IF(AO$110=0,INDEX($F96:$N96,0,AO$108),(INDEX($F96:$N96,0,AO$110+1)-INDEX($F96:$N96,0,AO$110))/(INDEX($F$4:$N$4,0,AO$110+1)-INDEX($F$4:$N$4,0,AO$110))+AN115)))</f>
        <v>0.73446262427145848</v>
      </c>
      <c r="AP115" s="186" cm="1">
        <f t="array" ref="AP115">IF(AP$110=-1,AQ115,IF(AP$110=99,AO115,IF(AP$110=0,INDEX($F96:$N96,0,AP$108),(INDEX($F96:$N96,0,AP$110+1)-INDEX($F96:$N96,0,AP$110))/(INDEX($F$4:$N$4,0,AP$110+1)-INDEX($F$4:$N$4,0,AP$110))+AO115)))</f>
        <v>0.75301247486619838</v>
      </c>
      <c r="AQ115" s="186" cm="1">
        <f t="array" ref="AQ115">IF(AQ$110=-1,AR115,IF(AQ$110=99,AP115,IF(AQ$110=0,INDEX($F96:$N96,0,AQ$108),(INDEX($F96:$N96,0,AQ$110+1)-INDEX($F96:$N96,0,AQ$110))/(INDEX($F$4:$N$4,0,AQ$110+1)-INDEX($F$4:$N$4,0,AQ$110))+AP115)))</f>
        <v>0.77156232546093828</v>
      </c>
      <c r="AR115" s="186" cm="1">
        <f t="array" ref="AR115">IF(AR$110=-1,AS115,IF(AR$110=99,AQ115,IF(AR$110=0,INDEX($F96:$N96,0,AR$108),(INDEX($F96:$N96,0,AR$110+1)-INDEX($F96:$N96,0,AR$110))/(INDEX($F$4:$N$4,0,AR$110+1)-INDEX($F$4:$N$4,0,AR$110))+AQ115)))</f>
        <v>0.79011217605567818</v>
      </c>
      <c r="AS115" s="186" cm="1">
        <f t="array" ref="AS115">IF(AS$110=-1,AT115,IF(AS$110=99,AR115,IF(AS$110=0,INDEX($F96:$N96,0,AS$108),(INDEX($F96:$N96,0,AS$110+1)-INDEX($F96:$N96,0,AS$110))/(INDEX($F$4:$N$4,0,AS$110+1)-INDEX($F$4:$N$4,0,AS$110))+AR115)))</f>
        <v>0.80866202665041809</v>
      </c>
      <c r="AT115" s="186" cm="1">
        <f t="array" ref="AT115">IF(AT$110=-1,AU115,IF(AT$110=99,AS115,IF(AT$110=0,INDEX($F96:$N96,0,AT$108),(INDEX($F96:$N96,0,AT$110+1)-INDEX($F96:$N96,0,AT$110))/(INDEX($F$4:$N$4,0,AT$110+1)-INDEX($F$4:$N$4,0,AT$110))+AS115)))</f>
        <v>0.82721187724515799</v>
      </c>
      <c r="AU115" s="186" cm="1">
        <f t="array" ref="AU115">IF(AU$110=-1,AV115,IF(AU$110=99,AT115,IF(AU$110=0,INDEX($F96:$N96,0,AU$108),(INDEX($F96:$N96,0,AU$110+1)-INDEX($F96:$N96,0,AU$110))/(INDEX($F$4:$N$4,0,AU$110+1)-INDEX($F$4:$N$4,0,AU$110))+AT115)))</f>
        <v>0.84576172783989789</v>
      </c>
      <c r="AV115" s="186" cm="1">
        <f t="array" ref="AV115">IF(AV$110=-1,AW115,IF(AV$110=99,AU115,IF(AV$110=0,INDEX($F96:$N96,0,AV$108),(INDEX($F96:$N96,0,AV$110+1)-INDEX($F96:$N96,0,AV$110))/(INDEX($F$4:$N$4,0,AV$110+1)-INDEX($F$4:$N$4,0,AV$110))+AU115)))</f>
        <v>0.86431157843463779</v>
      </c>
      <c r="AW115" s="186" cm="1">
        <f t="array" ref="AW115">IF(AW$110=-1,AX115,IF(AW$110=99,AV115,IF(AW$110=0,INDEX($F96:$N96,0,AW$108),(INDEX($F96:$N96,0,AW$110+1)-INDEX($F96:$N96,0,AW$110))/(INDEX($F$4:$N$4,0,AW$110+1)-INDEX($F$4:$N$4,0,AW$110))+AV115)))</f>
        <v>0.8828614290293777</v>
      </c>
      <c r="AX115" s="186" cm="1">
        <f t="array" ref="AX115">IF(AX$110=-1,AY115,IF(AX$110=99,AW115,IF(AX$110=0,INDEX($F96:$N96,0,AX$108),(INDEX($F96:$N96,0,AX$110+1)-INDEX($F96:$N96,0,AX$110))/(INDEX($F$4:$N$4,0,AX$110+1)-INDEX($F$4:$N$4,0,AX$110))+AW115)))</f>
        <v>0.9014112796241176</v>
      </c>
      <c r="AY115" s="186" cm="1">
        <f t="array" ref="AY115">IF(AY$110=-1,AZ115,IF(AY$110=99,AX115,IF(AY$110=0,INDEX($F96:$N96,0,AY$108),(INDEX($F96:$N96,0,AY$110+1)-INDEX($F96:$N96,0,AY$110))/(INDEX($F$4:$N$4,0,AY$110+1)-INDEX($F$4:$N$4,0,AY$110))+AX115)))</f>
        <v>0.91996113021885695</v>
      </c>
      <c r="AZ115" s="186" cm="1">
        <f t="array" ref="AZ115">IF(AZ$110=-1,BA115,IF(AZ$110=99,AY115,IF(AZ$110=0,INDEX($F96:$N96,0,AZ$108),(INDEX($F96:$N96,0,AZ$110+1)-INDEX($F96:$N96,0,AZ$110))/(INDEX($F$4:$N$4,0,AZ$110+1)-INDEX($F$4:$N$4,0,AZ$110))+AY115)))</f>
        <v>0.91996113021885695</v>
      </c>
      <c r="BA115" s="186" cm="1">
        <f t="array" ref="BA115">IF(BA$110=-1,BB115,IF(BA$110=99,AZ115,IF(BA$110=0,INDEX($F96:$N96,0,BA$108),(INDEX($F96:$N96,0,BA$110+1)-INDEX($F96:$N96,0,BA$110))/(INDEX($F$4:$N$4,0,BA$110+1)-INDEX($F$4:$N$4,0,BA$110))+AZ115)))</f>
        <v>0.91996113021885695</v>
      </c>
    </row>
    <row r="116" spans="1:53">
      <c r="A116" s="116" t="s">
        <v>16</v>
      </c>
      <c r="B116" s="22" t="str">
        <f t="shared" si="212"/>
        <v/>
      </c>
      <c r="C116" s="23" t="str">
        <f t="shared" si="213"/>
        <v/>
      </c>
      <c r="D116" s="57" t="str">
        <f>ITEMS_TRA!C20</f>
        <v>TFHCV5</v>
      </c>
      <c r="E116" s="23" t="str">
        <f t="shared" si="214"/>
        <v/>
      </c>
      <c r="H116" s="23" t="str">
        <f t="shared" si="214"/>
        <v/>
      </c>
      <c r="J116" s="23" t="str">
        <f t="shared" si="214"/>
        <v/>
      </c>
      <c r="K116" s="23" t="str">
        <f t="shared" si="214"/>
        <v/>
      </c>
      <c r="L116" s="125" t="str">
        <f t="shared" si="215"/>
        <v/>
      </c>
      <c r="M116" s="186">
        <f>INDEX('[2]TS BYDem'!J$10:J$59,MATCH($D116,'[2]TS BYDem'!D$10:D$59,0))</f>
        <v>0.27326501935541331</v>
      </c>
      <c r="N116" s="186" cm="1">
        <f t="array" ref="N116">IF(N$110=-1,O116,IF(N$110=99,M116,IF(N$110=0,INDEX($F97:$N97,0,N$108),(INDEX($F97:$N97,0,N$110+1)-INDEX($F97:$N97,0,N$110))/(INDEX($F$4:$N$4,0,N$110+1)-INDEX($F$4:$N$4,0,N$110))+M116)))</f>
        <v>0.27740453823694228</v>
      </c>
      <c r="O116" s="186" cm="1">
        <f t="array" ref="O116">IF(O$110=-1,P116,IF(O$110=99,N116,IF(O$110=0,INDEX($F97:$N97,0,O$108),(INDEX($F97:$N97,0,O$110+1)-INDEX($F97:$N97,0,O$110))/(INDEX($F$4:$N$4,0,O$110+1)-INDEX($F$4:$N$4,0,O$110))+N116)))</f>
        <v>0.28154405711847125</v>
      </c>
      <c r="P116" s="186" cm="1">
        <f t="array" ref="P116">IF(P$110=-1,Q116,IF(P$110=99,O116,IF(P$110=0,INDEX($F97:$N97,0,P$108),(INDEX($F97:$N97,0,P$110+1)-INDEX($F97:$N97,0,P$110))/(INDEX($F$4:$N$4,0,P$110+1)-INDEX($F$4:$N$4,0,P$110))+O116)))</f>
        <v>0.28568357599999999</v>
      </c>
      <c r="Q116" s="186" cm="1">
        <f t="array" ref="Q116">IF(Q$110=-1,R116,IF(Q$110=99,P116,IF(Q$110=0,INDEX($F97:$N97,0,Q$108),(INDEX($F97:$N97,0,Q$110+1)-INDEX($F97:$N97,0,Q$110))/(INDEX($F$4:$N$4,0,Q$110+1)-INDEX($F$4:$N$4,0,Q$110))+P116)))</f>
        <v>0.2876204765</v>
      </c>
      <c r="R116" s="186" cm="1">
        <f t="array" ref="R116">IF(R$110=-1,S116,IF(R$110=99,Q116,IF(R$110=0,INDEX($F97:$N97,0,R$108),(INDEX($F97:$N97,0,R$110+1)-INDEX($F97:$N97,0,R$110))/(INDEX($F$4:$N$4,0,R$110+1)-INDEX($F$4:$N$4,0,R$110))+Q116)))</f>
        <v>0.289557377</v>
      </c>
      <c r="S116" s="186" cm="1">
        <f t="array" ref="S116">IF(S$110=-1,T116,IF(S$110=99,R116,IF(S$110=0,INDEX($F97:$N97,0,S$108),(INDEX($F97:$N97,0,S$110+1)-INDEX($F97:$N97,0,S$110))/(INDEX($F$4:$N$4,0,S$110+1)-INDEX($F$4:$N$4,0,S$110))+R116)))</f>
        <v>0.29135951323545128</v>
      </c>
      <c r="T116" s="186" cm="1">
        <f t="array" ref="T116">IF(T$110=-1,U116,IF(T$110=99,S116,IF(T$110=0,INDEX($F97:$N97,0,T$108),(INDEX($F97:$N97,0,T$110+1)-INDEX($F97:$N97,0,T$110))/(INDEX($F$4:$N$4,0,T$110+1)-INDEX($F$4:$N$4,0,T$110))+S116)))</f>
        <v>0.29316164947090256</v>
      </c>
      <c r="U116" s="186" cm="1">
        <f t="array" ref="U116">IF(U$110=-1,V116,IF(U$110=99,T116,IF(U$110=0,INDEX($F97:$N97,0,U$108),(INDEX($F97:$N97,0,U$110+1)-INDEX($F97:$N97,0,U$110))/(INDEX($F$4:$N$4,0,U$110+1)-INDEX($F$4:$N$4,0,U$110))+T116)))</f>
        <v>0.27626422404971984</v>
      </c>
      <c r="V116" s="186" cm="1">
        <f t="array" ref="V116">IF(V$110=-1,W116,IF(V$110=99,U116,IF(V$110=0,INDEX($F97:$N97,0,V$108),(INDEX($F97:$N97,0,V$110+1)-INDEX($F97:$N97,0,V$110))/(INDEX($F$4:$N$4,0,V$110+1)-INDEX($F$4:$N$4,0,V$110))+U116)))</f>
        <v>0.28099466241010707</v>
      </c>
      <c r="W116" s="186" cm="1">
        <f t="array" ref="W116">IF(W$110=-1,X116,IF(W$110=99,V116,IF(W$110=0,INDEX($F97:$N97,0,W$108),(INDEX($F97:$N97,0,W$110+1)-INDEX($F97:$N97,0,W$110))/(INDEX($F$4:$N$4,0,W$110+1)-INDEX($F$4:$N$4,0,W$110))+V116)))</f>
        <v>0.2860524048732484</v>
      </c>
      <c r="X116" s="186" cm="1">
        <f t="array" ref="X116">IF(X$110=-1,Y116,IF(X$110=99,W116,IF(X$110=0,INDEX($F97:$N97,0,X$108),(INDEX($F97:$N97,0,X$110+1)-INDEX($F97:$N97,0,X$110))/(INDEX($F$4:$N$4,0,X$110+1)-INDEX($F$4:$N$4,0,X$110))+W116)))</f>
        <v>0.29111014733638974</v>
      </c>
      <c r="Y116" s="186" cm="1">
        <f t="array" ref="Y116">IF(Y$110=-1,Z116,IF(Y$110=99,X116,IF(Y$110=0,INDEX($F97:$N97,0,Y$108),(INDEX($F97:$N97,0,Y$110+1)-INDEX($F97:$N97,0,Y$110))/(INDEX($F$4:$N$4,0,Y$110+1)-INDEX($F$4:$N$4,0,Y$110))+X116)))</f>
        <v>0.29616788979953107</v>
      </c>
      <c r="Z116" s="186" cm="1">
        <f t="array" ref="Z116">IF(Z$110=-1,AA116,IF(Z$110=99,Y116,IF(Z$110=0,INDEX($F97:$N97,0,Z$108),(INDEX($F97:$N97,0,Z$110+1)-INDEX($F97:$N97,0,Z$110))/(INDEX($F$4:$N$4,0,Z$110+1)-INDEX($F$4:$N$4,0,Z$110))+Y116)))</f>
        <v>0.3012256322626724</v>
      </c>
      <c r="AA116" s="186" cm="1">
        <f t="array" ref="AA116">IF(AA$110=-1,AB116,IF(AA$110=99,Z116,IF(AA$110=0,INDEX($F97:$N97,0,AA$108),(INDEX($F97:$N97,0,AA$110+1)-INDEX($F97:$N97,0,AA$110))/(INDEX($F$4:$N$4,0,AA$110+1)-INDEX($F$4:$N$4,0,AA$110))+Z116)))</f>
        <v>0.30628337472581374</v>
      </c>
      <c r="AB116" s="186" cm="1">
        <f t="array" ref="AB116">IF(AB$110=-1,AC116,IF(AB$110=99,AA116,IF(AB$110=0,INDEX($F97:$N97,0,AB$108),(INDEX($F97:$N97,0,AB$110+1)-INDEX($F97:$N97,0,AB$110))/(INDEX($F$4:$N$4,0,AB$110+1)-INDEX($F$4:$N$4,0,AB$110))+AA116)))</f>
        <v>0.31134111718895507</v>
      </c>
      <c r="AC116" s="186" cm="1">
        <f t="array" ref="AC116">IF(AC$110=-1,AD116,IF(AC$110=99,AB116,IF(AC$110=0,INDEX($F97:$N97,0,AC$108),(INDEX($F97:$N97,0,AC$110+1)-INDEX($F97:$N97,0,AC$110))/(INDEX($F$4:$N$4,0,AC$110+1)-INDEX($F$4:$N$4,0,AC$110))+AB116)))</f>
        <v>0.31639885965209641</v>
      </c>
      <c r="AD116" s="186" cm="1">
        <f t="array" ref="AD116">IF(AD$110=-1,AE116,IF(AD$110=99,AC116,IF(AD$110=0,INDEX($F97:$N97,0,AD$108),(INDEX($F97:$N97,0,AD$110+1)-INDEX($F97:$N97,0,AD$110))/(INDEX($F$4:$N$4,0,AD$110+1)-INDEX($F$4:$N$4,0,AD$110))+AC116)))</f>
        <v>0.32145660211523774</v>
      </c>
      <c r="AE116" s="186" cm="1">
        <f t="array" ref="AE116">IF(AE$110=-1,AF116,IF(AE$110=99,AD116,IF(AE$110=0,INDEX($F97:$N97,0,AE$108),(INDEX($F97:$N97,0,AE$110+1)-INDEX($F97:$N97,0,AE$110))/(INDEX($F$4:$N$4,0,AE$110+1)-INDEX($F$4:$N$4,0,AE$110))+AD116)))</f>
        <v>0.32651434457837891</v>
      </c>
      <c r="AF116" s="186" cm="1">
        <f t="array" ref="AF116">IF(AF$110=-1,AG116,IF(AF$110=99,AE116,IF(AF$110=0,INDEX($F97:$N97,0,AF$108),(INDEX($F97:$N97,0,AF$110+1)-INDEX($F97:$N97,0,AF$110))/(INDEX($F$4:$N$4,0,AF$110+1)-INDEX($F$4:$N$4,0,AF$110))+AE116)))</f>
        <v>0.3329703638658183</v>
      </c>
      <c r="AG116" s="186" cm="1">
        <f t="array" ref="AG116">IF(AG$110=-1,AH116,IF(AG$110=99,AF116,IF(AG$110=0,INDEX($F97:$N97,0,AG$108),(INDEX($F97:$N97,0,AG$110+1)-INDEX($F97:$N97,0,AG$110))/(INDEX($F$4:$N$4,0,AG$110+1)-INDEX($F$4:$N$4,0,AG$110))+AF116)))</f>
        <v>0.33942638315325768</v>
      </c>
      <c r="AH116" s="186" cm="1">
        <f t="array" ref="AH116">IF(AH$110=-1,AI116,IF(AH$110=99,AG116,IF(AH$110=0,INDEX($F97:$N97,0,AH$108),(INDEX($F97:$N97,0,AH$110+1)-INDEX($F97:$N97,0,AH$110))/(INDEX($F$4:$N$4,0,AH$110+1)-INDEX($F$4:$N$4,0,AH$110))+AG116)))</f>
        <v>0.34588240244069707</v>
      </c>
      <c r="AI116" s="186" cm="1">
        <f t="array" ref="AI116">IF(AI$110=-1,AJ116,IF(AI$110=99,AH116,IF(AI$110=0,INDEX($F97:$N97,0,AI$108),(INDEX($F97:$N97,0,AI$110+1)-INDEX($F97:$N97,0,AI$110))/(INDEX($F$4:$N$4,0,AI$110+1)-INDEX($F$4:$N$4,0,AI$110))+AH116)))</f>
        <v>0.35233842172813645</v>
      </c>
      <c r="AJ116" s="186" cm="1">
        <f t="array" ref="AJ116">IF(AJ$110=-1,AK116,IF(AJ$110=99,AI116,IF(AJ$110=0,INDEX($F97:$N97,0,AJ$108),(INDEX($F97:$N97,0,AJ$110+1)-INDEX($F97:$N97,0,AJ$110))/(INDEX($F$4:$N$4,0,AJ$110+1)-INDEX($F$4:$N$4,0,AJ$110))+AI116)))</f>
        <v>0.35879444101557584</v>
      </c>
      <c r="AK116" s="186" cm="1">
        <f t="array" ref="AK116">IF(AK$110=-1,AL116,IF(AK$110=99,AJ116,IF(AK$110=0,INDEX($F97:$N97,0,AK$108),(INDEX($F97:$N97,0,AK$110+1)-INDEX($F97:$N97,0,AK$110))/(INDEX($F$4:$N$4,0,AK$110+1)-INDEX($F$4:$N$4,0,AK$110))+AJ116)))</f>
        <v>0.36525046030301522</v>
      </c>
      <c r="AL116" s="186" cm="1">
        <f t="array" ref="AL116">IF(AL$110=-1,AM116,IF(AL$110=99,AK116,IF(AL$110=0,INDEX($F97:$N97,0,AL$108),(INDEX($F97:$N97,0,AL$110+1)-INDEX($F97:$N97,0,AL$110))/(INDEX($F$4:$N$4,0,AL$110+1)-INDEX($F$4:$N$4,0,AL$110))+AK116)))</f>
        <v>0.37170647959045461</v>
      </c>
      <c r="AM116" s="186" cm="1">
        <f t="array" ref="AM116">IF(AM$110=-1,AN116,IF(AM$110=99,AL116,IF(AM$110=0,INDEX($F97:$N97,0,AM$108),(INDEX($F97:$N97,0,AM$110+1)-INDEX($F97:$N97,0,AM$110))/(INDEX($F$4:$N$4,0,AM$110+1)-INDEX($F$4:$N$4,0,AM$110))+AL116)))</f>
        <v>0.37816249887789399</v>
      </c>
      <c r="AN116" s="186" cm="1">
        <f t="array" ref="AN116">IF(AN$110=-1,AO116,IF(AN$110=99,AM116,IF(AN$110=0,INDEX($F97:$N97,0,AN$108),(INDEX($F97:$N97,0,AN$110+1)-INDEX($F97:$N97,0,AN$110))/(INDEX($F$4:$N$4,0,AN$110+1)-INDEX($F$4:$N$4,0,AN$110))+AM116)))</f>
        <v>0.38461851816533338</v>
      </c>
      <c r="AO116" s="186" cm="1">
        <f t="array" ref="AO116">IF(AO$110=-1,AP116,IF(AO$110=99,AN116,IF(AO$110=0,INDEX($F97:$N97,0,AO$108),(INDEX($F97:$N97,0,AO$110+1)-INDEX($F97:$N97,0,AO$110))/(INDEX($F$4:$N$4,0,AO$110+1)-INDEX($F$4:$N$4,0,AO$110))+AN116)))</f>
        <v>0.39107453745277287</v>
      </c>
      <c r="AP116" s="186" cm="1">
        <f t="array" ref="AP116">IF(AP$110=-1,AQ116,IF(AP$110=99,AO116,IF(AP$110=0,INDEX($F97:$N97,0,AP$108),(INDEX($F97:$N97,0,AP$110+1)-INDEX($F97:$N97,0,AP$110))/(INDEX($F$4:$N$4,0,AP$110+1)-INDEX($F$4:$N$4,0,AP$110))+AO116)))</f>
        <v>0.40095165577224057</v>
      </c>
      <c r="AQ116" s="186" cm="1">
        <f t="array" ref="AQ116">IF(AQ$110=-1,AR116,IF(AQ$110=99,AP116,IF(AQ$110=0,INDEX($F97:$N97,0,AQ$108),(INDEX($F97:$N97,0,AQ$110+1)-INDEX($F97:$N97,0,AQ$110))/(INDEX($F$4:$N$4,0,AQ$110+1)-INDEX($F$4:$N$4,0,AQ$110))+AP116)))</f>
        <v>0.41082877409170826</v>
      </c>
      <c r="AR116" s="186" cm="1">
        <f t="array" ref="AR116">IF(AR$110=-1,AS116,IF(AR$110=99,AQ116,IF(AR$110=0,INDEX($F97:$N97,0,AR$108),(INDEX($F97:$N97,0,AR$110+1)-INDEX($F97:$N97,0,AR$110))/(INDEX($F$4:$N$4,0,AR$110+1)-INDEX($F$4:$N$4,0,AR$110))+AQ116)))</f>
        <v>0.42070589241117595</v>
      </c>
      <c r="AS116" s="186" cm="1">
        <f t="array" ref="AS116">IF(AS$110=-1,AT116,IF(AS$110=99,AR116,IF(AS$110=0,INDEX($F97:$N97,0,AS$108),(INDEX($F97:$N97,0,AS$110+1)-INDEX($F97:$N97,0,AS$110))/(INDEX($F$4:$N$4,0,AS$110+1)-INDEX($F$4:$N$4,0,AS$110))+AR116)))</f>
        <v>0.43058301073064364</v>
      </c>
      <c r="AT116" s="186" cm="1">
        <f t="array" ref="AT116">IF(AT$110=-1,AU116,IF(AT$110=99,AS116,IF(AT$110=0,INDEX($F97:$N97,0,AT$108),(INDEX($F97:$N97,0,AT$110+1)-INDEX($F97:$N97,0,AT$110))/(INDEX($F$4:$N$4,0,AT$110+1)-INDEX($F$4:$N$4,0,AT$110))+AS116)))</f>
        <v>0.44046012905011134</v>
      </c>
      <c r="AU116" s="186" cm="1">
        <f t="array" ref="AU116">IF(AU$110=-1,AV116,IF(AU$110=99,AT116,IF(AU$110=0,INDEX($F97:$N97,0,AU$108),(INDEX($F97:$N97,0,AU$110+1)-INDEX($F97:$N97,0,AU$110))/(INDEX($F$4:$N$4,0,AU$110+1)-INDEX($F$4:$N$4,0,AU$110))+AT116)))</f>
        <v>0.45033724736957903</v>
      </c>
      <c r="AV116" s="186" cm="1">
        <f t="array" ref="AV116">IF(AV$110=-1,AW116,IF(AV$110=99,AU116,IF(AV$110=0,INDEX($F97:$N97,0,AV$108),(INDEX($F97:$N97,0,AV$110+1)-INDEX($F97:$N97,0,AV$110))/(INDEX($F$4:$N$4,0,AV$110+1)-INDEX($F$4:$N$4,0,AV$110))+AU116)))</f>
        <v>0.46021436568904672</v>
      </c>
      <c r="AW116" s="186" cm="1">
        <f t="array" ref="AW116">IF(AW$110=-1,AX116,IF(AW$110=99,AV116,IF(AW$110=0,INDEX($F97:$N97,0,AW$108),(INDEX($F97:$N97,0,AW$110+1)-INDEX($F97:$N97,0,AW$110))/(INDEX($F$4:$N$4,0,AW$110+1)-INDEX($F$4:$N$4,0,AW$110))+AV116)))</f>
        <v>0.47009148400851442</v>
      </c>
      <c r="AX116" s="186" cm="1">
        <f t="array" ref="AX116">IF(AX$110=-1,AY116,IF(AX$110=99,AW116,IF(AX$110=0,INDEX($F97:$N97,0,AX$108),(INDEX($F97:$N97,0,AX$110+1)-INDEX($F97:$N97,0,AX$110))/(INDEX($F$4:$N$4,0,AX$110+1)-INDEX($F$4:$N$4,0,AX$110))+AW116)))</f>
        <v>0.47996860232798211</v>
      </c>
      <c r="AY116" s="186" cm="1">
        <f t="array" ref="AY116">IF(AY$110=-1,AZ116,IF(AY$110=99,AX116,IF(AY$110=0,INDEX($F97:$N97,0,AY$108),(INDEX($F97:$N97,0,AY$110+1)-INDEX($F97:$N97,0,AY$110))/(INDEX($F$4:$N$4,0,AY$110+1)-INDEX($F$4:$N$4,0,AY$110))+AX116)))</f>
        <v>0.4898457206474498</v>
      </c>
      <c r="AZ116" s="186" cm="1">
        <f t="array" ref="AZ116">IF(AZ$110=-1,BA116,IF(AZ$110=99,AY116,IF(AZ$110=0,INDEX($F97:$N97,0,AZ$108),(INDEX($F97:$N97,0,AZ$110+1)-INDEX($F97:$N97,0,AZ$110))/(INDEX($F$4:$N$4,0,AZ$110+1)-INDEX($F$4:$N$4,0,AZ$110))+AY116)))</f>
        <v>0.4898457206474498</v>
      </c>
      <c r="BA116" s="186" cm="1">
        <f t="array" ref="BA116">IF(BA$110=-1,BB116,IF(BA$110=99,AZ116,IF(BA$110=0,INDEX($F97:$N97,0,BA$108),(INDEX($F97:$N97,0,BA$110+1)-INDEX($F97:$N97,0,BA$110))/(INDEX($F$4:$N$4,0,BA$110+1)-INDEX($F$4:$N$4,0,BA$110))+AZ116)))</f>
        <v>0.4898457206474498</v>
      </c>
    </row>
    <row r="117" spans="1:53">
      <c r="A117" s="116" t="s">
        <v>16</v>
      </c>
      <c r="B117" s="22" t="str">
        <f t="shared" si="212"/>
        <v/>
      </c>
      <c r="C117" s="23" t="str">
        <f t="shared" si="213"/>
        <v/>
      </c>
      <c r="D117" s="57" t="str">
        <f>ITEMS_TRA!C21</f>
        <v>TFHCV6</v>
      </c>
      <c r="E117" s="23" t="str">
        <f t="shared" si="214"/>
        <v/>
      </c>
      <c r="H117" s="23" t="str">
        <f t="shared" si="214"/>
        <v/>
      </c>
      <c r="J117" s="23" t="str">
        <f t="shared" si="214"/>
        <v/>
      </c>
      <c r="K117" s="23" t="str">
        <f t="shared" si="214"/>
        <v/>
      </c>
      <c r="L117" s="125" t="str">
        <f t="shared" si="215"/>
        <v/>
      </c>
      <c r="M117" s="186">
        <f>INDEX('[2]TS BYDem'!J$10:J$59,MATCH($D117,'[2]TS BYDem'!D$10:D$59,0))</f>
        <v>5.0361375113209643</v>
      </c>
      <c r="N117" s="186" cm="1">
        <f t="array" ref="N117">IF(N$110=-1,O117,IF(N$110=99,M117,IF(N$110=0,INDEX($F98:$N98,0,N$108),(INDEX($F98:$N98,0,N$110+1)-INDEX($F98:$N98,0,N$110))/(INDEX($F$4:$N$4,0,N$110+1)-INDEX($F$4:$N$4,0,N$110))+M117)))</f>
        <v>5.3607583408806443</v>
      </c>
      <c r="O117" s="186" cm="1">
        <f t="array" ref="O117">IF(O$110=-1,P117,IF(O$110=99,N117,IF(O$110=0,INDEX($F98:$N98,0,O$108),(INDEX($F98:$N98,0,O$110+1)-INDEX($F98:$N98,0,O$110))/(INDEX($F$4:$N$4,0,O$110+1)-INDEX($F$4:$N$4,0,O$110))+N117)))</f>
        <v>5.6853791704403243</v>
      </c>
      <c r="P117" s="186" cm="1">
        <f t="array" ref="P117">IF(P$110=-1,Q117,IF(P$110=99,O117,IF(P$110=0,INDEX($F98:$N98,0,P$108),(INDEX($F98:$N98,0,P$110+1)-INDEX($F98:$N98,0,P$110))/(INDEX($F$4:$N$4,0,P$110+1)-INDEX($F$4:$N$4,0,P$110))+O117)))</f>
        <v>6.01</v>
      </c>
      <c r="Q117" s="186" cm="1">
        <f t="array" ref="Q117">IF(Q$110=-1,R117,IF(Q$110=99,P117,IF(Q$110=0,INDEX($F98:$N98,0,Q$108),(INDEX($F98:$N98,0,Q$110+1)-INDEX($F98:$N98,0,Q$110))/(INDEX($F$4:$N$4,0,Q$110+1)-INDEX($F$4:$N$4,0,Q$110))+P117)))</f>
        <v>6.0652596920330133</v>
      </c>
      <c r="R117" s="186" cm="1">
        <f t="array" ref="R117">IF(R$110=-1,S117,IF(R$110=99,Q117,IF(R$110=0,INDEX($F98:$N98,0,R$108),(INDEX($F98:$N98,0,R$110+1)-INDEX($F98:$N98,0,R$110))/(INDEX($F$4:$N$4,0,R$110+1)-INDEX($F$4:$N$4,0,R$110))+Q117)))</f>
        <v>6.1205193840660259</v>
      </c>
      <c r="S117" s="186" cm="1">
        <f t="array" ref="S117">IF(S$110=-1,T117,IF(S$110=99,R117,IF(S$110=0,INDEX($F98:$N98,0,S$108),(INDEX($F98:$N98,0,S$110+1)-INDEX($F98:$N98,0,S$110))/(INDEX($F$4:$N$4,0,S$110+1)-INDEX($F$4:$N$4,0,S$110))+R117)))</f>
        <v>6.1586120407825806</v>
      </c>
      <c r="T117" s="186" cm="1">
        <f t="array" ref="T117">IF(T$110=-1,U117,IF(T$110=99,S117,IF(T$110=0,INDEX($F98:$N98,0,T$108),(INDEX($F98:$N98,0,T$110+1)-INDEX($F98:$N98,0,T$110))/(INDEX($F$4:$N$4,0,T$110+1)-INDEX($F$4:$N$4,0,T$110))+S117)))</f>
        <v>6.1967046974991353</v>
      </c>
      <c r="U117" s="186" cm="1">
        <f t="array" ref="U117">IF(U$110=-1,V117,IF(U$110=99,T117,IF(U$110=0,INDEX($F98:$N98,0,U$108),(INDEX($F98:$N98,0,U$110+1)-INDEX($F98:$N98,0,U$110))/(INDEX($F$4:$N$4,0,U$110+1)-INDEX($F$4:$N$4,0,U$110))+T117)))</f>
        <v>5.8395353485339427</v>
      </c>
      <c r="V117" s="186" cm="1">
        <f t="array" ref="V117">IF(V$110=-1,W117,IF(V$110=99,U117,IF(V$110=0,INDEX($F98:$N98,0,V$108),(INDEX($F98:$N98,0,V$110+1)-INDEX($F98:$N98,0,V$110))/(INDEX($F$4:$N$4,0,V$110+1)-INDEX($F$4:$N$4,0,V$110))+U117)))</f>
        <v>5.9395249947306592</v>
      </c>
      <c r="W117" s="186" cm="1">
        <f t="array" ref="W117">IF(W$110=-1,X117,IF(W$110=99,V117,IF(W$110=0,INDEX($F98:$N98,0,W$108),(INDEX($F98:$N98,0,W$110+1)-INDEX($F98:$N98,0,W$110))/(INDEX($F$4:$N$4,0,W$110+1)-INDEX($F$4:$N$4,0,W$110))+V117)))</f>
        <v>6.0464330317697925</v>
      </c>
      <c r="X117" s="186" cm="1">
        <f t="array" ref="X117">IF(X$110=-1,Y117,IF(X$110=99,W117,IF(X$110=0,INDEX($F98:$N98,0,X$108),(INDEX($F98:$N98,0,X$110+1)-INDEX($F98:$N98,0,X$110))/(INDEX($F$4:$N$4,0,X$110+1)-INDEX($F$4:$N$4,0,X$110))+W117)))</f>
        <v>6.1533410688089258</v>
      </c>
      <c r="Y117" s="186" cm="1">
        <f t="array" ref="Y117">IF(Y$110=-1,Z117,IF(Y$110=99,X117,IF(Y$110=0,INDEX($F98:$N98,0,Y$108),(INDEX($F98:$N98,0,Y$110+1)-INDEX($F98:$N98,0,Y$110))/(INDEX($F$4:$N$4,0,Y$110+1)-INDEX($F$4:$N$4,0,Y$110))+X117)))</f>
        <v>6.2602491058480592</v>
      </c>
      <c r="Z117" s="186" cm="1">
        <f t="array" ref="Z117">IF(Z$110=-1,AA117,IF(Z$110=99,Y117,IF(Z$110=0,INDEX($F98:$N98,0,Z$108),(INDEX($F98:$N98,0,Z$110+1)-INDEX($F98:$N98,0,Z$110))/(INDEX($F$4:$N$4,0,Z$110+1)-INDEX($F$4:$N$4,0,Z$110))+Y117)))</f>
        <v>6.3671571428871925</v>
      </c>
      <c r="AA117" s="186" cm="1">
        <f t="array" ref="AA117">IF(AA$110=-1,AB117,IF(AA$110=99,Z117,IF(AA$110=0,INDEX($F98:$N98,0,AA$108),(INDEX($F98:$N98,0,AA$110+1)-INDEX($F98:$N98,0,AA$110))/(INDEX($F$4:$N$4,0,AA$110+1)-INDEX($F$4:$N$4,0,AA$110))+Z117)))</f>
        <v>6.4740651799263258</v>
      </c>
      <c r="AB117" s="186" cm="1">
        <f t="array" ref="AB117">IF(AB$110=-1,AC117,IF(AB$110=99,AA117,IF(AB$110=0,INDEX($F98:$N98,0,AB$108),(INDEX($F98:$N98,0,AB$110+1)-INDEX($F98:$N98,0,AB$110))/(INDEX($F$4:$N$4,0,AB$110+1)-INDEX($F$4:$N$4,0,AB$110))+AA117)))</f>
        <v>6.5809732169654591</v>
      </c>
      <c r="AC117" s="186" cm="1">
        <f t="array" ref="AC117">IF(AC$110=-1,AD117,IF(AC$110=99,AB117,IF(AC$110=0,INDEX($F98:$N98,0,AC$108),(INDEX($F98:$N98,0,AC$110+1)-INDEX($F98:$N98,0,AC$110))/(INDEX($F$4:$N$4,0,AC$110+1)-INDEX($F$4:$N$4,0,AC$110))+AB117)))</f>
        <v>6.6878812540045924</v>
      </c>
      <c r="AD117" s="186" cm="1">
        <f t="array" ref="AD117">IF(AD$110=-1,AE117,IF(AD$110=99,AC117,IF(AD$110=0,INDEX($F98:$N98,0,AD$108),(INDEX($F98:$N98,0,AD$110+1)-INDEX($F98:$N98,0,AD$110))/(INDEX($F$4:$N$4,0,AD$110+1)-INDEX($F$4:$N$4,0,AD$110))+AC117)))</f>
        <v>6.7947892910437258</v>
      </c>
      <c r="AE117" s="186" cm="1">
        <f t="array" ref="AE117">IF(AE$110=-1,AF117,IF(AE$110=99,AD117,IF(AE$110=0,INDEX($F98:$N98,0,AE$108),(INDEX($F98:$N98,0,AE$110+1)-INDEX($F98:$N98,0,AE$110))/(INDEX($F$4:$N$4,0,AE$110+1)-INDEX($F$4:$N$4,0,AE$110))+AD117)))</f>
        <v>6.9016973280828591</v>
      </c>
      <c r="AF117" s="186" cm="1">
        <f t="array" ref="AF117">IF(AF$110=-1,AG117,IF(AF$110=99,AE117,IF(AF$110=0,INDEX($F98:$N98,0,AF$108),(INDEX($F98:$N98,0,AF$110+1)-INDEX($F98:$N98,0,AF$110))/(INDEX($F$4:$N$4,0,AF$110+1)-INDEX($F$4:$N$4,0,AF$110))+AE117)))</f>
        <v>7.0381614430781987</v>
      </c>
      <c r="AG117" s="186" cm="1">
        <f t="array" ref="AG117">IF(AG$110=-1,AH117,IF(AG$110=99,AF117,IF(AG$110=0,INDEX($F98:$N98,0,AG$108),(INDEX($F98:$N98,0,AG$110+1)-INDEX($F98:$N98,0,AG$110))/(INDEX($F$4:$N$4,0,AG$110+1)-INDEX($F$4:$N$4,0,AG$110))+AF117)))</f>
        <v>7.1746255580735383</v>
      </c>
      <c r="AH117" s="186" cm="1">
        <f t="array" ref="AH117">IF(AH$110=-1,AI117,IF(AH$110=99,AG117,IF(AH$110=0,INDEX($F98:$N98,0,AH$108),(INDEX($F98:$N98,0,AH$110+1)-INDEX($F98:$N98,0,AH$110))/(INDEX($F$4:$N$4,0,AH$110+1)-INDEX($F$4:$N$4,0,AH$110))+AG117)))</f>
        <v>7.3110896730688779</v>
      </c>
      <c r="AI117" s="186" cm="1">
        <f t="array" ref="AI117">IF(AI$110=-1,AJ117,IF(AI$110=99,AH117,IF(AI$110=0,INDEX($F98:$N98,0,AI$108),(INDEX($F98:$N98,0,AI$110+1)-INDEX($F98:$N98,0,AI$110))/(INDEX($F$4:$N$4,0,AI$110+1)-INDEX($F$4:$N$4,0,AI$110))+AH117)))</f>
        <v>7.4475537880642175</v>
      </c>
      <c r="AJ117" s="186" cm="1">
        <f t="array" ref="AJ117">IF(AJ$110=-1,AK117,IF(AJ$110=99,AI117,IF(AJ$110=0,INDEX($F98:$N98,0,AJ$108),(INDEX($F98:$N98,0,AJ$110+1)-INDEX($F98:$N98,0,AJ$110))/(INDEX($F$4:$N$4,0,AJ$110+1)-INDEX($F$4:$N$4,0,AJ$110))+AI117)))</f>
        <v>7.5840179030595571</v>
      </c>
      <c r="AK117" s="186" cm="1">
        <f t="array" ref="AK117">IF(AK$110=-1,AL117,IF(AK$110=99,AJ117,IF(AK$110=0,INDEX($F98:$N98,0,AK$108),(INDEX($F98:$N98,0,AK$110+1)-INDEX($F98:$N98,0,AK$110))/(INDEX($F$4:$N$4,0,AK$110+1)-INDEX($F$4:$N$4,0,AK$110))+AJ117)))</f>
        <v>7.7204820180548968</v>
      </c>
      <c r="AL117" s="186" cm="1">
        <f t="array" ref="AL117">IF(AL$110=-1,AM117,IF(AL$110=99,AK117,IF(AL$110=0,INDEX($F98:$N98,0,AL$108),(INDEX($F98:$N98,0,AL$110+1)-INDEX($F98:$N98,0,AL$110))/(INDEX($F$4:$N$4,0,AL$110+1)-INDEX($F$4:$N$4,0,AL$110))+AK117)))</f>
        <v>7.8569461330502364</v>
      </c>
      <c r="AM117" s="186" cm="1">
        <f t="array" ref="AM117">IF(AM$110=-1,AN117,IF(AM$110=99,AL117,IF(AM$110=0,INDEX($F98:$N98,0,AM$108),(INDEX($F98:$N98,0,AM$110+1)-INDEX($F98:$N98,0,AM$110))/(INDEX($F$4:$N$4,0,AM$110+1)-INDEX($F$4:$N$4,0,AM$110))+AL117)))</f>
        <v>7.993410248045576</v>
      </c>
      <c r="AN117" s="186" cm="1">
        <f t="array" ref="AN117">IF(AN$110=-1,AO117,IF(AN$110=99,AM117,IF(AN$110=0,INDEX($F98:$N98,0,AN$108),(INDEX($F98:$N98,0,AN$110+1)-INDEX($F98:$N98,0,AN$110))/(INDEX($F$4:$N$4,0,AN$110+1)-INDEX($F$4:$N$4,0,AN$110))+AM117)))</f>
        <v>8.1298743630409156</v>
      </c>
      <c r="AO117" s="186" cm="1">
        <f t="array" ref="AO117">IF(AO$110=-1,AP117,IF(AO$110=99,AN117,IF(AO$110=0,INDEX($F98:$N98,0,AO$108),(INDEX($F98:$N98,0,AO$110+1)-INDEX($F98:$N98,0,AO$110))/(INDEX($F$4:$N$4,0,AO$110+1)-INDEX($F$4:$N$4,0,AO$110))+AN117)))</f>
        <v>8.2663384780362552</v>
      </c>
      <c r="AP117" s="186" cm="1">
        <f t="array" ref="AP117">IF(AP$110=-1,AQ117,IF(AP$110=99,AO117,IF(AP$110=0,INDEX($F98:$N98,0,AP$108),(INDEX($F98:$N98,0,AP$110+1)-INDEX($F98:$N98,0,AP$110))/(INDEX($F$4:$N$4,0,AP$110+1)-INDEX($F$4:$N$4,0,AP$110))+AO117)))</f>
        <v>8.4751160776931815</v>
      </c>
      <c r="AQ117" s="186" cm="1">
        <f t="array" ref="AQ117">IF(AQ$110=-1,AR117,IF(AQ$110=99,AP117,IF(AQ$110=0,INDEX($F98:$N98,0,AQ$108),(INDEX($F98:$N98,0,AQ$110+1)-INDEX($F98:$N98,0,AQ$110))/(INDEX($F$4:$N$4,0,AQ$110+1)-INDEX($F$4:$N$4,0,AQ$110))+AP117)))</f>
        <v>8.6838936773501079</v>
      </c>
      <c r="AR117" s="186" cm="1">
        <f t="array" ref="AR117">IF(AR$110=-1,AS117,IF(AR$110=99,AQ117,IF(AR$110=0,INDEX($F98:$N98,0,AR$108),(INDEX($F98:$N98,0,AR$110+1)-INDEX($F98:$N98,0,AR$110))/(INDEX($F$4:$N$4,0,AR$110+1)-INDEX($F$4:$N$4,0,AR$110))+AQ117)))</f>
        <v>8.8926712770070342</v>
      </c>
      <c r="AS117" s="186" cm="1">
        <f t="array" ref="AS117">IF(AS$110=-1,AT117,IF(AS$110=99,AR117,IF(AS$110=0,INDEX($F98:$N98,0,AS$108),(INDEX($F98:$N98,0,AS$110+1)-INDEX($F98:$N98,0,AS$110))/(INDEX($F$4:$N$4,0,AS$110+1)-INDEX($F$4:$N$4,0,AS$110))+AR117)))</f>
        <v>9.1014488766639605</v>
      </c>
      <c r="AT117" s="186" cm="1">
        <f t="array" ref="AT117">IF(AT$110=-1,AU117,IF(AT$110=99,AS117,IF(AT$110=0,INDEX($F98:$N98,0,AT$108),(INDEX($F98:$N98,0,AT$110+1)-INDEX($F98:$N98,0,AT$110))/(INDEX($F$4:$N$4,0,AT$110+1)-INDEX($F$4:$N$4,0,AT$110))+AS117)))</f>
        <v>9.3102264763208868</v>
      </c>
      <c r="AU117" s="186" cm="1">
        <f t="array" ref="AU117">IF(AU$110=-1,AV117,IF(AU$110=99,AT117,IF(AU$110=0,INDEX($F98:$N98,0,AU$108),(INDEX($F98:$N98,0,AU$110+1)-INDEX($F98:$N98,0,AU$110))/(INDEX($F$4:$N$4,0,AU$110+1)-INDEX($F$4:$N$4,0,AU$110))+AT117)))</f>
        <v>9.5190040759778132</v>
      </c>
      <c r="AV117" s="186" cm="1">
        <f t="array" ref="AV117">IF(AV$110=-1,AW117,IF(AV$110=99,AU117,IF(AV$110=0,INDEX($F98:$N98,0,AV$108),(INDEX($F98:$N98,0,AV$110+1)-INDEX($F98:$N98,0,AV$110))/(INDEX($F$4:$N$4,0,AV$110+1)-INDEX($F$4:$N$4,0,AV$110))+AU117)))</f>
        <v>9.7277816756347395</v>
      </c>
      <c r="AW117" s="186" cm="1">
        <f t="array" ref="AW117">IF(AW$110=-1,AX117,IF(AW$110=99,AV117,IF(AW$110=0,INDEX($F98:$N98,0,AW$108),(INDEX($F98:$N98,0,AW$110+1)-INDEX($F98:$N98,0,AW$110))/(INDEX($F$4:$N$4,0,AW$110+1)-INDEX($F$4:$N$4,0,AW$110))+AV117)))</f>
        <v>9.9365592752916658</v>
      </c>
      <c r="AX117" s="186" cm="1">
        <f t="array" ref="AX117">IF(AX$110=-1,AY117,IF(AX$110=99,AW117,IF(AX$110=0,INDEX($F98:$N98,0,AX$108),(INDEX($F98:$N98,0,AX$110+1)-INDEX($F98:$N98,0,AX$110))/(INDEX($F$4:$N$4,0,AX$110+1)-INDEX($F$4:$N$4,0,AX$110))+AW117)))</f>
        <v>10.145336874948592</v>
      </c>
      <c r="AY117" s="186" cm="1">
        <f t="array" ref="AY117">IF(AY$110=-1,AZ117,IF(AY$110=99,AX117,IF(AY$110=0,INDEX($F98:$N98,0,AY$108),(INDEX($F98:$N98,0,AY$110+1)-INDEX($F98:$N98,0,AY$110))/(INDEX($F$4:$N$4,0,AY$110+1)-INDEX($F$4:$N$4,0,AY$110))+AX117)))</f>
        <v>10.354114474605515</v>
      </c>
      <c r="AZ117" s="186" cm="1">
        <f t="array" ref="AZ117">IF(AZ$110=-1,BA117,IF(AZ$110=99,AY117,IF(AZ$110=0,INDEX($F98:$N98,0,AZ$108),(INDEX($F98:$N98,0,AZ$110+1)-INDEX($F98:$N98,0,AZ$110))/(INDEX($F$4:$N$4,0,AZ$110+1)-INDEX($F$4:$N$4,0,AZ$110))+AY117)))</f>
        <v>10.354114474605515</v>
      </c>
      <c r="BA117" s="186" cm="1">
        <f t="array" ref="BA117">IF(BA$110=-1,BB117,IF(BA$110=99,AZ117,IF(BA$110=0,INDEX($F98:$N98,0,BA$108),(INDEX($F98:$N98,0,BA$110+1)-INDEX($F98:$N98,0,BA$110))/(INDEX($F$4:$N$4,0,BA$110+1)-INDEX($F$4:$N$4,0,BA$110))+AZ117)))</f>
        <v>10.354114474605515</v>
      </c>
    </row>
    <row r="118" spans="1:53">
      <c r="A118" s="116" t="s">
        <v>16</v>
      </c>
      <c r="B118" s="22" t="str">
        <f t="shared" si="212"/>
        <v/>
      </c>
      <c r="C118" s="23" t="str">
        <f t="shared" si="213"/>
        <v/>
      </c>
      <c r="D118" s="57" t="str">
        <f>ITEMS_TRA!C22</f>
        <v>TFHCV7</v>
      </c>
      <c r="E118" s="23" t="str">
        <f t="shared" si="214"/>
        <v/>
      </c>
      <c r="H118" s="23" t="str">
        <f t="shared" si="214"/>
        <v/>
      </c>
      <c r="J118" s="23" t="str">
        <f t="shared" si="214"/>
        <v/>
      </c>
      <c r="K118" s="23" t="str">
        <f t="shared" si="214"/>
        <v/>
      </c>
      <c r="L118" s="125" t="str">
        <f t="shared" si="215"/>
        <v/>
      </c>
      <c r="M118" s="186">
        <f>INDEX('[2]TS BYDem'!J$10:J$59,MATCH($D118,'[2]TS BYDem'!D$10:D$59,0))</f>
        <v>1.5653068685251963</v>
      </c>
      <c r="N118" s="186" cm="1">
        <f t="array" ref="N118">IF(N$110=-1,O118,IF(N$110=99,M118,IF(N$110=0,INDEX($F99:$N99,0,N$108),(INDEX($F99:$N99,0,N$110+1)-INDEX($F99:$N99,0,N$110))/(INDEX($F$4:$N$4,0,N$110+1)-INDEX($F$4:$N$4,0,N$110))+M118)))</f>
        <v>1.6102045790167996</v>
      </c>
      <c r="O118" s="186" cm="1">
        <f t="array" ref="O118">IF(O$110=-1,P118,IF(O$110=99,N118,IF(O$110=0,INDEX($F99:$N99,0,O$108),(INDEX($F99:$N99,0,O$110+1)-INDEX($F99:$N99,0,O$110))/(INDEX($F$4:$N$4,0,O$110+1)-INDEX($F$4:$N$4,0,O$110))+N118)))</f>
        <v>1.6551022895084029</v>
      </c>
      <c r="P118" s="186" cm="1">
        <f t="array" ref="P118">IF(P$110=-1,Q118,IF(P$110=99,O118,IF(P$110=0,INDEX($F99:$N99,0,P$108),(INDEX($F99:$N99,0,P$110+1)-INDEX($F99:$N99,0,P$110))/(INDEX($F$4:$N$4,0,P$110+1)-INDEX($F$4:$N$4,0,P$110))+O118)))</f>
        <v>1.7</v>
      </c>
      <c r="Q118" s="186" cm="1">
        <f t="array" ref="Q118">IF(Q$110=-1,R118,IF(Q$110=99,P118,IF(Q$110=0,INDEX($F99:$N99,0,Q$108),(INDEX($F99:$N99,0,Q$110+1)-INDEX($F99:$N99,0,Q$110))/(INDEX($F$4:$N$4,0,Q$110+1)-INDEX($F$4:$N$4,0,Q$110))+P118)))</f>
        <v>1.74</v>
      </c>
      <c r="R118" s="186" cm="1">
        <f t="array" ref="R118">IF(R$110=-1,S118,IF(R$110=99,Q118,IF(R$110=0,INDEX($F99:$N99,0,R$108),(INDEX($F99:$N99,0,R$110+1)-INDEX($F99:$N99,0,R$110))/(INDEX($F$4:$N$4,0,R$110+1)-INDEX($F$4:$N$4,0,R$110))+Q118)))</f>
        <v>1.78</v>
      </c>
      <c r="S118" s="186" cm="1">
        <f t="array" ref="S118">IF(S$110=-1,T118,IF(S$110=99,R118,IF(S$110=0,INDEX($F99:$N99,0,S$108),(INDEX($F99:$N99,0,S$110+1)-INDEX($F99:$N99,0,S$110))/(INDEX($F$4:$N$4,0,S$110+1)-INDEX($F$4:$N$4,0,S$110))+R118)))</f>
        <v>1.7910782965792071</v>
      </c>
      <c r="T118" s="186" cm="1">
        <f t="array" ref="T118">IF(T$110=-1,U118,IF(T$110=99,S118,IF(T$110=0,INDEX($F99:$N99,0,T$108),(INDEX($F99:$N99,0,T$110+1)-INDEX($F99:$N99,0,T$110))/(INDEX($F$4:$N$4,0,T$110+1)-INDEX($F$4:$N$4,0,T$110))+S118)))</f>
        <v>1.802156593158414</v>
      </c>
      <c r="U118" s="186" cm="1">
        <f t="array" ref="U118">IF(U$110=-1,V118,IF(U$110=99,T118,IF(U$110=0,INDEX($F99:$N99,0,U$108),(INDEX($F99:$N99,0,U$110+1)-INDEX($F99:$N99,0,U$110))/(INDEX($F$4:$N$4,0,U$110+1)-INDEX($F$4:$N$4,0,U$110))+T118)))</f>
        <v>1.6982828201558868</v>
      </c>
      <c r="V118" s="186" cm="1">
        <f t="array" ref="V118">IF(V$110=-1,W118,IF(V$110=99,U118,IF(V$110=0,INDEX($F99:$N99,0,V$108),(INDEX($F99:$N99,0,V$110+1)-INDEX($F99:$N99,0,V$110))/(INDEX($F$4:$N$4,0,V$110+1)-INDEX($F$4:$N$4,0,V$110))+U118)))</f>
        <v>1.7273623081963148</v>
      </c>
      <c r="W118" s="186" cm="1">
        <f t="array" ref="W118">IF(W$110=-1,X118,IF(W$110=99,V118,IF(W$110=0,INDEX($F99:$N99,0,W$108),(INDEX($F99:$N99,0,W$110+1)-INDEX($F99:$N99,0,W$110))/(INDEX($F$4:$N$4,0,W$110+1)-INDEX($F$4:$N$4,0,W$110))+V118)))</f>
        <v>1.7584538371971163</v>
      </c>
      <c r="X118" s="186" cm="1">
        <f t="array" ref="X118">IF(X$110=-1,Y118,IF(X$110=99,W118,IF(X$110=0,INDEX($F99:$N99,0,X$108),(INDEX($F99:$N99,0,X$110+1)-INDEX($F99:$N99,0,X$110))/(INDEX($F$4:$N$4,0,X$110+1)-INDEX($F$4:$N$4,0,X$110))+W118)))</f>
        <v>1.7895453661979179</v>
      </c>
      <c r="Y118" s="186" cm="1">
        <f t="array" ref="Y118">IF(Y$110=-1,Z118,IF(Y$110=99,X118,IF(Y$110=0,INDEX($F99:$N99,0,Y$108),(INDEX($F99:$N99,0,Y$110+1)-INDEX($F99:$N99,0,Y$110))/(INDEX($F$4:$N$4,0,Y$110+1)-INDEX($F$4:$N$4,0,Y$110))+X118)))</f>
        <v>1.8206368951987195</v>
      </c>
      <c r="Z118" s="186" cm="1">
        <f t="array" ref="Z118">IF(Z$110=-1,AA118,IF(Z$110=99,Y118,IF(Z$110=0,INDEX($F99:$N99,0,Z$108),(INDEX($F99:$N99,0,Z$110+1)-INDEX($F99:$N99,0,Z$110))/(INDEX($F$4:$N$4,0,Z$110+1)-INDEX($F$4:$N$4,0,Z$110))+Y118)))</f>
        <v>1.8517284241995211</v>
      </c>
      <c r="AA118" s="186" cm="1">
        <f t="array" ref="AA118">IF(AA$110=-1,AB118,IF(AA$110=99,Z118,IF(AA$110=0,INDEX($F99:$N99,0,AA$108),(INDEX($F99:$N99,0,AA$110+1)-INDEX($F99:$N99,0,AA$110))/(INDEX($F$4:$N$4,0,AA$110+1)-INDEX($F$4:$N$4,0,AA$110))+Z118)))</f>
        <v>1.8828199532003227</v>
      </c>
      <c r="AB118" s="186" cm="1">
        <f t="array" ref="AB118">IF(AB$110=-1,AC118,IF(AB$110=99,AA118,IF(AB$110=0,INDEX($F99:$N99,0,AB$108),(INDEX($F99:$N99,0,AB$110+1)-INDEX($F99:$N99,0,AB$110))/(INDEX($F$4:$N$4,0,AB$110+1)-INDEX($F$4:$N$4,0,AB$110))+AA118)))</f>
        <v>1.9139114822011243</v>
      </c>
      <c r="AC118" s="186" cm="1">
        <f t="array" ref="AC118">IF(AC$110=-1,AD118,IF(AC$110=99,AB118,IF(AC$110=0,INDEX($F99:$N99,0,AC$108),(INDEX($F99:$N99,0,AC$110+1)-INDEX($F99:$N99,0,AC$110))/(INDEX($F$4:$N$4,0,AC$110+1)-INDEX($F$4:$N$4,0,AC$110))+AB118)))</f>
        <v>1.9450030112019259</v>
      </c>
      <c r="AD118" s="186" cm="1">
        <f t="array" ref="AD118">IF(AD$110=-1,AE118,IF(AD$110=99,AC118,IF(AD$110=0,INDEX($F99:$N99,0,AD$108),(INDEX($F99:$N99,0,AD$110+1)-INDEX($F99:$N99,0,AD$110))/(INDEX($F$4:$N$4,0,AD$110+1)-INDEX($F$4:$N$4,0,AD$110))+AC118)))</f>
        <v>1.9760945402027275</v>
      </c>
      <c r="AE118" s="186" cm="1">
        <f t="array" ref="AE118">IF(AE$110=-1,AF118,IF(AE$110=99,AD118,IF(AE$110=0,INDEX($F99:$N99,0,AE$108),(INDEX($F99:$N99,0,AE$110+1)-INDEX($F99:$N99,0,AE$110))/(INDEX($F$4:$N$4,0,AE$110+1)-INDEX($F$4:$N$4,0,AE$110))+AD118)))</f>
        <v>2.007186069203529</v>
      </c>
      <c r="AF118" s="186" cm="1">
        <f t="array" ref="AF118">IF(AF$110=-1,AG118,IF(AF$110=99,AE118,IF(AF$110=0,INDEX($F99:$N99,0,AF$108),(INDEX($F99:$N99,0,AF$110+1)-INDEX($F99:$N99,0,AF$110))/(INDEX($F$4:$N$4,0,AF$110+1)-INDEX($F$4:$N$4,0,AF$110))+AE118)))</f>
        <v>2.0468732443351167</v>
      </c>
      <c r="AG118" s="186" cm="1">
        <f t="array" ref="AG118">IF(AG$110=-1,AH118,IF(AG$110=99,AF118,IF(AG$110=0,INDEX($F99:$N99,0,AG$108),(INDEX($F99:$N99,0,AG$110+1)-INDEX($F99:$N99,0,AG$110))/(INDEX($F$4:$N$4,0,AG$110+1)-INDEX($F$4:$N$4,0,AG$110))+AF118)))</f>
        <v>2.0865604194667045</v>
      </c>
      <c r="AH118" s="186" cm="1">
        <f t="array" ref="AH118">IF(AH$110=-1,AI118,IF(AH$110=99,AG118,IF(AH$110=0,INDEX($F99:$N99,0,AH$108),(INDEX($F99:$N99,0,AH$110+1)-INDEX($F99:$N99,0,AH$110))/(INDEX($F$4:$N$4,0,AH$110+1)-INDEX($F$4:$N$4,0,AH$110))+AG118)))</f>
        <v>2.1262475945982922</v>
      </c>
      <c r="AI118" s="186" cm="1">
        <f t="array" ref="AI118">IF(AI$110=-1,AJ118,IF(AI$110=99,AH118,IF(AI$110=0,INDEX($F99:$N99,0,AI$108),(INDEX($F99:$N99,0,AI$110+1)-INDEX($F99:$N99,0,AI$110))/(INDEX($F$4:$N$4,0,AI$110+1)-INDEX($F$4:$N$4,0,AI$110))+AH118)))</f>
        <v>2.1659347697298799</v>
      </c>
      <c r="AJ118" s="186" cm="1">
        <f t="array" ref="AJ118">IF(AJ$110=-1,AK118,IF(AJ$110=99,AI118,IF(AJ$110=0,INDEX($F99:$N99,0,AJ$108),(INDEX($F99:$N99,0,AJ$110+1)-INDEX($F99:$N99,0,AJ$110))/(INDEX($F$4:$N$4,0,AJ$110+1)-INDEX($F$4:$N$4,0,AJ$110))+AI118)))</f>
        <v>2.2056219448614676</v>
      </c>
      <c r="AK118" s="186" cm="1">
        <f t="array" ref="AK118">IF(AK$110=-1,AL118,IF(AK$110=99,AJ118,IF(AK$110=0,INDEX($F99:$N99,0,AK$108),(INDEX($F99:$N99,0,AK$110+1)-INDEX($F99:$N99,0,AK$110))/(INDEX($F$4:$N$4,0,AK$110+1)-INDEX($F$4:$N$4,0,AK$110))+AJ118)))</f>
        <v>2.2453091199930553</v>
      </c>
      <c r="AL118" s="186" cm="1">
        <f t="array" ref="AL118">IF(AL$110=-1,AM118,IF(AL$110=99,AK118,IF(AL$110=0,INDEX($F99:$N99,0,AL$108),(INDEX($F99:$N99,0,AL$110+1)-INDEX($F99:$N99,0,AL$110))/(INDEX($F$4:$N$4,0,AL$110+1)-INDEX($F$4:$N$4,0,AL$110))+AK118)))</f>
        <v>2.284996295124643</v>
      </c>
      <c r="AM118" s="186" cm="1">
        <f t="array" ref="AM118">IF(AM$110=-1,AN118,IF(AM$110=99,AL118,IF(AM$110=0,INDEX($F99:$N99,0,AM$108),(INDEX($F99:$N99,0,AM$110+1)-INDEX($F99:$N99,0,AM$110))/(INDEX($F$4:$N$4,0,AM$110+1)-INDEX($F$4:$N$4,0,AM$110))+AL118)))</f>
        <v>2.3246834702562307</v>
      </c>
      <c r="AN118" s="186" cm="1">
        <f t="array" ref="AN118">IF(AN$110=-1,AO118,IF(AN$110=99,AM118,IF(AN$110=0,INDEX($F99:$N99,0,AN$108),(INDEX($F99:$N99,0,AN$110+1)-INDEX($F99:$N99,0,AN$110))/(INDEX($F$4:$N$4,0,AN$110+1)-INDEX($F$4:$N$4,0,AN$110))+AM118)))</f>
        <v>2.3643706453878184</v>
      </c>
      <c r="AO118" s="186" cm="1">
        <f t="array" ref="AO118">IF(AO$110=-1,AP118,IF(AO$110=99,AN118,IF(AO$110=0,INDEX($F99:$N99,0,AO$108),(INDEX($F99:$N99,0,AO$110+1)-INDEX($F99:$N99,0,AO$110))/(INDEX($F$4:$N$4,0,AO$110+1)-INDEX($F$4:$N$4,0,AO$110))+AN118)))</f>
        <v>2.4040578205194048</v>
      </c>
      <c r="AP118" s="186" cm="1">
        <f t="array" ref="AP118">IF(AP$110=-1,AQ118,IF(AP$110=99,AO118,IF(AP$110=0,INDEX($F99:$N99,0,AP$108),(INDEX($F99:$N99,0,AP$110+1)-INDEX($F99:$N99,0,AP$110))/(INDEX($F$4:$N$4,0,AP$110+1)-INDEX($F$4:$N$4,0,AP$110))+AO118)))</f>
        <v>2.4647755642384759</v>
      </c>
      <c r="AQ118" s="186" cm="1">
        <f t="array" ref="AQ118">IF(AQ$110=-1,AR118,IF(AQ$110=99,AP118,IF(AQ$110=0,INDEX($F99:$N99,0,AQ$108),(INDEX($F99:$N99,0,AQ$110+1)-INDEX($F99:$N99,0,AQ$110))/(INDEX($F$4:$N$4,0,AQ$110+1)-INDEX($F$4:$N$4,0,AQ$110))+AP118)))</f>
        <v>2.525493307957547</v>
      </c>
      <c r="AR118" s="186" cm="1">
        <f t="array" ref="AR118">IF(AR$110=-1,AS118,IF(AR$110=99,AQ118,IF(AR$110=0,INDEX($F99:$N99,0,AR$108),(INDEX($F99:$N99,0,AR$110+1)-INDEX($F99:$N99,0,AR$110))/(INDEX($F$4:$N$4,0,AR$110+1)-INDEX($F$4:$N$4,0,AR$110))+AQ118)))</f>
        <v>2.5862110516766181</v>
      </c>
      <c r="AS118" s="186" cm="1">
        <f t="array" ref="AS118">IF(AS$110=-1,AT118,IF(AS$110=99,AR118,IF(AS$110=0,INDEX($F99:$N99,0,AS$108),(INDEX($F99:$N99,0,AS$110+1)-INDEX($F99:$N99,0,AS$110))/(INDEX($F$4:$N$4,0,AS$110+1)-INDEX($F$4:$N$4,0,AS$110))+AR118)))</f>
        <v>2.6469287953956893</v>
      </c>
      <c r="AT118" s="186" cm="1">
        <f t="array" ref="AT118">IF(AT$110=-1,AU118,IF(AT$110=99,AS118,IF(AT$110=0,INDEX($F99:$N99,0,AT$108),(INDEX($F99:$N99,0,AT$110+1)-INDEX($F99:$N99,0,AT$110))/(INDEX($F$4:$N$4,0,AT$110+1)-INDEX($F$4:$N$4,0,AT$110))+AS118)))</f>
        <v>2.7076465391147604</v>
      </c>
      <c r="AU118" s="186" cm="1">
        <f t="array" ref="AU118">IF(AU$110=-1,AV118,IF(AU$110=99,AT118,IF(AU$110=0,INDEX($F99:$N99,0,AU$108),(INDEX($F99:$N99,0,AU$110+1)-INDEX($F99:$N99,0,AU$110))/(INDEX($F$4:$N$4,0,AU$110+1)-INDEX($F$4:$N$4,0,AU$110))+AT118)))</f>
        <v>2.7683642828338315</v>
      </c>
      <c r="AV118" s="186" cm="1">
        <f t="array" ref="AV118">IF(AV$110=-1,AW118,IF(AV$110=99,AU118,IF(AV$110=0,INDEX($F99:$N99,0,AV$108),(INDEX($F99:$N99,0,AV$110+1)-INDEX($F99:$N99,0,AV$110))/(INDEX($F$4:$N$4,0,AV$110+1)-INDEX($F$4:$N$4,0,AV$110))+AU118)))</f>
        <v>2.8290820265529026</v>
      </c>
      <c r="AW118" s="186" cm="1">
        <f t="array" ref="AW118">IF(AW$110=-1,AX118,IF(AW$110=99,AV118,IF(AW$110=0,INDEX($F99:$N99,0,AW$108),(INDEX($F99:$N99,0,AW$110+1)-INDEX($F99:$N99,0,AW$110))/(INDEX($F$4:$N$4,0,AW$110+1)-INDEX($F$4:$N$4,0,AW$110))+AV118)))</f>
        <v>2.8897997702719738</v>
      </c>
      <c r="AX118" s="186" cm="1">
        <f t="array" ref="AX118">IF(AX$110=-1,AY118,IF(AX$110=99,AW118,IF(AX$110=0,INDEX($F99:$N99,0,AX$108),(INDEX($F99:$N99,0,AX$110+1)-INDEX($F99:$N99,0,AX$110))/(INDEX($F$4:$N$4,0,AX$110+1)-INDEX($F$4:$N$4,0,AX$110))+AW118)))</f>
        <v>2.9505175139910449</v>
      </c>
      <c r="AY118" s="186" cm="1">
        <f t="array" ref="AY118">IF(AY$110=-1,AZ118,IF(AY$110=99,AX118,IF(AY$110=0,INDEX($F99:$N99,0,AY$108),(INDEX($F99:$N99,0,AY$110+1)-INDEX($F99:$N99,0,AY$110))/(INDEX($F$4:$N$4,0,AY$110+1)-INDEX($F$4:$N$4,0,AY$110))+AX118)))</f>
        <v>3.0112352577101165</v>
      </c>
      <c r="AZ118" s="186" cm="1">
        <f t="array" ref="AZ118">IF(AZ$110=-1,BA118,IF(AZ$110=99,AY118,IF(AZ$110=0,INDEX($F99:$N99,0,AZ$108),(INDEX($F99:$N99,0,AZ$110+1)-INDEX($F99:$N99,0,AZ$110))/(INDEX($F$4:$N$4,0,AZ$110+1)-INDEX($F$4:$N$4,0,AZ$110))+AY118)))</f>
        <v>3.0112352577101165</v>
      </c>
      <c r="BA118" s="186" cm="1">
        <f t="array" ref="BA118">IF(BA$110=-1,BB118,IF(BA$110=99,AZ118,IF(BA$110=0,INDEX($F99:$N99,0,BA$108),(INDEX($F99:$N99,0,BA$110+1)-INDEX($F99:$N99,0,BA$110))/(INDEX($F$4:$N$4,0,BA$110+1)-INDEX($F$4:$N$4,0,BA$110))+AZ118)))</f>
        <v>3.0112352577101165</v>
      </c>
    </row>
    <row r="119" spans="1:53">
      <c r="A119" s="116" t="s">
        <v>16</v>
      </c>
      <c r="B119" s="22" t="str">
        <f t="shared" si="212"/>
        <v/>
      </c>
      <c r="C119" s="23" t="str">
        <f t="shared" si="213"/>
        <v/>
      </c>
      <c r="D119" s="57" t="str">
        <f>ITEMS_TRA!C23</f>
        <v>TFHCV8</v>
      </c>
      <c r="E119" s="23" t="str">
        <f t="shared" si="214"/>
        <v/>
      </c>
      <c r="H119" s="23" t="str">
        <f t="shared" si="214"/>
        <v/>
      </c>
      <c r="J119" s="23" t="str">
        <f t="shared" si="214"/>
        <v/>
      </c>
      <c r="K119" s="23" t="str">
        <f t="shared" si="214"/>
        <v/>
      </c>
      <c r="L119" s="125" t="str">
        <f t="shared" si="215"/>
        <v/>
      </c>
      <c r="M119" s="186">
        <f>INDEX('[2]TS BYDem'!J$10:J$59,MATCH($D119,'[2]TS BYDem'!D$10:D$59,0))</f>
        <v>5.8486156921973939E-2</v>
      </c>
      <c r="N119" s="186" cm="1">
        <f t="array" ref="N119">IF(N$110=-1,O119,IF(N$110=99,M119,IF(N$110=0,INDEX($F100:$N100,0,N$108),(INDEX($F100:$N100,0,N$110+1)-INDEX($F100:$N100,0,N$110))/(INDEX($F$4:$N$4,0,N$110+1)-INDEX($F$4:$N$4,0,N$110))+M119)))</f>
        <v>6.5622085483256903E-2</v>
      </c>
      <c r="O119" s="186" cm="1">
        <f t="array" ref="O119">IF(O$110=-1,P119,IF(O$110=99,N119,IF(O$110=0,INDEX($F100:$N100,0,O$108),(INDEX($F100:$N100,0,O$110+1)-INDEX($F100:$N100,0,O$110))/(INDEX($F$4:$N$4,0,O$110+1)-INDEX($F$4:$N$4,0,O$110))+N119)))</f>
        <v>7.2758014044539868E-2</v>
      </c>
      <c r="P119" s="186" cm="1">
        <f t="array" ref="P119">IF(P$110=-1,Q119,IF(P$110=99,O119,IF(P$110=0,INDEX($F100:$N100,0,P$108),(INDEX($F100:$N100,0,P$110+1)-INDEX($F100:$N100,0,P$110))/(INDEX($F$4:$N$4,0,P$110+1)-INDEX($F$4:$N$4,0,P$110))+O119)))</f>
        <v>7.9893942605822804E-2</v>
      </c>
      <c r="Q119" s="186" cm="1">
        <f t="array" ref="Q119">IF(Q$110=-1,R119,IF(Q$110=99,P119,IF(Q$110=0,INDEX($F100:$N100,0,Q$108),(INDEX($F100:$N100,0,Q$110+1)-INDEX($F100:$N100,0,Q$110))/(INDEX($F$4:$N$4,0,Q$110+1)-INDEX($F$4:$N$4,0,Q$110))+P119)))</f>
        <v>9.0970063028559395E-2</v>
      </c>
      <c r="R119" s="186" cm="1">
        <f t="array" ref="R119">IF(R$110=-1,S119,IF(R$110=99,Q119,IF(R$110=0,INDEX($F100:$N100,0,R$108),(INDEX($F100:$N100,0,R$110+1)-INDEX($F100:$N100,0,R$110))/(INDEX($F$4:$N$4,0,R$110+1)-INDEX($F$4:$N$4,0,R$110))+Q119)))</f>
        <v>0.102046183451296</v>
      </c>
      <c r="S119" s="186" cm="1">
        <f t="array" ref="S119">IF(S$110=-1,T119,IF(S$110=99,R119,IF(S$110=0,INDEX($F100:$N100,0,S$108),(INDEX($F100:$N100,0,S$110+1)-INDEX($F100:$N100,0,S$110))/(INDEX($F$4:$N$4,0,S$110+1)-INDEX($F$4:$N$4,0,S$110))+R119)))</f>
        <v>0.1026812946226722</v>
      </c>
      <c r="T119" s="186" cm="1">
        <f t="array" ref="T119">IF(T$110=-1,U119,IF(T$110=99,S119,IF(T$110=0,INDEX($F100:$N100,0,T$108),(INDEX($F100:$N100,0,T$110+1)-INDEX($F100:$N100,0,T$110))/(INDEX($F$4:$N$4,0,T$110+1)-INDEX($F$4:$N$4,0,T$110))+S119)))</f>
        <v>0.10331640579404838</v>
      </c>
      <c r="U119" s="186" cm="1">
        <f t="array" ref="U119">IF(U$110=-1,V119,IF(U$110=99,T119,IF(U$110=0,INDEX($F100:$N100,0,U$108),(INDEX($F100:$N100,0,U$110+1)-INDEX($F100:$N100,0,U$110))/(INDEX($F$4:$N$4,0,U$110+1)-INDEX($F$4:$N$4,0,U$110))+T119)))</f>
        <v>9.7361393380793235E-2</v>
      </c>
      <c r="V119" s="186" cm="1">
        <f t="array" ref="V119">IF(V$110=-1,W119,IF(V$110=99,U119,IF(V$110=0,INDEX($F100:$N100,0,V$108),(INDEX($F100:$N100,0,V$110+1)-INDEX($F100:$N100,0,V$110))/(INDEX($F$4:$N$4,0,V$110+1)-INDEX($F$4:$N$4,0,V$110))+U119)))</f>
        <v>9.9028500555648991E-2</v>
      </c>
      <c r="W119" s="186" cm="1">
        <f t="array" ref="W119">IF(W$110=-1,X119,IF(W$110=99,V119,IF(W$110=0,INDEX($F100:$N100,0,W$108),(INDEX($F100:$N100,0,W$110+1)-INDEX($F100:$N100,0,W$110))/(INDEX($F$4:$N$4,0,W$110+1)-INDEX($F$4:$N$4,0,W$110))+V119)))</f>
        <v>0.10081095666362488</v>
      </c>
      <c r="X119" s="186" cm="1">
        <f t="array" ref="X119">IF(X$110=-1,Y119,IF(X$110=99,W119,IF(X$110=0,INDEX($F100:$N100,0,X$108),(INDEX($F100:$N100,0,X$110+1)-INDEX($F100:$N100,0,X$110))/(INDEX($F$4:$N$4,0,X$110+1)-INDEX($F$4:$N$4,0,X$110))+W119)))</f>
        <v>0.10259341277160078</v>
      </c>
      <c r="Y119" s="186" cm="1">
        <f t="array" ref="Y119">IF(Y$110=-1,Z119,IF(Y$110=99,X119,IF(Y$110=0,INDEX($F100:$N100,0,Y$108),(INDEX($F100:$N100,0,Y$110+1)-INDEX($F100:$N100,0,Y$110))/(INDEX($F$4:$N$4,0,Y$110+1)-INDEX($F$4:$N$4,0,Y$110))+X119)))</f>
        <v>0.10437586887957667</v>
      </c>
      <c r="Z119" s="186" cm="1">
        <f t="array" ref="Z119">IF(Z$110=-1,AA119,IF(Z$110=99,Y119,IF(Z$110=0,INDEX($F100:$N100,0,Z$108),(INDEX($F100:$N100,0,Z$110+1)-INDEX($F100:$N100,0,Z$110))/(INDEX($F$4:$N$4,0,Z$110+1)-INDEX($F$4:$N$4,0,Z$110))+Y119)))</f>
        <v>0.10615832498755257</v>
      </c>
      <c r="AA119" s="186" cm="1">
        <f t="array" ref="AA119">IF(AA$110=-1,AB119,IF(AA$110=99,Z119,IF(AA$110=0,INDEX($F100:$N100,0,AA$108),(INDEX($F100:$N100,0,AA$110+1)-INDEX($F100:$N100,0,AA$110))/(INDEX($F$4:$N$4,0,AA$110+1)-INDEX($F$4:$N$4,0,AA$110))+Z119)))</f>
        <v>0.10794078109552846</v>
      </c>
      <c r="AB119" s="186" cm="1">
        <f t="array" ref="AB119">IF(AB$110=-1,AC119,IF(AB$110=99,AA119,IF(AB$110=0,INDEX($F100:$N100,0,AB$108),(INDEX($F100:$N100,0,AB$110+1)-INDEX($F100:$N100,0,AB$110))/(INDEX($F$4:$N$4,0,AB$110+1)-INDEX($F$4:$N$4,0,AB$110))+AA119)))</f>
        <v>0.10972323720350435</v>
      </c>
      <c r="AC119" s="186" cm="1">
        <f t="array" ref="AC119">IF(AC$110=-1,AD119,IF(AC$110=99,AB119,IF(AC$110=0,INDEX($F100:$N100,0,AC$108),(INDEX($F100:$N100,0,AC$110+1)-INDEX($F100:$N100,0,AC$110))/(INDEX($F$4:$N$4,0,AC$110+1)-INDEX($F$4:$N$4,0,AC$110))+AB119)))</f>
        <v>0.11150569331148025</v>
      </c>
      <c r="AD119" s="186" cm="1">
        <f t="array" ref="AD119">IF(AD$110=-1,AE119,IF(AD$110=99,AC119,IF(AD$110=0,INDEX($F100:$N100,0,AD$108),(INDEX($F100:$N100,0,AD$110+1)-INDEX($F100:$N100,0,AD$110))/(INDEX($F$4:$N$4,0,AD$110+1)-INDEX($F$4:$N$4,0,AD$110))+AC119)))</f>
        <v>0.11328814941945614</v>
      </c>
      <c r="AE119" s="186" cm="1">
        <f t="array" ref="AE119">IF(AE$110=-1,AF119,IF(AE$110=99,AD119,IF(AE$110=0,INDEX($F100:$N100,0,AE$108),(INDEX($F100:$N100,0,AE$110+1)-INDEX($F100:$N100,0,AE$110))/(INDEX($F$4:$N$4,0,AE$110+1)-INDEX($F$4:$N$4,0,AE$110))+AD119)))</f>
        <v>0.11507060552743206</v>
      </c>
      <c r="AF119" s="186" cm="1">
        <f t="array" ref="AF119">IF(AF$110=-1,AG119,IF(AF$110=99,AE119,IF(AF$110=0,INDEX($F100:$N100,0,AF$108),(INDEX($F100:$N100,0,AF$110+1)-INDEX($F100:$N100,0,AF$110))/(INDEX($F$4:$N$4,0,AF$110+1)-INDEX($F$4:$N$4,0,AF$110))+AE119)))</f>
        <v>0.11734584415335436</v>
      </c>
      <c r="AG119" s="186" cm="1">
        <f t="array" ref="AG119">IF(AG$110=-1,AH119,IF(AG$110=99,AF119,IF(AG$110=0,INDEX($F100:$N100,0,AG$108),(INDEX($F100:$N100,0,AG$110+1)-INDEX($F100:$N100,0,AG$110))/(INDEX($F$4:$N$4,0,AG$110+1)-INDEX($F$4:$N$4,0,AG$110))+AF119)))</f>
        <v>0.11962108277927666</v>
      </c>
      <c r="AH119" s="186" cm="1">
        <f t="array" ref="AH119">IF(AH$110=-1,AI119,IF(AH$110=99,AG119,IF(AH$110=0,INDEX($F100:$N100,0,AH$108),(INDEX($F100:$N100,0,AH$110+1)-INDEX($F100:$N100,0,AH$110))/(INDEX($F$4:$N$4,0,AH$110+1)-INDEX($F$4:$N$4,0,AH$110))+AG119)))</f>
        <v>0.12189632140519896</v>
      </c>
      <c r="AI119" s="186" cm="1">
        <f t="array" ref="AI119">IF(AI$110=-1,AJ119,IF(AI$110=99,AH119,IF(AI$110=0,INDEX($F100:$N100,0,AI$108),(INDEX($F100:$N100,0,AI$110+1)-INDEX($F100:$N100,0,AI$110))/(INDEX($F$4:$N$4,0,AI$110+1)-INDEX($F$4:$N$4,0,AI$110))+AH119)))</f>
        <v>0.12417156003112126</v>
      </c>
      <c r="AJ119" s="186" cm="1">
        <f t="array" ref="AJ119">IF(AJ$110=-1,AK119,IF(AJ$110=99,AI119,IF(AJ$110=0,INDEX($F100:$N100,0,AJ$108),(INDEX($F100:$N100,0,AJ$110+1)-INDEX($F100:$N100,0,AJ$110))/(INDEX($F$4:$N$4,0,AJ$110+1)-INDEX($F$4:$N$4,0,AJ$110))+AI119)))</f>
        <v>0.12644679865704356</v>
      </c>
      <c r="AK119" s="186" cm="1">
        <f t="array" ref="AK119">IF(AK$110=-1,AL119,IF(AK$110=99,AJ119,IF(AK$110=0,INDEX($F100:$N100,0,AK$108),(INDEX($F100:$N100,0,AK$110+1)-INDEX($F100:$N100,0,AK$110))/(INDEX($F$4:$N$4,0,AK$110+1)-INDEX($F$4:$N$4,0,AK$110))+AJ119)))</f>
        <v>0.12872203728296586</v>
      </c>
      <c r="AL119" s="186" cm="1">
        <f t="array" ref="AL119">IF(AL$110=-1,AM119,IF(AL$110=99,AK119,IF(AL$110=0,INDEX($F100:$N100,0,AL$108),(INDEX($F100:$N100,0,AL$110+1)-INDEX($F100:$N100,0,AL$110))/(INDEX($F$4:$N$4,0,AL$110+1)-INDEX($F$4:$N$4,0,AL$110))+AK119)))</f>
        <v>0.13099727590888816</v>
      </c>
      <c r="AM119" s="186" cm="1">
        <f t="array" ref="AM119">IF(AM$110=-1,AN119,IF(AM$110=99,AL119,IF(AM$110=0,INDEX($F100:$N100,0,AM$108),(INDEX($F100:$N100,0,AM$110+1)-INDEX($F100:$N100,0,AM$110))/(INDEX($F$4:$N$4,0,AM$110+1)-INDEX($F$4:$N$4,0,AM$110))+AL119)))</f>
        <v>0.13327251453481045</v>
      </c>
      <c r="AN119" s="186" cm="1">
        <f t="array" ref="AN119">IF(AN$110=-1,AO119,IF(AN$110=99,AM119,IF(AN$110=0,INDEX($F100:$N100,0,AN$108),(INDEX($F100:$N100,0,AN$110+1)-INDEX($F100:$N100,0,AN$110))/(INDEX($F$4:$N$4,0,AN$110+1)-INDEX($F$4:$N$4,0,AN$110))+AM119)))</f>
        <v>0.13554775316073275</v>
      </c>
      <c r="AO119" s="186" cm="1">
        <f t="array" ref="AO119">IF(AO$110=-1,AP119,IF(AO$110=99,AN119,IF(AO$110=0,INDEX($F100:$N100,0,AO$108),(INDEX($F100:$N100,0,AO$110+1)-INDEX($F100:$N100,0,AO$110))/(INDEX($F$4:$N$4,0,AO$110+1)-INDEX($F$4:$N$4,0,AO$110))+AN119)))</f>
        <v>0.13782299178665505</v>
      </c>
      <c r="AP119" s="186" cm="1">
        <f t="array" ref="AP119">IF(AP$110=-1,AQ119,IF(AP$110=99,AO119,IF(AP$110=0,INDEX($F100:$N100,0,AP$108),(INDEX($F100:$N100,0,AP$110+1)-INDEX($F100:$N100,0,AP$110))/(INDEX($F$4:$N$4,0,AP$110+1)-INDEX($F$4:$N$4,0,AP$110))+AO119)))</f>
        <v>0.14130389853626468</v>
      </c>
      <c r="AQ119" s="186" cm="1">
        <f t="array" ref="AQ119">IF(AQ$110=-1,AR119,IF(AQ$110=99,AP119,IF(AQ$110=0,INDEX($F100:$N100,0,AQ$108),(INDEX($F100:$N100,0,AQ$110+1)-INDEX($F100:$N100,0,AQ$110))/(INDEX($F$4:$N$4,0,AQ$110+1)-INDEX($F$4:$N$4,0,AQ$110))+AP119)))</f>
        <v>0.14478480528587429</v>
      </c>
      <c r="AR119" s="186" cm="1">
        <f t="array" ref="AR119">IF(AR$110=-1,AS119,IF(AR$110=99,AQ119,IF(AR$110=0,INDEX($F100:$N100,0,AR$108),(INDEX($F100:$N100,0,AR$110+1)-INDEX($F100:$N100,0,AR$110))/(INDEX($F$4:$N$4,0,AR$110+1)-INDEX($F$4:$N$4,0,AR$110))+AQ119)))</f>
        <v>0.14826571203548389</v>
      </c>
      <c r="AS119" s="186" cm="1">
        <f t="array" ref="AS119">IF(AS$110=-1,AT119,IF(AS$110=99,AR119,IF(AS$110=0,INDEX($F100:$N100,0,AS$108),(INDEX($F100:$N100,0,AS$110+1)-INDEX($F100:$N100,0,AS$110))/(INDEX($F$4:$N$4,0,AS$110+1)-INDEX($F$4:$N$4,0,AS$110))+AR119)))</f>
        <v>0.15174661878509349</v>
      </c>
      <c r="AT119" s="186" cm="1">
        <f t="array" ref="AT119">IF(AT$110=-1,AU119,IF(AT$110=99,AS119,IF(AT$110=0,INDEX($F100:$N100,0,AT$108),(INDEX($F100:$N100,0,AT$110+1)-INDEX($F100:$N100,0,AT$110))/(INDEX($F$4:$N$4,0,AT$110+1)-INDEX($F$4:$N$4,0,AT$110))+AS119)))</f>
        <v>0.15522752553470309</v>
      </c>
      <c r="AU119" s="186" cm="1">
        <f t="array" ref="AU119">IF(AU$110=-1,AV119,IF(AU$110=99,AT119,IF(AU$110=0,INDEX($F100:$N100,0,AU$108),(INDEX($F100:$N100,0,AU$110+1)-INDEX($F100:$N100,0,AU$110))/(INDEX($F$4:$N$4,0,AU$110+1)-INDEX($F$4:$N$4,0,AU$110))+AT119)))</f>
        <v>0.15870843228431269</v>
      </c>
      <c r="AV119" s="186" cm="1">
        <f t="array" ref="AV119">IF(AV$110=-1,AW119,IF(AV$110=99,AU119,IF(AV$110=0,INDEX($F100:$N100,0,AV$108),(INDEX($F100:$N100,0,AV$110+1)-INDEX($F100:$N100,0,AV$110))/(INDEX($F$4:$N$4,0,AV$110+1)-INDEX($F$4:$N$4,0,AV$110))+AU119)))</f>
        <v>0.1621893390339223</v>
      </c>
      <c r="AW119" s="186" cm="1">
        <f t="array" ref="AW119">IF(AW$110=-1,AX119,IF(AW$110=99,AV119,IF(AW$110=0,INDEX($F100:$N100,0,AW$108),(INDEX($F100:$N100,0,AW$110+1)-INDEX($F100:$N100,0,AW$110))/(INDEX($F$4:$N$4,0,AW$110+1)-INDEX($F$4:$N$4,0,AW$110))+AV119)))</f>
        <v>0.1656702457835319</v>
      </c>
      <c r="AX119" s="186" cm="1">
        <f t="array" ref="AX119">IF(AX$110=-1,AY119,IF(AX$110=99,AW119,IF(AX$110=0,INDEX($F100:$N100,0,AX$108),(INDEX($F100:$N100,0,AX$110+1)-INDEX($F100:$N100,0,AX$110))/(INDEX($F$4:$N$4,0,AX$110+1)-INDEX($F$4:$N$4,0,AX$110))+AW119)))</f>
        <v>0.1691511525331415</v>
      </c>
      <c r="AY119" s="186" cm="1">
        <f t="array" ref="AY119">IF(AY$110=-1,AZ119,IF(AY$110=99,AX119,IF(AY$110=0,INDEX($F100:$N100,0,AY$108),(INDEX($F100:$N100,0,AY$110+1)-INDEX($F100:$N100,0,AY$110))/(INDEX($F$4:$N$4,0,AY$110+1)-INDEX($F$4:$N$4,0,AY$110))+AX119)))</f>
        <v>0.17263205928275122</v>
      </c>
      <c r="AZ119" s="186" cm="1">
        <f t="array" ref="AZ119">IF(AZ$110=-1,BA119,IF(AZ$110=99,AY119,IF(AZ$110=0,INDEX($F100:$N100,0,AZ$108),(INDEX($F100:$N100,0,AZ$110+1)-INDEX($F100:$N100,0,AZ$110))/(INDEX($F$4:$N$4,0,AZ$110+1)-INDEX($F$4:$N$4,0,AZ$110))+AY119)))</f>
        <v>0.17263205928275122</v>
      </c>
      <c r="BA119" s="186" cm="1">
        <f t="array" ref="BA119">IF(BA$110=-1,BB119,IF(BA$110=99,AZ119,IF(BA$110=0,INDEX($F100:$N100,0,BA$108),(INDEX($F100:$N100,0,BA$110+1)-INDEX($F100:$N100,0,BA$110))/(INDEX($F$4:$N$4,0,BA$110+1)-INDEX($F$4:$N$4,0,BA$110))+AZ119)))</f>
        <v>0.17263205928275122</v>
      </c>
    </row>
    <row r="120" spans="1:53">
      <c r="A120" s="116" t="s">
        <v>16</v>
      </c>
      <c r="B120" s="22" t="str">
        <f t="shared" si="212"/>
        <v/>
      </c>
      <c r="C120" s="23" t="str">
        <f t="shared" si="213"/>
        <v/>
      </c>
      <c r="D120" s="57" t="str">
        <f>ITEMS_TRA!C24</f>
        <v>TFHCV9</v>
      </c>
      <c r="E120" s="23" t="str">
        <f t="shared" si="214"/>
        <v/>
      </c>
      <c r="H120" s="23" t="str">
        <f t="shared" si="214"/>
        <v/>
      </c>
      <c r="J120" s="23" t="str">
        <f t="shared" si="214"/>
        <v/>
      </c>
      <c r="K120" s="23" t="str">
        <f t="shared" si="214"/>
        <v/>
      </c>
      <c r="L120" s="125" t="str">
        <f t="shared" si="215"/>
        <v/>
      </c>
      <c r="M120" s="186">
        <f>INDEX('[2]TS BYDem'!J$10:J$59,MATCH($D120,'[2]TS BYDem'!D$10:D$59,0))</f>
        <v>3.9969372950314989E-2</v>
      </c>
      <c r="N120" s="186" cm="1">
        <f t="array" ref="N120">IF(N$110=-1,O120,IF(N$110=99,M120,IF(N$110=0,INDEX($F101:$N101,0,N$108),(INDEX($F101:$N101,0,N$110+1)-INDEX($F101:$N101,0,N$110))/(INDEX($F$4:$N$4,0,N$110+1)-INDEX($F$4:$N$4,0,N$110))+M120)))</f>
        <v>3.4102559292729893E-2</v>
      </c>
      <c r="O120" s="186" cm="1">
        <f t="array" ref="O120">IF(O$110=-1,P120,IF(O$110=99,N120,IF(O$110=0,INDEX($F101:$N101,0,O$108),(INDEX($F101:$N101,0,O$110+1)-INDEX($F101:$N101,0,O$110))/(INDEX($F$4:$N$4,0,O$110+1)-INDEX($F$4:$N$4,0,O$110))+N120)))</f>
        <v>2.8235745635144794E-2</v>
      </c>
      <c r="P120" s="186" cm="1">
        <f t="array" ref="P120">IF(P$110=-1,Q120,IF(P$110=99,O120,IF(P$110=0,INDEX($F101:$N101,0,P$108),(INDEX($F101:$N101,0,P$110+1)-INDEX($F101:$N101,0,P$110))/(INDEX($F$4:$N$4,0,P$110+1)-INDEX($F$4:$N$4,0,P$110))+O120)))</f>
        <v>2.2368931977559604E-2</v>
      </c>
      <c r="Q120" s="186" cm="1">
        <f t="array" ref="Q120">IF(Q$110=-1,R120,IF(Q$110=99,P120,IF(Q$110=0,INDEX($F101:$N101,0,Q$108),(INDEX($F101:$N101,0,Q$110+1)-INDEX($F101:$N101,0,Q$110))/(INDEX($F$4:$N$4,0,Q$110+1)-INDEX($F$4:$N$4,0,Q$110))+P120)))</f>
        <v>2.2519965988779801E-2</v>
      </c>
      <c r="R120" s="186" cm="1">
        <f t="array" ref="R120">IF(R$110=-1,S120,IF(R$110=99,Q120,IF(R$110=0,INDEX($F101:$N101,0,R$108),(INDEX($F101:$N101,0,R$110+1)-INDEX($F101:$N101,0,R$110))/(INDEX($F$4:$N$4,0,R$110+1)-INDEX($F$4:$N$4,0,R$110))+Q120)))</f>
        <v>2.2670999999999997E-2</v>
      </c>
      <c r="S120" s="186" cm="1">
        <f t="array" ref="S120">IF(S$110=-1,T120,IF(S$110=99,R120,IF(S$110=0,INDEX($F101:$N101,0,S$108),(INDEX($F101:$N101,0,S$110+1)-INDEX($F101:$N101,0,S$110))/(INDEX($F$4:$N$4,0,S$110+1)-INDEX($F$4:$N$4,0,S$110))+R120)))</f>
        <v>2.2812098911093932E-2</v>
      </c>
      <c r="T120" s="186" cm="1">
        <f t="array" ref="T120">IF(T$110=-1,U120,IF(T$110=99,S120,IF(T$110=0,INDEX($F101:$N101,0,T$108),(INDEX($F101:$N101,0,T$110+1)-INDEX($F101:$N101,0,T$110))/(INDEX($F$4:$N$4,0,T$110+1)-INDEX($F$4:$N$4,0,T$110))+S120)))</f>
        <v>2.2953197822187865E-2</v>
      </c>
      <c r="U120" s="186" cm="1">
        <f t="array" ref="U120">IF(U$110=-1,V120,IF(U$110=99,T120,IF(U$110=0,INDEX($F101:$N101,0,U$108),(INDEX($F101:$N101,0,U$110+1)-INDEX($F101:$N101,0,U$110))/(INDEX($F$4:$N$4,0,U$110+1)-INDEX($F$4:$N$4,0,U$110))+T120)))</f>
        <v>2.1630207761659609E-2</v>
      </c>
      <c r="V120" s="186" cm="1">
        <f t="array" ref="V120">IF(V$110=-1,W120,IF(V$110=99,U120,IF(V$110=0,INDEX($F101:$N101,0,V$108),(INDEX($F101:$N101,0,V$110+1)-INDEX($F101:$N101,0,V$110))/(INDEX($F$4:$N$4,0,V$110+1)-INDEX($F$4:$N$4,0,V$110))+U120)))</f>
        <v>2.2000579151190251E-2</v>
      </c>
      <c r="W120" s="186" cm="1">
        <f t="array" ref="W120">IF(W$110=-1,X120,IF(W$110=99,V120,IF(W$110=0,INDEX($F101:$N101,0,W$108),(INDEX($F101:$N101,0,W$110+1)-INDEX($F101:$N101,0,W$110))/(INDEX($F$4:$N$4,0,W$110+1)-INDEX($F$4:$N$4,0,W$110))+V120)))</f>
        <v>2.2396576934323495E-2</v>
      </c>
      <c r="X120" s="186" cm="1">
        <f t="array" ref="X120">IF(X$110=-1,Y120,IF(X$110=99,W120,IF(X$110=0,INDEX($F101:$N101,0,X$108),(INDEX($F101:$N101,0,X$110+1)-INDEX($F101:$N101,0,X$110))/(INDEX($F$4:$N$4,0,X$110+1)-INDEX($F$4:$N$4,0,X$110))+W120)))</f>
        <v>2.2792574717456739E-2</v>
      </c>
      <c r="Y120" s="186" cm="1">
        <f t="array" ref="Y120">IF(Y$110=-1,Z120,IF(Y$110=99,X120,IF(Y$110=0,INDEX($F101:$N101,0,Y$108),(INDEX($F101:$N101,0,Y$110+1)-INDEX($F101:$N101,0,Y$110))/(INDEX($F$4:$N$4,0,Y$110+1)-INDEX($F$4:$N$4,0,Y$110))+X120)))</f>
        <v>2.3188572500589984E-2</v>
      </c>
      <c r="Z120" s="186" cm="1">
        <f t="array" ref="Z120">IF(Z$110=-1,AA120,IF(Z$110=99,Y120,IF(Z$110=0,INDEX($F101:$N101,0,Z$108),(INDEX($F101:$N101,0,Z$110+1)-INDEX($F101:$N101,0,Z$110))/(INDEX($F$4:$N$4,0,Z$110+1)-INDEX($F$4:$N$4,0,Z$110))+Y120)))</f>
        <v>2.3584570283723228E-2</v>
      </c>
      <c r="AA120" s="186" cm="1">
        <f t="array" ref="AA120">IF(AA$110=-1,AB120,IF(AA$110=99,Z120,IF(AA$110=0,INDEX($F101:$N101,0,AA$108),(INDEX($F101:$N101,0,AA$110+1)-INDEX($F101:$N101,0,AA$110))/(INDEX($F$4:$N$4,0,AA$110+1)-INDEX($F$4:$N$4,0,AA$110))+Z120)))</f>
        <v>2.3980568066856472E-2</v>
      </c>
      <c r="AB120" s="186" cm="1">
        <f t="array" ref="AB120">IF(AB$110=-1,AC120,IF(AB$110=99,AA120,IF(AB$110=0,INDEX($F101:$N101,0,AB$108),(INDEX($F101:$N101,0,AB$110+1)-INDEX($F101:$N101,0,AB$110))/(INDEX($F$4:$N$4,0,AB$110+1)-INDEX($F$4:$N$4,0,AB$110))+AA120)))</f>
        <v>2.4376565849989717E-2</v>
      </c>
      <c r="AC120" s="186" cm="1">
        <f t="array" ref="AC120">IF(AC$110=-1,AD120,IF(AC$110=99,AB120,IF(AC$110=0,INDEX($F101:$N101,0,AC$108),(INDEX($F101:$N101,0,AC$110+1)-INDEX($F101:$N101,0,AC$110))/(INDEX($F$4:$N$4,0,AC$110+1)-INDEX($F$4:$N$4,0,AC$110))+AB120)))</f>
        <v>2.4772563633122961E-2</v>
      </c>
      <c r="AD120" s="186" cm="1">
        <f t="array" ref="AD120">IF(AD$110=-1,AE120,IF(AD$110=99,AC120,IF(AD$110=0,INDEX($F101:$N101,0,AD$108),(INDEX($F101:$N101,0,AD$110+1)-INDEX($F101:$N101,0,AD$110))/(INDEX($F$4:$N$4,0,AD$110+1)-INDEX($F$4:$N$4,0,AD$110))+AC120)))</f>
        <v>2.5168561416256206E-2</v>
      </c>
      <c r="AE120" s="186" cm="1">
        <f t="array" ref="AE120">IF(AE$110=-1,AF120,IF(AE$110=99,AD120,IF(AE$110=0,INDEX($F101:$N101,0,AE$108),(INDEX($F101:$N101,0,AE$110+1)-INDEX($F101:$N101,0,AE$110))/(INDEX($F$4:$N$4,0,AE$110+1)-INDEX($F$4:$N$4,0,AE$110))+AD120)))</f>
        <v>2.556455919938944E-2</v>
      </c>
      <c r="AF120" s="186" cm="1">
        <f t="array" ref="AF120">IF(AF$110=-1,AG120,IF(AF$110=99,AE120,IF(AF$110=0,INDEX($F101:$N101,0,AF$108),(INDEX($F101:$N101,0,AF$110+1)-INDEX($F101:$N101,0,AF$110))/(INDEX($F$4:$N$4,0,AF$110+1)-INDEX($F$4:$N$4,0,AF$110))+AE120)))</f>
        <v>2.6070035574337878E-2</v>
      </c>
      <c r="AG120" s="186" cm="1">
        <f t="array" ref="AG120">IF(AG$110=-1,AH120,IF(AG$110=99,AF120,IF(AG$110=0,INDEX($F101:$N101,0,AG$108),(INDEX($F101:$N101,0,AG$110+1)-INDEX($F101:$N101,0,AG$110))/(INDEX($F$4:$N$4,0,AG$110+1)-INDEX($F$4:$N$4,0,AG$110))+AF120)))</f>
        <v>2.6575511949286316E-2</v>
      </c>
      <c r="AH120" s="186" cm="1">
        <f t="array" ref="AH120">IF(AH$110=-1,AI120,IF(AH$110=99,AG120,IF(AH$110=0,INDEX($F101:$N101,0,AH$108),(INDEX($F101:$N101,0,AH$110+1)-INDEX($F101:$N101,0,AH$110))/(INDEX($F$4:$N$4,0,AH$110+1)-INDEX($F$4:$N$4,0,AH$110))+AG120)))</f>
        <v>2.7080988324234754E-2</v>
      </c>
      <c r="AI120" s="186" cm="1">
        <f t="array" ref="AI120">IF(AI$110=-1,AJ120,IF(AI$110=99,AH120,IF(AI$110=0,INDEX($F101:$N101,0,AI$108),(INDEX($F101:$N101,0,AI$110+1)-INDEX($F101:$N101,0,AI$110))/(INDEX($F$4:$N$4,0,AI$110+1)-INDEX($F$4:$N$4,0,AI$110))+AH120)))</f>
        <v>2.7586464699183192E-2</v>
      </c>
      <c r="AJ120" s="186" cm="1">
        <f t="array" ref="AJ120">IF(AJ$110=-1,AK120,IF(AJ$110=99,AI120,IF(AJ$110=0,INDEX($F101:$N101,0,AJ$108),(INDEX($F101:$N101,0,AJ$110+1)-INDEX($F101:$N101,0,AJ$110))/(INDEX($F$4:$N$4,0,AJ$110+1)-INDEX($F$4:$N$4,0,AJ$110))+AI120)))</f>
        <v>2.809194107413163E-2</v>
      </c>
      <c r="AK120" s="186" cm="1">
        <f t="array" ref="AK120">IF(AK$110=-1,AL120,IF(AK$110=99,AJ120,IF(AK$110=0,INDEX($F101:$N101,0,AK$108),(INDEX($F101:$N101,0,AK$110+1)-INDEX($F101:$N101,0,AK$110))/(INDEX($F$4:$N$4,0,AK$110+1)-INDEX($F$4:$N$4,0,AK$110))+AJ120)))</f>
        <v>2.8597417449080068E-2</v>
      </c>
      <c r="AL120" s="186" cm="1">
        <f t="array" ref="AL120">IF(AL$110=-1,AM120,IF(AL$110=99,AK120,IF(AL$110=0,INDEX($F101:$N101,0,AL$108),(INDEX($F101:$N101,0,AL$110+1)-INDEX($F101:$N101,0,AL$110))/(INDEX($F$4:$N$4,0,AL$110+1)-INDEX($F$4:$N$4,0,AL$110))+AK120)))</f>
        <v>2.9102893824028506E-2</v>
      </c>
      <c r="AM120" s="186" cm="1">
        <f t="array" ref="AM120">IF(AM$110=-1,AN120,IF(AM$110=99,AL120,IF(AM$110=0,INDEX($F101:$N101,0,AM$108),(INDEX($F101:$N101,0,AM$110+1)-INDEX($F101:$N101,0,AM$110))/(INDEX($F$4:$N$4,0,AM$110+1)-INDEX($F$4:$N$4,0,AM$110))+AL120)))</f>
        <v>2.9608370198976944E-2</v>
      </c>
      <c r="AN120" s="186" cm="1">
        <f t="array" ref="AN120">IF(AN$110=-1,AO120,IF(AN$110=99,AM120,IF(AN$110=0,INDEX($F101:$N101,0,AN$108),(INDEX($F101:$N101,0,AN$110+1)-INDEX($F101:$N101,0,AN$110))/(INDEX($F$4:$N$4,0,AN$110+1)-INDEX($F$4:$N$4,0,AN$110))+AM120)))</f>
        <v>3.0113846573925383E-2</v>
      </c>
      <c r="AO120" s="186" cm="1">
        <f t="array" ref="AO120">IF(AO$110=-1,AP120,IF(AO$110=99,AN120,IF(AO$110=0,INDEX($F101:$N101,0,AO$108),(INDEX($F101:$N101,0,AO$110+1)-INDEX($F101:$N101,0,AO$110))/(INDEX($F$4:$N$4,0,AO$110+1)-INDEX($F$4:$N$4,0,AO$110))+AN120)))</f>
        <v>3.0619322948873835E-2</v>
      </c>
      <c r="AP120" s="186" cm="1">
        <f t="array" ref="AP120">IF(AP$110=-1,AQ120,IF(AP$110=99,AO120,IF(AP$110=0,INDEX($F101:$N101,0,AP$108),(INDEX($F101:$N101,0,AP$110+1)-INDEX($F101:$N101,0,AP$110))/(INDEX($F$4:$N$4,0,AP$110+1)-INDEX($F$4:$N$4,0,AP$110))+AO120)))</f>
        <v>3.1392655515084543E-2</v>
      </c>
      <c r="AQ120" s="186" cm="1">
        <f t="array" ref="AQ120">IF(AQ$110=-1,AR120,IF(AQ$110=99,AP120,IF(AQ$110=0,INDEX($F101:$N101,0,AQ$108),(INDEX($F101:$N101,0,AQ$110+1)-INDEX($F101:$N101,0,AQ$110))/(INDEX($F$4:$N$4,0,AQ$110+1)-INDEX($F$4:$N$4,0,AQ$110))+AP120)))</f>
        <v>3.2165988081295255E-2</v>
      </c>
      <c r="AR120" s="186" cm="1">
        <f t="array" ref="AR120">IF(AR$110=-1,AS120,IF(AR$110=99,AQ120,IF(AR$110=0,INDEX($F101:$N101,0,AR$108),(INDEX($F101:$N101,0,AR$110+1)-INDEX($F101:$N101,0,AR$110))/(INDEX($F$4:$N$4,0,AR$110+1)-INDEX($F$4:$N$4,0,AR$110))+AQ120)))</f>
        <v>3.2939320647505967E-2</v>
      </c>
      <c r="AS120" s="186" cm="1">
        <f t="array" ref="AS120">IF(AS$110=-1,AT120,IF(AS$110=99,AR120,IF(AS$110=0,INDEX($F101:$N101,0,AS$108),(INDEX($F101:$N101,0,AS$110+1)-INDEX($F101:$N101,0,AS$110))/(INDEX($F$4:$N$4,0,AS$110+1)-INDEX($F$4:$N$4,0,AS$110))+AR120)))</f>
        <v>3.3712653213716678E-2</v>
      </c>
      <c r="AT120" s="186" cm="1">
        <f t="array" ref="AT120">IF(AT$110=-1,AU120,IF(AT$110=99,AS120,IF(AT$110=0,INDEX($F101:$N101,0,AT$108),(INDEX($F101:$N101,0,AT$110+1)-INDEX($F101:$N101,0,AT$110))/(INDEX($F$4:$N$4,0,AT$110+1)-INDEX($F$4:$N$4,0,AT$110))+AS120)))</f>
        <v>3.448598577992739E-2</v>
      </c>
      <c r="AU120" s="186" cm="1">
        <f t="array" ref="AU120">IF(AU$110=-1,AV120,IF(AU$110=99,AT120,IF(AU$110=0,INDEX($F101:$N101,0,AU$108),(INDEX($F101:$N101,0,AU$110+1)-INDEX($F101:$N101,0,AU$110))/(INDEX($F$4:$N$4,0,AU$110+1)-INDEX($F$4:$N$4,0,AU$110))+AT120)))</f>
        <v>3.5259318346138102E-2</v>
      </c>
      <c r="AV120" s="186" cm="1">
        <f t="array" ref="AV120">IF(AV$110=-1,AW120,IF(AV$110=99,AU120,IF(AV$110=0,INDEX($F101:$N101,0,AV$108),(INDEX($F101:$N101,0,AV$110+1)-INDEX($F101:$N101,0,AV$110))/(INDEX($F$4:$N$4,0,AV$110+1)-INDEX($F$4:$N$4,0,AV$110))+AU120)))</f>
        <v>3.6032650912348814E-2</v>
      </c>
      <c r="AW120" s="186" cm="1">
        <f t="array" ref="AW120">IF(AW$110=-1,AX120,IF(AW$110=99,AV120,IF(AW$110=0,INDEX($F101:$N101,0,AW$108),(INDEX($F101:$N101,0,AW$110+1)-INDEX($F101:$N101,0,AW$110))/(INDEX($F$4:$N$4,0,AW$110+1)-INDEX($F$4:$N$4,0,AW$110))+AV120)))</f>
        <v>3.6805983478559526E-2</v>
      </c>
      <c r="AX120" s="186" cm="1">
        <f t="array" ref="AX120">IF(AX$110=-1,AY120,IF(AX$110=99,AW120,IF(AX$110=0,INDEX($F101:$N101,0,AX$108),(INDEX($F101:$N101,0,AX$110+1)-INDEX($F101:$N101,0,AX$110))/(INDEX($F$4:$N$4,0,AX$110+1)-INDEX($F$4:$N$4,0,AX$110))+AW120)))</f>
        <v>3.7579316044770238E-2</v>
      </c>
      <c r="AY120" s="186" cm="1">
        <f t="array" ref="AY120">IF(AY$110=-1,AZ120,IF(AY$110=99,AX120,IF(AY$110=0,INDEX($F101:$N101,0,AY$108),(INDEX($F101:$N101,0,AY$110+1)-INDEX($F101:$N101,0,AY$110))/(INDEX($F$4:$N$4,0,AY$110+1)-INDEX($F$4:$N$4,0,AY$110))+AX120)))</f>
        <v>3.8352648610980936E-2</v>
      </c>
      <c r="AZ120" s="186" cm="1">
        <f t="array" ref="AZ120">IF(AZ$110=-1,BA120,IF(AZ$110=99,AY120,IF(AZ$110=0,INDEX($F101:$N101,0,AZ$108),(INDEX($F101:$N101,0,AZ$110+1)-INDEX($F101:$N101,0,AZ$110))/(INDEX($F$4:$N$4,0,AZ$110+1)-INDEX($F$4:$N$4,0,AZ$110))+AY120)))</f>
        <v>3.8352648610980936E-2</v>
      </c>
      <c r="BA120" s="186" cm="1">
        <f t="array" ref="BA120">IF(BA$110=-1,BB120,IF(BA$110=99,AZ120,IF(BA$110=0,INDEX($F101:$N101,0,BA$108),(INDEX($F101:$N101,0,BA$110+1)-INDEX($F101:$N101,0,BA$110))/(INDEX($F$4:$N$4,0,BA$110+1)-INDEX($F$4:$N$4,0,BA$110))+AZ120)))</f>
        <v>3.8352648610980936E-2</v>
      </c>
    </row>
    <row r="121" spans="1:53">
      <c r="A121" s="116" t="s">
        <v>16</v>
      </c>
      <c r="B121" s="22" t="str">
        <f t="shared" si="212"/>
        <v/>
      </c>
      <c r="C121" s="23" t="str">
        <f t="shared" si="213"/>
        <v/>
      </c>
      <c r="D121" s="57" t="str">
        <f>ITEMS_TRA!C25</f>
        <v>TFRCO</v>
      </c>
      <c r="E121" s="23" t="str">
        <f t="shared" si="214"/>
        <v/>
      </c>
      <c r="H121" s="23" t="str">
        <f t="shared" si="214"/>
        <v/>
      </c>
      <c r="J121" s="23" t="str">
        <f t="shared" si="214"/>
        <v/>
      </c>
      <c r="K121" s="23" t="str">
        <f t="shared" si="214"/>
        <v/>
      </c>
      <c r="L121" s="125" t="str">
        <f t="shared" si="215"/>
        <v/>
      </c>
      <c r="M121" s="186">
        <f>INDEX('[2]TS BYDem'!J$10:J$59,MATCH($D121,'[2]TS BYDem'!D$10:D$59,0))</f>
        <v>22</v>
      </c>
      <c r="N121" s="186" cm="1">
        <f t="array" ref="N121">IF(N$110=-1,O121,IF(N$110=99,M121,IF(N$110=0,INDEX($F102:$N102,0,N$108),(INDEX($F102:$N102,0,N$110+1)-INDEX($F102:$N102,0,N$110))/(INDEX($F$4:$N$4,0,N$110+1)-INDEX($F$4:$N$4,0,N$110))+M121)))</f>
        <v>22.394471154794275</v>
      </c>
      <c r="O121" s="186" cm="1">
        <f t="array" ref="O121">IF(O$110=-1,P121,IF(O$110=99,N121,IF(O$110=0,INDEX($F102:$N102,0,O$108),(INDEX($F102:$N102,0,O$110+1)-INDEX($F102:$N102,0,O$110))/(INDEX($F$4:$N$4,0,O$110+1)-INDEX($F$4:$N$4,0,O$110))+N121)))</f>
        <v>22.788942309588549</v>
      </c>
      <c r="P121" s="186" cm="1">
        <f t="array" ref="P121">IF(P$110=-1,Q121,IF(P$110=99,O121,IF(P$110=0,INDEX($F102:$N102,0,P$108),(INDEX($F102:$N102,0,P$110+1)-INDEX($F102:$N102,0,P$110))/(INDEX($F$4:$N$4,0,P$110+1)-INDEX($F$4:$N$4,0,P$110))+O121)))</f>
        <v>23.18341346438282</v>
      </c>
      <c r="Q121" s="186" cm="1">
        <f t="array" ref="Q121">IF(Q$110=-1,R121,IF(Q$110=99,P121,IF(Q$110=0,INDEX($F102:$N102,0,Q$108),(INDEX($F102:$N102,0,Q$110+1)-INDEX($F102:$N102,0,Q$110))/(INDEX($F$4:$N$4,0,Q$110+1)-INDEX($F$4:$N$4,0,Q$110))+P121)))</f>
        <v>23.396576241140856</v>
      </c>
      <c r="R121" s="186" cm="1">
        <f t="array" ref="R121">IF(R$110=-1,S121,IF(R$110=99,Q121,IF(R$110=0,INDEX($F102:$N102,0,R$108),(INDEX($F102:$N102,0,R$110+1)-INDEX($F102:$N102,0,R$110))/(INDEX($F$4:$N$4,0,R$110+1)-INDEX($F$4:$N$4,0,R$110))+Q121)))</f>
        <v>23.609739017898892</v>
      </c>
      <c r="S121" s="186" cm="1">
        <f t="array" ref="S121">IF(S$110=-1,T121,IF(S$110=99,R121,IF(S$110=0,INDEX($F102:$N102,0,S$108),(INDEX($F102:$N102,0,S$110+1)-INDEX($F102:$N102,0,S$110))/(INDEX($F$4:$N$4,0,S$110+1)-INDEX($F$4:$N$4,0,S$110))+R121)))</f>
        <v>23.75668041733595</v>
      </c>
      <c r="T121" s="186" cm="1">
        <f t="array" ref="T121">IF(T$110=-1,U121,IF(T$110=99,S121,IF(T$110=0,INDEX($F102:$N102,0,T$108),(INDEX($F102:$N102,0,T$110+1)-INDEX($F102:$N102,0,T$110))/(INDEX($F$4:$N$4,0,T$110+1)-INDEX($F$4:$N$4,0,T$110))+S121)))</f>
        <v>23.903621816773004</v>
      </c>
      <c r="U121" s="186" cm="1">
        <f t="array" ref="U121">IF(U$110=-1,V121,IF(U$110=99,T121,IF(U$110=0,INDEX($F102:$N102,0,U$108),(INDEX($F102:$N102,0,U$110+1)-INDEX($F102:$N102,0,U$110))/(INDEX($F$4:$N$4,0,U$110+1)-INDEX($F$4:$N$4,0,U$110))+T121)))</f>
        <v>22.525850653068428</v>
      </c>
      <c r="V121" s="186" cm="1">
        <f t="array" ref="V121">IF(V$110=-1,W121,IF(V$110=99,U121,IF(V$110=0,INDEX($F102:$N102,0,V$108),(INDEX($F102:$N102,0,V$110+1)-INDEX($F102:$N102,0,V$110))/(INDEX($F$4:$N$4,0,V$110+1)-INDEX($F$4:$N$4,0,V$110))+U121)))</f>
        <v>22.911558025769899</v>
      </c>
      <c r="W121" s="186" cm="1">
        <f t="array" ref="W121">IF(W$110=-1,X121,IF(W$110=99,V121,IF(W$110=0,INDEX($F102:$N102,0,W$108),(INDEX($F102:$N102,0,W$110+1)-INDEX($F102:$N102,0,W$110))/(INDEX($F$4:$N$4,0,W$110+1)-INDEX($F$4:$N$4,0,W$110))+V121)))</f>
        <v>23.323952905194822</v>
      </c>
      <c r="X121" s="186" cm="1">
        <f t="array" ref="X121">IF(X$110=-1,Y121,IF(X$110=99,W121,IF(X$110=0,INDEX($F102:$N102,0,X$108),(INDEX($F102:$N102,0,X$110+1)-INDEX($F102:$N102,0,X$110))/(INDEX($F$4:$N$4,0,X$110+1)-INDEX($F$4:$N$4,0,X$110))+W121)))</f>
        <v>23.736347784619745</v>
      </c>
      <c r="Y121" s="186" cm="1">
        <f t="array" ref="Y121">IF(Y$110=-1,Z121,IF(Y$110=99,X121,IF(Y$110=0,INDEX($F102:$N102,0,Y$108),(INDEX($F102:$N102,0,Y$110+1)-INDEX($F102:$N102,0,Y$110))/(INDEX($F$4:$N$4,0,Y$110+1)-INDEX($F$4:$N$4,0,Y$110))+X121)))</f>
        <v>24.148742664044669</v>
      </c>
      <c r="Z121" s="186" cm="1">
        <f t="array" ref="Z121">IF(Z$110=-1,AA121,IF(Z$110=99,Y121,IF(Z$110=0,INDEX($F102:$N102,0,Z$108),(INDEX($F102:$N102,0,Z$110+1)-INDEX($F102:$N102,0,Z$110))/(INDEX($F$4:$N$4,0,Z$110+1)-INDEX($F$4:$N$4,0,Z$110))+Y121)))</f>
        <v>24.561137543469592</v>
      </c>
      <c r="AA121" s="186" cm="1">
        <f t="array" ref="AA121">IF(AA$110=-1,AB121,IF(AA$110=99,Z121,IF(AA$110=0,INDEX($F102:$N102,0,AA$108),(INDEX($F102:$N102,0,AA$110+1)-INDEX($F102:$N102,0,AA$110))/(INDEX($F$4:$N$4,0,AA$110+1)-INDEX($F$4:$N$4,0,AA$110))+Z121)))</f>
        <v>24.973532422894515</v>
      </c>
      <c r="AB121" s="186" cm="1">
        <f t="array" ref="AB121">IF(AB$110=-1,AC121,IF(AB$110=99,AA121,IF(AB$110=0,INDEX($F102:$N102,0,AB$108),(INDEX($F102:$N102,0,AB$110+1)-INDEX($F102:$N102,0,AB$110))/(INDEX($F$4:$N$4,0,AB$110+1)-INDEX($F$4:$N$4,0,AB$110))+AA121)))</f>
        <v>25.385927302319438</v>
      </c>
      <c r="AC121" s="186" cm="1">
        <f t="array" ref="AC121">IF(AC$110=-1,AD121,IF(AC$110=99,AB121,IF(AC$110=0,INDEX($F102:$N102,0,AC$108),(INDEX($F102:$N102,0,AC$110+1)-INDEX($F102:$N102,0,AC$110))/(INDEX($F$4:$N$4,0,AC$110+1)-INDEX($F$4:$N$4,0,AC$110))+AB121)))</f>
        <v>25.798322181744361</v>
      </c>
      <c r="AD121" s="186" cm="1">
        <f t="array" ref="AD121">IF(AD$110=-1,AE121,IF(AD$110=99,AC121,IF(AD$110=0,INDEX($F102:$N102,0,AD$108),(INDEX($F102:$N102,0,AD$110+1)-INDEX($F102:$N102,0,AD$110))/(INDEX($F$4:$N$4,0,AD$110+1)-INDEX($F$4:$N$4,0,AD$110))+AC121)))</f>
        <v>26.210717061169284</v>
      </c>
      <c r="AE121" s="186" cm="1">
        <f t="array" ref="AE121">IF(AE$110=-1,AF121,IF(AE$110=99,AD121,IF(AE$110=0,INDEX($F102:$N102,0,AE$108),(INDEX($F102:$N102,0,AE$110+1)-INDEX($F102:$N102,0,AE$110))/(INDEX($F$4:$N$4,0,AE$110+1)-INDEX($F$4:$N$4,0,AE$110))+AD121)))</f>
        <v>26.623111940594196</v>
      </c>
      <c r="AF121" s="186" cm="1">
        <f t="array" ref="AF121">IF(AF$110=-1,AG121,IF(AF$110=99,AE121,IF(AF$110=0,INDEX($F102:$N102,0,AF$108),(INDEX($F102:$N102,0,AF$110+1)-INDEX($F102:$N102,0,AF$110))/(INDEX($F$4:$N$4,0,AF$110+1)-INDEX($F$4:$N$4,0,AF$110))+AE121)))</f>
        <v>27.149518596332641</v>
      </c>
      <c r="AG121" s="186" cm="1">
        <f t="array" ref="AG121">IF(AG$110=-1,AH121,IF(AG$110=99,AF121,IF(AG$110=0,INDEX($F102:$N102,0,AG$108),(INDEX($F102:$N102,0,AG$110+1)-INDEX($F102:$N102,0,AG$110))/(INDEX($F$4:$N$4,0,AG$110+1)-INDEX($F$4:$N$4,0,AG$110))+AF121)))</f>
        <v>27.675925252071085</v>
      </c>
      <c r="AH121" s="186" cm="1">
        <f t="array" ref="AH121">IF(AH$110=-1,AI121,IF(AH$110=99,AG121,IF(AH$110=0,INDEX($F102:$N102,0,AH$108),(INDEX($F102:$N102,0,AH$110+1)-INDEX($F102:$N102,0,AH$110))/(INDEX($F$4:$N$4,0,AH$110+1)-INDEX($F$4:$N$4,0,AH$110))+AG121)))</f>
        <v>28.20233190780953</v>
      </c>
      <c r="AI121" s="186" cm="1">
        <f t="array" ref="AI121">IF(AI$110=-1,AJ121,IF(AI$110=99,AH121,IF(AI$110=0,INDEX($F102:$N102,0,AI$108),(INDEX($F102:$N102,0,AI$110+1)-INDEX($F102:$N102,0,AI$110))/(INDEX($F$4:$N$4,0,AI$110+1)-INDEX($F$4:$N$4,0,AI$110))+AH121)))</f>
        <v>28.728738563547974</v>
      </c>
      <c r="AJ121" s="186" cm="1">
        <f t="array" ref="AJ121">IF(AJ$110=-1,AK121,IF(AJ$110=99,AI121,IF(AJ$110=0,INDEX($F102:$N102,0,AJ$108),(INDEX($F102:$N102,0,AJ$110+1)-INDEX($F102:$N102,0,AJ$110))/(INDEX($F$4:$N$4,0,AJ$110+1)-INDEX($F$4:$N$4,0,AJ$110))+AI121)))</f>
        <v>29.255145219286419</v>
      </c>
      <c r="AK121" s="186" cm="1">
        <f t="array" ref="AK121">IF(AK$110=-1,AL121,IF(AK$110=99,AJ121,IF(AK$110=0,INDEX($F102:$N102,0,AK$108),(INDEX($F102:$N102,0,AK$110+1)-INDEX($F102:$N102,0,AK$110))/(INDEX($F$4:$N$4,0,AK$110+1)-INDEX($F$4:$N$4,0,AK$110))+AJ121)))</f>
        <v>29.781551875024864</v>
      </c>
      <c r="AL121" s="186" cm="1">
        <f t="array" ref="AL121">IF(AL$110=-1,AM121,IF(AL$110=99,AK121,IF(AL$110=0,INDEX($F102:$N102,0,AL$108),(INDEX($F102:$N102,0,AL$110+1)-INDEX($F102:$N102,0,AL$110))/(INDEX($F$4:$N$4,0,AL$110+1)-INDEX($F$4:$N$4,0,AL$110))+AK121)))</f>
        <v>30.307958530763308</v>
      </c>
      <c r="AM121" s="186" cm="1">
        <f t="array" ref="AM121">IF(AM$110=-1,AN121,IF(AM$110=99,AL121,IF(AM$110=0,INDEX($F102:$N102,0,AM$108),(INDEX($F102:$N102,0,AM$110+1)-INDEX($F102:$N102,0,AM$110))/(INDEX($F$4:$N$4,0,AM$110+1)-INDEX($F$4:$N$4,0,AM$110))+AL121)))</f>
        <v>30.834365186501753</v>
      </c>
      <c r="AN121" s="186" cm="1">
        <f t="array" ref="AN121">IF(AN$110=-1,AO121,IF(AN$110=99,AM121,IF(AN$110=0,INDEX($F102:$N102,0,AN$108),(INDEX($F102:$N102,0,AN$110+1)-INDEX($F102:$N102,0,AN$110))/(INDEX($F$4:$N$4,0,AN$110+1)-INDEX($F$4:$N$4,0,AN$110))+AM121)))</f>
        <v>31.360771842240197</v>
      </c>
      <c r="AO121" s="186" cm="1">
        <f t="array" ref="AO121">IF(AO$110=-1,AP121,IF(AO$110=99,AN121,IF(AO$110=0,INDEX($F102:$N102,0,AO$108),(INDEX($F102:$N102,0,AO$110+1)-INDEX($F102:$N102,0,AO$110))/(INDEX($F$4:$N$4,0,AO$110+1)-INDEX($F$4:$N$4,0,AO$110))+AN121)))</f>
        <v>31.887178497978631</v>
      </c>
      <c r="AP121" s="186" cm="1">
        <f t="array" ref="AP121">IF(AP$110=-1,AQ121,IF(AP$110=99,AO121,IF(AP$110=0,INDEX($F102:$N102,0,AP$108),(INDEX($F102:$N102,0,AP$110+1)-INDEX($F102:$N102,0,AP$110))/(INDEX($F$4:$N$4,0,AP$110+1)-INDEX($F$4:$N$4,0,AP$110))+AO121)))</f>
        <v>32.692532477171298</v>
      </c>
      <c r="AQ121" s="186" cm="1">
        <f t="array" ref="AQ121">IF(AQ$110=-1,AR121,IF(AQ$110=99,AP121,IF(AQ$110=0,INDEX($F102:$N102,0,AQ$108),(INDEX($F102:$N102,0,AQ$110+1)-INDEX($F102:$N102,0,AQ$110))/(INDEX($F$4:$N$4,0,AQ$110+1)-INDEX($F$4:$N$4,0,AQ$110))+AP121)))</f>
        <v>33.497886456363958</v>
      </c>
      <c r="AR121" s="186" cm="1">
        <f t="array" ref="AR121">IF(AR$110=-1,AS121,IF(AR$110=99,AQ121,IF(AR$110=0,INDEX($F102:$N102,0,AR$108),(INDEX($F102:$N102,0,AR$110+1)-INDEX($F102:$N102,0,AR$110))/(INDEX($F$4:$N$4,0,AR$110+1)-INDEX($F$4:$N$4,0,AR$110))+AQ121)))</f>
        <v>34.303240435556617</v>
      </c>
      <c r="AS121" s="186" cm="1">
        <f t="array" ref="AS121">IF(AS$110=-1,AT121,IF(AS$110=99,AR121,IF(AS$110=0,INDEX($F102:$N102,0,AS$108),(INDEX($F102:$N102,0,AS$110+1)-INDEX($F102:$N102,0,AS$110))/(INDEX($F$4:$N$4,0,AS$110+1)-INDEX($F$4:$N$4,0,AS$110))+AR121)))</f>
        <v>35.108594414749277</v>
      </c>
      <c r="AT121" s="186" cm="1">
        <f t="array" ref="AT121">IF(AT$110=-1,AU121,IF(AT$110=99,AS121,IF(AT$110=0,INDEX($F102:$N102,0,AT$108),(INDEX($F102:$N102,0,AT$110+1)-INDEX($F102:$N102,0,AT$110))/(INDEX($F$4:$N$4,0,AT$110+1)-INDEX($F$4:$N$4,0,AT$110))+AS121)))</f>
        <v>35.913948393941936</v>
      </c>
      <c r="AU121" s="186" cm="1">
        <f t="array" ref="AU121">IF(AU$110=-1,AV121,IF(AU$110=99,AT121,IF(AU$110=0,INDEX($F102:$N102,0,AU$108),(INDEX($F102:$N102,0,AU$110+1)-INDEX($F102:$N102,0,AU$110))/(INDEX($F$4:$N$4,0,AU$110+1)-INDEX($F$4:$N$4,0,AU$110))+AT121)))</f>
        <v>36.719302373134596</v>
      </c>
      <c r="AV121" s="186" cm="1">
        <f t="array" ref="AV121">IF(AV$110=-1,AW121,IF(AV$110=99,AU121,IF(AV$110=0,INDEX($F102:$N102,0,AV$108),(INDEX($F102:$N102,0,AV$110+1)-INDEX($F102:$N102,0,AV$110))/(INDEX($F$4:$N$4,0,AV$110+1)-INDEX($F$4:$N$4,0,AV$110))+AU121)))</f>
        <v>37.524656352327256</v>
      </c>
      <c r="AW121" s="186" cm="1">
        <f t="array" ref="AW121">IF(AW$110=-1,AX121,IF(AW$110=99,AV121,IF(AW$110=0,INDEX($F102:$N102,0,AW$108),(INDEX($F102:$N102,0,AW$110+1)-INDEX($F102:$N102,0,AW$110))/(INDEX($F$4:$N$4,0,AW$110+1)-INDEX($F$4:$N$4,0,AW$110))+AV121)))</f>
        <v>38.330010331519915</v>
      </c>
      <c r="AX121" s="186" cm="1">
        <f t="array" ref="AX121">IF(AX$110=-1,AY121,IF(AX$110=99,AW121,IF(AX$110=0,INDEX($F102:$N102,0,AX$108),(INDEX($F102:$N102,0,AX$110+1)-INDEX($F102:$N102,0,AX$110))/(INDEX($F$4:$N$4,0,AX$110+1)-INDEX($F$4:$N$4,0,AX$110))+AW121)))</f>
        <v>39.135364310712575</v>
      </c>
      <c r="AY121" s="186" cm="1">
        <f t="array" ref="AY121">IF(AY$110=-1,AZ121,IF(AY$110=99,AX121,IF(AY$110=0,INDEX($F102:$N102,0,AY$108),(INDEX($F102:$N102,0,AY$110+1)-INDEX($F102:$N102,0,AY$110))/(INDEX($F$4:$N$4,0,AY$110+1)-INDEX($F$4:$N$4,0,AY$110))+AX121)))</f>
        <v>39.940718289905263</v>
      </c>
      <c r="AZ121" s="186" cm="1">
        <f t="array" ref="AZ121">IF(AZ$110=-1,BA121,IF(AZ$110=99,AY121,IF(AZ$110=0,INDEX($F102:$N102,0,AZ$108),(INDEX($F102:$N102,0,AZ$110+1)-INDEX($F102:$N102,0,AZ$110))/(INDEX($F$4:$N$4,0,AZ$110+1)-INDEX($F$4:$N$4,0,AZ$110))+AY121)))</f>
        <v>39.940718289905263</v>
      </c>
      <c r="BA121" s="186" cm="1">
        <f t="array" ref="BA121">IF(BA$110=-1,BB121,IF(BA$110=99,AZ121,IF(BA$110=0,INDEX($F102:$N102,0,BA$108),(INDEX($F102:$N102,0,BA$110+1)-INDEX($F102:$N102,0,BA$110))/(INDEX($F$4:$N$4,0,BA$110+1)-INDEX($F$4:$N$4,0,BA$110))+AZ121)))</f>
        <v>39.940718289905263</v>
      </c>
    </row>
    <row r="122" spans="1:53">
      <c r="A122" s="116" t="s">
        <v>16</v>
      </c>
      <c r="B122" s="22" t="str">
        <f t="shared" si="212"/>
        <v/>
      </c>
      <c r="C122" s="23" t="str">
        <f t="shared" si="213"/>
        <v/>
      </c>
      <c r="D122" s="57" t="str">
        <f>ITEMS_TRA!C26</f>
        <v>TFROT</v>
      </c>
      <c r="E122" s="23" t="str">
        <f t="shared" si="214"/>
        <v/>
      </c>
      <c r="H122" s="23" t="str">
        <f t="shared" si="214"/>
        <v/>
      </c>
      <c r="J122" s="23" t="str">
        <f t="shared" si="214"/>
        <v/>
      </c>
      <c r="K122" s="23" t="str">
        <f t="shared" si="214"/>
        <v/>
      </c>
      <c r="L122" s="125" t="str">
        <f t="shared" si="215"/>
        <v/>
      </c>
      <c r="M122" s="186">
        <f>INDEX('[2]TS BYDem'!J$10:J$59,MATCH($D122,'[2]TS BYDem'!D$10:D$59,0))</f>
        <v>25.1</v>
      </c>
      <c r="N122" s="186" cm="1">
        <f t="array" ref="N122">IF(N$110=-1,O122,IF(N$110=99,M122,IF(N$110=0,INDEX($F103:$N103,0,N$108),(INDEX($F103:$N103,0,N$110+1)-INDEX($F103:$N103,0,N$110))/(INDEX($F$4:$N$4,0,N$110+1)-INDEX($F$4:$N$4,0,N$110))+M122)))</f>
        <v>25.5500557266062</v>
      </c>
      <c r="O122" s="186" cm="1">
        <f t="array" ref="O122">IF(O$110=-1,P122,IF(O$110=99,N122,IF(O$110=0,INDEX($F103:$N103,0,O$108),(INDEX($F103:$N103,0,O$110+1)-INDEX($F103:$N103,0,O$110))/(INDEX($F$4:$N$4,0,O$110+1)-INDEX($F$4:$N$4,0,O$110))+N122)))</f>
        <v>26.000111453212398</v>
      </c>
      <c r="P122" s="186" cm="1">
        <f t="array" ref="P122">IF(P$110=-1,Q122,IF(P$110=99,O122,IF(P$110=0,INDEX($F103:$N103,0,P$108),(INDEX($F103:$N103,0,P$110+1)-INDEX($F103:$N103,0,P$110))/(INDEX($F$4:$N$4,0,P$110+1)-INDEX($F$4:$N$4,0,P$110))+O122)))</f>
        <v>26.4501671798186</v>
      </c>
      <c r="Q122" s="186" cm="1">
        <f t="array" ref="Q122">IF(Q$110=-1,R122,IF(Q$110=99,P122,IF(Q$110=0,INDEX($F103:$N103,0,Q$108),(INDEX($F103:$N103,0,Q$110+1)-INDEX($F103:$N103,0,Q$110))/(INDEX($F$4:$N$4,0,Q$110+1)-INDEX($F$4:$N$4,0,Q$110))+P122)))</f>
        <v>26.693366529665269</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27.271859436409223</v>
      </c>
      <c r="U122" s="186" cm="1">
        <f t="array" ref="U122">IF(U$110=-1,V122,IF(U$110=99,T122,IF(U$110=0,INDEX($F103:$N103,0,U$108),(INDEX($F103:$N103,0,U$110+1)-INDEX($F103:$N103,0,U$110))/(INDEX($F$4:$N$4,0,U$110+1)-INDEX($F$4:$N$4,0,U$110))+T122)))</f>
        <v>25.699947790546275</v>
      </c>
      <c r="V122" s="186" cm="1">
        <f t="array" ref="V122">IF(V$110=-1,W122,IF(V$110=99,U122,IF(V$110=0,INDEX($F103:$N103,0,V$108),(INDEX($F103:$N103,0,V$110+1)-INDEX($F103:$N103,0,V$110))/(INDEX($F$4:$N$4,0,V$110+1)-INDEX($F$4:$N$4,0,V$110))+U122)))</f>
        <v>26.140004838492043</v>
      </c>
      <c r="W122" s="186" cm="1">
        <f t="array" ref="W122">IF(W$110=-1,X122,IF(W$110=99,V122,IF(W$110=0,INDEX($F103:$N103,0,W$108),(INDEX($F103:$N103,0,W$110+1)-INDEX($F103:$N103,0,W$110))/(INDEX($F$4:$N$4,0,W$110+1)-INDEX($F$4:$N$4,0,W$110))+V122)))</f>
        <v>26.610509905472295</v>
      </c>
      <c r="X122" s="186" cm="1">
        <f t="array" ref="X122">IF(X$110=-1,Y122,IF(X$110=99,W122,IF(X$110=0,INDEX($F103:$N103,0,X$108),(INDEX($F103:$N103,0,X$110+1)-INDEX($F103:$N103,0,X$110))/(INDEX($F$4:$N$4,0,X$110+1)-INDEX($F$4:$N$4,0,X$110))+W122)))</f>
        <v>27.081014972452547</v>
      </c>
      <c r="Y122" s="186" cm="1">
        <f t="array" ref="Y122">IF(Y$110=-1,Z122,IF(Y$110=99,X122,IF(Y$110=0,INDEX($F103:$N103,0,Y$108),(INDEX($F103:$N103,0,Y$110+1)-INDEX($F103:$N103,0,Y$110))/(INDEX($F$4:$N$4,0,Y$110+1)-INDEX($F$4:$N$4,0,Y$110))+X122)))</f>
        <v>27.551520039432798</v>
      </c>
      <c r="Z122" s="186" cm="1">
        <f t="array" ref="Z122">IF(Z$110=-1,AA122,IF(Z$110=99,Y122,IF(Z$110=0,INDEX($F103:$N103,0,Z$108),(INDEX($F103:$N103,0,Z$110+1)-INDEX($F103:$N103,0,Z$110))/(INDEX($F$4:$N$4,0,Z$110+1)-INDEX($F$4:$N$4,0,Z$110))+Y122)))</f>
        <v>28.02202510641305</v>
      </c>
      <c r="AA122" s="186" cm="1">
        <f t="array" ref="AA122">IF(AA$110=-1,AB122,IF(AA$110=99,Z122,IF(AA$110=0,INDEX($F103:$N103,0,AA$108),(INDEX($F103:$N103,0,AA$110+1)-INDEX($F103:$N103,0,AA$110))/(INDEX($F$4:$N$4,0,AA$110+1)-INDEX($F$4:$N$4,0,AA$110))+Z122)))</f>
        <v>28.492530173393302</v>
      </c>
      <c r="AB122" s="186" cm="1">
        <f t="array" ref="AB122">IF(AB$110=-1,AC122,IF(AB$110=99,AA122,IF(AB$110=0,INDEX($F103:$N103,0,AB$108),(INDEX($F103:$N103,0,AB$110+1)-INDEX($F103:$N103,0,AB$110))/(INDEX($F$4:$N$4,0,AB$110+1)-INDEX($F$4:$N$4,0,AB$110))+AA122)))</f>
        <v>28.963035240373554</v>
      </c>
      <c r="AC122" s="186" cm="1">
        <f t="array" ref="AC122">IF(AC$110=-1,AD122,IF(AC$110=99,AB122,IF(AC$110=0,INDEX($F103:$N103,0,AC$108),(INDEX($F103:$N103,0,AC$110+1)-INDEX($F103:$N103,0,AC$110))/(INDEX($F$4:$N$4,0,AC$110+1)-INDEX($F$4:$N$4,0,AC$110))+AB122)))</f>
        <v>29.433540307353805</v>
      </c>
      <c r="AD122" s="186" cm="1">
        <f t="array" ref="AD122">IF(AD$110=-1,AE122,IF(AD$110=99,AC122,IF(AD$110=0,INDEX($F103:$N103,0,AD$108),(INDEX($F103:$N103,0,AD$110+1)-INDEX($F103:$N103,0,AD$110))/(INDEX($F$4:$N$4,0,AD$110+1)-INDEX($F$4:$N$4,0,AD$110))+AC122)))</f>
        <v>29.904045374334057</v>
      </c>
      <c r="AE122" s="186" cm="1">
        <f t="array" ref="AE122">IF(AE$110=-1,AF122,IF(AE$110=99,AD122,IF(AE$110=0,INDEX($F103:$N103,0,AE$108),(INDEX($F103:$N103,0,AE$110+1)-INDEX($F103:$N103,0,AE$110))/(INDEX($F$4:$N$4,0,AE$110+1)-INDEX($F$4:$N$4,0,AE$110))+AD122)))</f>
        <v>30.374550441314312</v>
      </c>
      <c r="AF122" s="186" cm="1">
        <f t="array" ref="AF122">IF(AF$110=-1,AG122,IF(AF$110=99,AE122,IF(AF$110=0,INDEX($F103:$N103,0,AF$108),(INDEX($F103:$N103,0,AF$110+1)-INDEX($F103:$N103,0,AF$110))/(INDEX($F$4:$N$4,0,AF$110+1)-INDEX($F$4:$N$4,0,AF$110))+AE122)))</f>
        <v>30.975132580361354</v>
      </c>
      <c r="AG122" s="186" cm="1">
        <f t="array" ref="AG122">IF(AG$110=-1,AH122,IF(AG$110=99,AF122,IF(AG$110=0,INDEX($F103:$N103,0,AG$108),(INDEX($F103:$N103,0,AG$110+1)-INDEX($F103:$N103,0,AG$110))/(INDEX($F$4:$N$4,0,AG$110+1)-INDEX($F$4:$N$4,0,AG$110))+AF122)))</f>
        <v>31.575714719408396</v>
      </c>
      <c r="AH122" s="186" cm="1">
        <f t="array" ref="AH122">IF(AH$110=-1,AI122,IF(AH$110=99,AG122,IF(AH$110=0,INDEX($F103:$N103,0,AH$108),(INDEX($F103:$N103,0,AH$110+1)-INDEX($F103:$N103,0,AH$110))/(INDEX($F$4:$N$4,0,AH$110+1)-INDEX($F$4:$N$4,0,AH$110))+AG122)))</f>
        <v>32.176296858455437</v>
      </c>
      <c r="AI122" s="186" cm="1">
        <f t="array" ref="AI122">IF(AI$110=-1,AJ122,IF(AI$110=99,AH122,IF(AI$110=0,INDEX($F103:$N103,0,AI$108),(INDEX($F103:$N103,0,AI$110+1)-INDEX($F103:$N103,0,AI$110))/(INDEX($F$4:$N$4,0,AI$110+1)-INDEX($F$4:$N$4,0,AI$110))+AH122)))</f>
        <v>32.776878997502479</v>
      </c>
      <c r="AJ122" s="186" cm="1">
        <f t="array" ref="AJ122">IF(AJ$110=-1,AK122,IF(AJ$110=99,AI122,IF(AJ$110=0,INDEX($F103:$N103,0,AJ$108),(INDEX($F103:$N103,0,AJ$110+1)-INDEX($F103:$N103,0,AJ$110))/(INDEX($F$4:$N$4,0,AJ$110+1)-INDEX($F$4:$N$4,0,AJ$110))+AI122)))</f>
        <v>33.37746113654952</v>
      </c>
      <c r="AK122" s="186" cm="1">
        <f t="array" ref="AK122">IF(AK$110=-1,AL122,IF(AK$110=99,AJ122,IF(AK$110=0,INDEX($F103:$N103,0,AK$108),(INDEX($F103:$N103,0,AK$110+1)-INDEX($F103:$N103,0,AK$110))/(INDEX($F$4:$N$4,0,AK$110+1)-INDEX($F$4:$N$4,0,AK$110))+AJ122)))</f>
        <v>33.978043275596562</v>
      </c>
      <c r="AL122" s="186" cm="1">
        <f t="array" ref="AL122">IF(AL$110=-1,AM122,IF(AL$110=99,AK122,IF(AL$110=0,INDEX($F103:$N103,0,AL$108),(INDEX($F103:$N103,0,AL$110+1)-INDEX($F103:$N103,0,AL$110))/(INDEX($F$4:$N$4,0,AL$110+1)-INDEX($F$4:$N$4,0,AL$110))+AK122)))</f>
        <v>34.578625414643604</v>
      </c>
      <c r="AM122" s="186" cm="1">
        <f t="array" ref="AM122">IF(AM$110=-1,AN122,IF(AM$110=99,AL122,IF(AM$110=0,INDEX($F103:$N103,0,AM$108),(INDEX($F103:$N103,0,AM$110+1)-INDEX($F103:$N103,0,AM$110))/(INDEX($F$4:$N$4,0,AM$110+1)-INDEX($F$4:$N$4,0,AM$110))+AL122)))</f>
        <v>35.179207553690645</v>
      </c>
      <c r="AN122" s="186" cm="1">
        <f t="array" ref="AN122">IF(AN$110=-1,AO122,IF(AN$110=99,AM122,IF(AN$110=0,INDEX($F103:$N103,0,AN$108),(INDEX($F103:$N103,0,AN$110+1)-INDEX($F103:$N103,0,AN$110))/(INDEX($F$4:$N$4,0,AN$110+1)-INDEX($F$4:$N$4,0,AN$110))+AM122)))</f>
        <v>35.779789692737687</v>
      </c>
      <c r="AO122" s="186" cm="1">
        <f t="array" ref="AO122">IF(AO$110=-1,AP122,IF(AO$110=99,AN122,IF(AO$110=0,INDEX($F103:$N103,0,AO$108),(INDEX($F103:$N103,0,AO$110+1)-INDEX($F103:$N103,0,AO$110))/(INDEX($F$4:$N$4,0,AO$110+1)-INDEX($F$4:$N$4,0,AO$110))+AN122)))</f>
        <v>36.380371831784736</v>
      </c>
      <c r="AP122" s="186" cm="1">
        <f t="array" ref="AP122">IF(AP$110=-1,AQ122,IF(AP$110=99,AO122,IF(AP$110=0,INDEX($F103:$N103,0,AP$108),(INDEX($F103:$N103,0,AP$110+1)-INDEX($F103:$N103,0,AP$110))/(INDEX($F$4:$N$4,0,AP$110+1)-INDEX($F$4:$N$4,0,AP$110))+AO122)))</f>
        <v>37.299207508045455</v>
      </c>
      <c r="AQ122" s="186" cm="1">
        <f t="array" ref="AQ122">IF(AQ$110=-1,AR122,IF(AQ$110=99,AP122,IF(AQ$110=0,INDEX($F103:$N103,0,AQ$108),(INDEX($F103:$N103,0,AQ$110+1)-INDEX($F103:$N103,0,AQ$110))/(INDEX($F$4:$N$4,0,AQ$110+1)-INDEX($F$4:$N$4,0,AQ$110))+AP122)))</f>
        <v>38.218043184306175</v>
      </c>
      <c r="AR122" s="186" cm="1">
        <f t="array" ref="AR122">IF(AR$110=-1,AS122,IF(AR$110=99,AQ122,IF(AR$110=0,INDEX($F103:$N103,0,AR$108),(INDEX($F103:$N103,0,AR$110+1)-INDEX($F103:$N103,0,AR$110))/(INDEX($F$4:$N$4,0,AR$110+1)-INDEX($F$4:$N$4,0,AR$110))+AQ122)))</f>
        <v>39.136878860566895</v>
      </c>
      <c r="AS122" s="186" cm="1">
        <f t="array" ref="AS122">IF(AS$110=-1,AT122,IF(AS$110=99,AR122,IF(AS$110=0,INDEX($F103:$N103,0,AS$108),(INDEX($F103:$N103,0,AS$110+1)-INDEX($F103:$N103,0,AS$110))/(INDEX($F$4:$N$4,0,AS$110+1)-INDEX($F$4:$N$4,0,AS$110))+AR122)))</f>
        <v>40.055714536827615</v>
      </c>
      <c r="AT122" s="186" cm="1">
        <f t="array" ref="AT122">IF(AT$110=-1,AU122,IF(AT$110=99,AS122,IF(AT$110=0,INDEX($F103:$N103,0,AT$108),(INDEX($F103:$N103,0,AT$110+1)-INDEX($F103:$N103,0,AT$110))/(INDEX($F$4:$N$4,0,AT$110+1)-INDEX($F$4:$N$4,0,AT$110))+AS122)))</f>
        <v>40.974550213088335</v>
      </c>
      <c r="AU122" s="186" cm="1">
        <f t="array" ref="AU122">IF(AU$110=-1,AV122,IF(AU$110=99,AT122,IF(AU$110=0,INDEX($F103:$N103,0,AU$108),(INDEX($F103:$N103,0,AU$110+1)-INDEX($F103:$N103,0,AU$110))/(INDEX($F$4:$N$4,0,AU$110+1)-INDEX($F$4:$N$4,0,AU$110))+AT122)))</f>
        <v>41.893385889349055</v>
      </c>
      <c r="AV122" s="186" cm="1">
        <f t="array" ref="AV122">IF(AV$110=-1,AW122,IF(AV$110=99,AU122,IF(AV$110=0,INDEX($F103:$N103,0,AV$108),(INDEX($F103:$N103,0,AV$110+1)-INDEX($F103:$N103,0,AV$110))/(INDEX($F$4:$N$4,0,AV$110+1)-INDEX($F$4:$N$4,0,AV$110))+AU122)))</f>
        <v>42.812221565609775</v>
      </c>
      <c r="AW122" s="186" cm="1">
        <f t="array" ref="AW122">IF(AW$110=-1,AX122,IF(AW$110=99,AV122,IF(AW$110=0,INDEX($F103:$N103,0,AW$108),(INDEX($F103:$N103,0,AW$110+1)-INDEX($F103:$N103,0,AW$110))/(INDEX($F$4:$N$4,0,AW$110+1)-INDEX($F$4:$N$4,0,AW$110))+AV122)))</f>
        <v>43.731057241870495</v>
      </c>
      <c r="AX122" s="186" cm="1">
        <f t="array" ref="AX122">IF(AX$110=-1,AY122,IF(AX$110=99,AW122,IF(AX$110=0,INDEX($F103:$N103,0,AX$108),(INDEX($F103:$N103,0,AX$110+1)-INDEX($F103:$N103,0,AX$110))/(INDEX($F$4:$N$4,0,AX$110+1)-INDEX($F$4:$N$4,0,AX$110))+AW122)))</f>
        <v>44.649892918131215</v>
      </c>
      <c r="AY122" s="186" cm="1">
        <f t="array" ref="AY122">IF(AY$110=-1,AZ122,IF(AY$110=99,AX122,IF(AY$110=0,INDEX($F103:$N103,0,AY$108),(INDEX($F103:$N103,0,AY$110+1)-INDEX($F103:$N103,0,AY$110))/(INDEX($F$4:$N$4,0,AY$110+1)-INDEX($F$4:$N$4,0,AY$110))+AX122)))</f>
        <v>45.568728594391942</v>
      </c>
      <c r="AZ122" s="186" cm="1">
        <f t="array" ref="AZ122">IF(AZ$110=-1,BA122,IF(AZ$110=99,AY122,IF(AZ$110=0,INDEX($F103:$N103,0,AZ$108),(INDEX($F103:$N103,0,AZ$110+1)-INDEX($F103:$N103,0,AZ$110))/(INDEX($F$4:$N$4,0,AZ$110+1)-INDEX($F$4:$N$4,0,AZ$110))+AY122)))</f>
        <v>45.568728594391942</v>
      </c>
      <c r="BA122" s="186" cm="1">
        <f t="array" ref="BA122">IF(BA$110=-1,BB122,IF(BA$110=99,AZ122,IF(BA$110=0,INDEX($F103:$N103,0,BA$108),(INDEX($F103:$N103,0,BA$110+1)-INDEX($F103:$N103,0,BA$110))/(INDEX($F$4:$N$4,0,BA$110+1)-INDEX($F$4:$N$4,0,BA$110))+AZ122)))</f>
        <v>45.568728594391942</v>
      </c>
    </row>
    <row r="123" spans="1:53">
      <c r="A123" s="40" t="s">
        <v>16</v>
      </c>
      <c r="B123" s="22" t="str">
        <f t="shared" si="212"/>
        <v/>
      </c>
      <c r="C123" s="124" t="str">
        <f t="shared" si="213"/>
        <v/>
      </c>
      <c r="D123" s="57" t="str">
        <f>ITEMS_TRA!C27</f>
        <v>TFREX</v>
      </c>
      <c r="E123" s="124" t="str">
        <f t="shared" si="214"/>
        <v/>
      </c>
      <c r="H123" s="124" t="str">
        <f t="shared" si="214"/>
        <v/>
      </c>
      <c r="J123" s="124" t="str">
        <f t="shared" si="214"/>
        <v/>
      </c>
      <c r="K123" s="124" t="str">
        <f t="shared" si="214"/>
        <v/>
      </c>
      <c r="L123" s="125" t="str">
        <f t="shared" si="215"/>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81.254406769858491</v>
      </c>
      <c r="W123" s="186" cm="1">
        <f t="array" ref="W123">IF(W$110=-1,X123,IF(W$110=99,V123,IF(W$110=0,INDEX($F104:$N104,0,W$108),(INDEX($F104:$N104,0,W$110+1)-INDEX($F104:$N104,0,W$110))/(INDEX($F$4:$N$4,0,W$110+1)-INDEX($F$4:$N$4,0,W$110))+V123)))</f>
        <v>81.765992791649097</v>
      </c>
      <c r="X123" s="186" cm="1">
        <f t="array" ref="X123">IF(X$110=-1,Y123,IF(X$110=99,W123,IF(X$110=0,INDEX($F104:$N104,0,X$108),(INDEX($F104:$N104,0,X$110+1)-INDEX($F104:$N104,0,X$110))/(INDEX($F$4:$N$4,0,X$110+1)-INDEX($F$4:$N$4,0,X$110))+W123)))</f>
        <v>82.277578813439703</v>
      </c>
      <c r="Y123" s="186" cm="1">
        <f t="array" ref="Y123">IF(Y$110=-1,Z123,IF(Y$110=99,X123,IF(Y$110=0,INDEX($F104:$N104,0,Y$108),(INDEX($F104:$N104,0,Y$110+1)-INDEX($F104:$N104,0,Y$110))/(INDEX($F$4:$N$4,0,Y$110+1)-INDEX($F$4:$N$4,0,Y$110))+X123)))</f>
        <v>82.789164835230309</v>
      </c>
      <c r="Z123" s="186" cm="1">
        <f t="array" ref="Z123">IF(Z$110=-1,AA123,IF(Z$110=99,Y123,IF(Z$110=0,INDEX($F104:$N104,0,Z$108),(INDEX($F104:$N104,0,Z$110+1)-INDEX($F104:$N104,0,Z$110))/(INDEX($F$4:$N$4,0,Z$110+1)-INDEX($F$4:$N$4,0,Z$110))+Y123)))</f>
        <v>83.300750857020915</v>
      </c>
      <c r="AA123" s="186" cm="1">
        <f t="array" ref="AA123">IF(AA$110=-1,AB123,IF(AA$110=99,Z123,IF(AA$110=0,INDEX($F104:$N104,0,AA$108),(INDEX($F104:$N104,0,AA$110+1)-INDEX($F104:$N104,0,AA$110))/(INDEX($F$4:$N$4,0,AA$110+1)-INDEX($F$4:$N$4,0,AA$110))+Z123)))</f>
        <v>83.812336878811522</v>
      </c>
      <c r="AB123" s="186" cm="1">
        <f t="array" ref="AB123">IF(AB$110=-1,AC123,IF(AB$110=99,AA123,IF(AB$110=0,INDEX($F104:$N104,0,AB$108),(INDEX($F104:$N104,0,AB$110+1)-INDEX($F104:$N104,0,AB$110))/(INDEX($F$4:$N$4,0,AB$110+1)-INDEX($F$4:$N$4,0,AB$110))+AA123)))</f>
        <v>84.323922900602128</v>
      </c>
      <c r="AC123" s="186" cm="1">
        <f t="array" ref="AC123">IF(AC$110=-1,AD123,IF(AC$110=99,AB123,IF(AC$110=0,INDEX($F104:$N104,0,AC$108),(INDEX($F104:$N104,0,AC$110+1)-INDEX($F104:$N104,0,AC$110))/(INDEX($F$4:$N$4,0,AC$110+1)-INDEX($F$4:$N$4,0,AC$110))+AB123)))</f>
        <v>84.835508922392734</v>
      </c>
      <c r="AD123" s="186" cm="1">
        <f t="array" ref="AD123">IF(AD$110=-1,AE123,IF(AD$110=99,AC123,IF(AD$110=0,INDEX($F104:$N104,0,AD$108),(INDEX($F104:$N104,0,AD$110+1)-INDEX($F104:$N104,0,AD$110))/(INDEX($F$4:$N$4,0,AD$110+1)-INDEX($F$4:$N$4,0,AD$110))+AC123)))</f>
        <v>85.34709494418334</v>
      </c>
      <c r="AE123" s="186" cm="1">
        <f t="array" ref="AE123">IF(AE$110=-1,AF123,IF(AE$110=99,AD123,IF(AE$110=0,INDEX($F104:$N104,0,AE$108),(INDEX($F104:$N104,0,AE$110+1)-INDEX($F104:$N104,0,AE$110))/(INDEX($F$4:$N$4,0,AE$110+1)-INDEX($F$4:$N$4,0,AE$110))+AD123)))</f>
        <v>85.858680965974003</v>
      </c>
      <c r="AF123" s="186" cm="1">
        <f t="array" ref="AF123">IF(AF$110=-1,AG123,IF(AF$110=99,AE123,IF(AF$110=0,INDEX($F104:$N104,0,AF$108),(INDEX($F104:$N104,0,AF$110+1)-INDEX($F104:$N104,0,AF$110))/(INDEX($F$4:$N$4,0,AF$110+1)-INDEX($F$4:$N$4,0,AF$110))+AE123)))</f>
        <v>87.590042293497532</v>
      </c>
      <c r="AG123" s="186" cm="1">
        <f t="array" ref="AG123">IF(AG$110=-1,AH123,IF(AG$110=99,AF123,IF(AG$110=0,INDEX($F104:$N104,0,AG$108),(INDEX($F104:$N104,0,AG$110+1)-INDEX($F104:$N104,0,AG$110))/(INDEX($F$4:$N$4,0,AG$110+1)-INDEX($F$4:$N$4,0,AG$110))+AF123)))</f>
        <v>89.321403621021062</v>
      </c>
      <c r="AH123" s="186" cm="1">
        <f t="array" ref="AH123">IF(AH$110=-1,AI123,IF(AH$110=99,AG123,IF(AH$110=0,INDEX($F104:$N104,0,AH$108),(INDEX($F104:$N104,0,AH$110+1)-INDEX($F104:$N104,0,AH$110))/(INDEX($F$4:$N$4,0,AH$110+1)-INDEX($F$4:$N$4,0,AH$110))+AG123)))</f>
        <v>91.052764948544592</v>
      </c>
      <c r="AI123" s="186" cm="1">
        <f t="array" ref="AI123">IF(AI$110=-1,AJ123,IF(AI$110=99,AH123,IF(AI$110=0,INDEX($F104:$N104,0,AI$108),(INDEX($F104:$N104,0,AI$110+1)-INDEX($F104:$N104,0,AI$110))/(INDEX($F$4:$N$4,0,AI$110+1)-INDEX($F$4:$N$4,0,AI$110))+AH123)))</f>
        <v>92.784126276068122</v>
      </c>
      <c r="AJ123" s="186" cm="1">
        <f t="array" ref="AJ123">IF(AJ$110=-1,AK123,IF(AJ$110=99,AI123,IF(AJ$110=0,INDEX($F104:$N104,0,AJ$108),(INDEX($F104:$N104,0,AJ$110+1)-INDEX($F104:$N104,0,AJ$110))/(INDEX($F$4:$N$4,0,AJ$110+1)-INDEX($F$4:$N$4,0,AJ$110))+AI123)))</f>
        <v>94.515487603591652</v>
      </c>
      <c r="AK123" s="186" cm="1">
        <f t="array" ref="AK123">IF(AK$110=-1,AL123,IF(AK$110=99,AJ123,IF(AK$110=0,INDEX($F104:$N104,0,AK$108),(INDEX($F104:$N104,0,AK$110+1)-INDEX($F104:$N104,0,AK$110))/(INDEX($F$4:$N$4,0,AK$110+1)-INDEX($F$4:$N$4,0,AK$110))+AJ123)))</f>
        <v>96.246848931115181</v>
      </c>
      <c r="AL123" s="186" cm="1">
        <f t="array" ref="AL123">IF(AL$110=-1,AM123,IF(AL$110=99,AK123,IF(AL$110=0,INDEX($F104:$N104,0,AL$108),(INDEX($F104:$N104,0,AL$110+1)-INDEX($F104:$N104,0,AL$110))/(INDEX($F$4:$N$4,0,AL$110+1)-INDEX($F$4:$N$4,0,AL$110))+AK123)))</f>
        <v>97.978210258638711</v>
      </c>
      <c r="AM123" s="186" cm="1">
        <f t="array" ref="AM123">IF(AM$110=-1,AN123,IF(AM$110=99,AL123,IF(AM$110=0,INDEX($F104:$N104,0,AM$108),(INDEX($F104:$N104,0,AM$110+1)-INDEX($F104:$N104,0,AM$110))/(INDEX($F$4:$N$4,0,AM$110+1)-INDEX($F$4:$N$4,0,AM$110))+AL123)))</f>
        <v>99.709571586162241</v>
      </c>
      <c r="AN123" s="186" cm="1">
        <f t="array" ref="AN123">IF(AN$110=-1,AO123,IF(AN$110=99,AM123,IF(AN$110=0,INDEX($F104:$N104,0,AN$108),(INDEX($F104:$N104,0,AN$110+1)-INDEX($F104:$N104,0,AN$110))/(INDEX($F$4:$N$4,0,AN$110+1)-INDEX($F$4:$N$4,0,AN$110))+AM123)))</f>
        <v>101.44093291368577</v>
      </c>
      <c r="AO123" s="186" cm="1">
        <f t="array" ref="AO123">IF(AO$110=-1,AP123,IF(AO$110=99,AN123,IF(AO$110=0,INDEX($F104:$N104,0,AO$108),(INDEX($F104:$N104,0,AO$110+1)-INDEX($F104:$N104,0,AO$110))/(INDEX($F$4:$N$4,0,AO$110+1)-INDEX($F$4:$N$4,0,AO$110))+AN123)))</f>
        <v>103.1722942412093</v>
      </c>
      <c r="AP123" s="186" cm="1">
        <f t="array" ref="AP123">IF(AP$110=-1,AQ123,IF(AP$110=99,AO123,IF(AP$110=0,INDEX($F104:$N104,0,AP$108),(INDEX($F104:$N104,0,AP$110+1)-INDEX($F104:$N104,0,AP$110))/(INDEX($F$4:$N$4,0,AP$110+1)-INDEX($F$4:$N$4,0,AP$110))+AO123)))</f>
        <v>105.37700348543575</v>
      </c>
      <c r="AQ123" s="186" cm="1">
        <f t="array" ref="AQ123">IF(AQ$110=-1,AR123,IF(AQ$110=99,AP123,IF(AQ$110=0,INDEX($F104:$N104,0,AQ$108),(INDEX($F104:$N104,0,AQ$110+1)-INDEX($F104:$N104,0,AQ$110))/(INDEX($F$4:$N$4,0,AQ$110+1)-INDEX($F$4:$N$4,0,AQ$110))+AP123)))</f>
        <v>107.5817127296622</v>
      </c>
      <c r="AR123" s="186" cm="1">
        <f t="array" ref="AR123">IF(AR$110=-1,AS123,IF(AR$110=99,AQ123,IF(AR$110=0,INDEX($F104:$N104,0,AR$108),(INDEX($F104:$N104,0,AR$110+1)-INDEX($F104:$N104,0,AR$110))/(INDEX($F$4:$N$4,0,AR$110+1)-INDEX($F$4:$N$4,0,AR$110))+AQ123)))</f>
        <v>109.78642197388865</v>
      </c>
      <c r="AS123" s="186" cm="1">
        <f t="array" ref="AS123">IF(AS$110=-1,AT123,IF(AS$110=99,AR123,IF(AS$110=0,INDEX($F104:$N104,0,AS$108),(INDEX($F104:$N104,0,AS$110+1)-INDEX($F104:$N104,0,AS$110))/(INDEX($F$4:$N$4,0,AS$110+1)-INDEX($F$4:$N$4,0,AS$110))+AR123)))</f>
        <v>111.9911312181151</v>
      </c>
      <c r="AT123" s="186" cm="1">
        <f t="array" ref="AT123">IF(AT$110=-1,AU123,IF(AT$110=99,AS123,IF(AT$110=0,INDEX($F104:$N104,0,AT$108),(INDEX($F104:$N104,0,AT$110+1)-INDEX($F104:$N104,0,AT$110))/(INDEX($F$4:$N$4,0,AT$110+1)-INDEX($F$4:$N$4,0,AT$110))+AS123)))</f>
        <v>114.19584046234155</v>
      </c>
      <c r="AU123" s="186" cm="1">
        <f t="array" ref="AU123">IF(AU$110=-1,AV123,IF(AU$110=99,AT123,IF(AU$110=0,INDEX($F104:$N104,0,AU$108),(INDEX($F104:$N104,0,AU$110+1)-INDEX($F104:$N104,0,AU$110))/(INDEX($F$4:$N$4,0,AU$110+1)-INDEX($F$4:$N$4,0,AU$110))+AT123)))</f>
        <v>116.400549706568</v>
      </c>
      <c r="AV123" s="186" cm="1">
        <f t="array" ref="AV123">IF(AV$110=-1,AW123,IF(AV$110=99,AU123,IF(AV$110=0,INDEX($F104:$N104,0,AV$108),(INDEX($F104:$N104,0,AV$110+1)-INDEX($F104:$N104,0,AV$110))/(INDEX($F$4:$N$4,0,AV$110+1)-INDEX($F$4:$N$4,0,AV$110))+AU123)))</f>
        <v>118.60525895079445</v>
      </c>
      <c r="AW123" s="186" cm="1">
        <f t="array" ref="AW123">IF(AW$110=-1,AX123,IF(AW$110=99,AV123,IF(AW$110=0,INDEX($F104:$N104,0,AW$108),(INDEX($F104:$N104,0,AW$110+1)-INDEX($F104:$N104,0,AW$110))/(INDEX($F$4:$N$4,0,AW$110+1)-INDEX($F$4:$N$4,0,AW$110))+AV123)))</f>
        <v>120.8099681950209</v>
      </c>
      <c r="AX123" s="186" cm="1">
        <f t="array" ref="AX123">IF(AX$110=-1,AY123,IF(AX$110=99,AW123,IF(AX$110=0,INDEX($F104:$N104,0,AX$108),(INDEX($F104:$N104,0,AX$110+1)-INDEX($F104:$N104,0,AX$110))/(INDEX($F$4:$N$4,0,AX$110+1)-INDEX($F$4:$N$4,0,AX$110))+AW123)))</f>
        <v>123.01467743924735</v>
      </c>
      <c r="AY123" s="186" cm="1">
        <f t="array" ref="AY123">IF(AY$110=-1,AZ123,IF(AY$110=99,AX123,IF(AY$110=0,INDEX($F104:$N104,0,AY$108),(INDEX($F104:$N104,0,AY$110+1)-INDEX($F104:$N104,0,AY$110))/(INDEX($F$4:$N$4,0,AY$110+1)-INDEX($F$4:$N$4,0,AY$110))+AX123)))</f>
        <v>125.21938668347373</v>
      </c>
      <c r="AZ123" s="186" cm="1">
        <f t="array" ref="AZ123">IF(AZ$110=-1,BA123,IF(AZ$110=99,AY123,IF(AZ$110=0,INDEX($F104:$N104,0,AZ$108),(INDEX($F104:$N104,0,AZ$110+1)-INDEX($F104:$N104,0,AZ$110))/(INDEX($F$4:$N$4,0,AZ$110+1)-INDEX($F$4:$N$4,0,AZ$110))+AY123)))</f>
        <v>125.21938668347373</v>
      </c>
      <c r="BA123" s="186" cm="1">
        <f t="array" ref="BA123">IF(BA$110=-1,BB123,IF(BA$110=99,AZ123,IF(BA$110=0,INDEX($F104:$N104,0,BA$108),(INDEX($F104:$N104,0,BA$110+1)-INDEX($F104:$N104,0,BA$110))/(INDEX($F$4:$N$4,0,BA$110+1)-INDEX($F$4:$N$4,0,BA$110))+AZ123)))</f>
        <v>125.21938668347373</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16">MATCH(J$132,$C$128:$K$128,$B128)</f>
        <v>1</v>
      </c>
      <c r="K133" s="191">
        <f t="shared" si="216"/>
        <v>1</v>
      </c>
      <c r="L133" s="191">
        <f t="shared" si="216"/>
        <v>1</v>
      </c>
      <c r="M133" s="191">
        <f t="shared" si="216"/>
        <v>2</v>
      </c>
      <c r="N133" s="191">
        <f t="shared" si="216"/>
        <v>2</v>
      </c>
      <c r="O133" s="191">
        <f t="shared" si="216"/>
        <v>3</v>
      </c>
      <c r="P133" s="191">
        <f t="shared" si="216"/>
        <v>3</v>
      </c>
      <c r="Q133" s="191">
        <f t="shared" si="216"/>
        <v>4</v>
      </c>
      <c r="R133" s="191">
        <f t="shared" si="216"/>
        <v>5</v>
      </c>
      <c r="S133" s="191">
        <f t="shared" si="216"/>
        <v>6</v>
      </c>
      <c r="T133" s="191">
        <f t="shared" si="216"/>
        <v>6</v>
      </c>
      <c r="U133" s="191">
        <f t="shared" si="216"/>
        <v>6</v>
      </c>
      <c r="V133" s="191">
        <f t="shared" si="216"/>
        <v>6</v>
      </c>
      <c r="W133" s="191">
        <f t="shared" si="216"/>
        <v>6</v>
      </c>
      <c r="X133" s="191">
        <f t="shared" si="216"/>
        <v>6</v>
      </c>
      <c r="Y133" s="191">
        <f t="shared" si="216"/>
        <v>6</v>
      </c>
      <c r="Z133" s="191">
        <f t="shared" si="216"/>
        <v>6</v>
      </c>
      <c r="AA133" s="191">
        <f t="shared" si="216"/>
        <v>6</v>
      </c>
      <c r="AB133" s="191">
        <f t="shared" si="216"/>
        <v>7</v>
      </c>
      <c r="AC133" s="191">
        <f t="shared" si="216"/>
        <v>7</v>
      </c>
      <c r="AD133" s="191">
        <f t="shared" si="216"/>
        <v>7</v>
      </c>
      <c r="AE133" s="191">
        <f t="shared" si="216"/>
        <v>7</v>
      </c>
      <c r="AF133" s="191">
        <f t="shared" si="216"/>
        <v>7</v>
      </c>
      <c r="AG133" s="191">
        <f t="shared" si="216"/>
        <v>7</v>
      </c>
      <c r="AH133" s="191">
        <f t="shared" si="216"/>
        <v>7</v>
      </c>
      <c r="AI133" s="191">
        <f t="shared" si="216"/>
        <v>7</v>
      </c>
      <c r="AJ133" s="191">
        <f t="shared" si="216"/>
        <v>7</v>
      </c>
      <c r="AK133" s="191">
        <f t="shared" si="216"/>
        <v>7</v>
      </c>
      <c r="AL133" s="191">
        <f t="shared" si="216"/>
        <v>8</v>
      </c>
      <c r="AM133" s="191">
        <f t="shared" si="216"/>
        <v>8</v>
      </c>
      <c r="AN133" s="191">
        <f t="shared" si="216"/>
        <v>9</v>
      </c>
      <c r="AO133" s="191">
        <f t="shared" si="216"/>
        <v>9</v>
      </c>
      <c r="AP133" s="191">
        <f t="shared" si="216"/>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17">MATCH(J$132,$C$128:$K$128,$B129)</f>
        <v>1</v>
      </c>
      <c r="K134" s="185" t="e">
        <f t="shared" si="217"/>
        <v>#N/A</v>
      </c>
      <c r="L134" s="185" t="e">
        <f t="shared" si="217"/>
        <v>#N/A</v>
      </c>
      <c r="M134" s="185">
        <f t="shared" si="217"/>
        <v>2</v>
      </c>
      <c r="N134" s="185" t="e">
        <f t="shared" si="217"/>
        <v>#N/A</v>
      </c>
      <c r="O134" s="185">
        <f t="shared" si="217"/>
        <v>3</v>
      </c>
      <c r="P134" s="185" t="e">
        <f t="shared" si="217"/>
        <v>#N/A</v>
      </c>
      <c r="Q134" s="185">
        <f t="shared" si="217"/>
        <v>4</v>
      </c>
      <c r="R134" s="185">
        <f t="shared" si="217"/>
        <v>5</v>
      </c>
      <c r="S134" s="185">
        <f t="shared" si="217"/>
        <v>6</v>
      </c>
      <c r="T134" s="185" t="e">
        <f t="shared" si="217"/>
        <v>#N/A</v>
      </c>
      <c r="U134" s="185" t="e">
        <f t="shared" si="217"/>
        <v>#N/A</v>
      </c>
      <c r="V134" s="185" t="e">
        <f t="shared" si="217"/>
        <v>#N/A</v>
      </c>
      <c r="W134" s="185" t="e">
        <f t="shared" si="217"/>
        <v>#N/A</v>
      </c>
      <c r="X134" s="185" t="e">
        <f t="shared" si="217"/>
        <v>#N/A</v>
      </c>
      <c r="Y134" s="185" t="e">
        <f t="shared" si="217"/>
        <v>#N/A</v>
      </c>
      <c r="Z134" s="185" t="e">
        <f t="shared" si="217"/>
        <v>#N/A</v>
      </c>
      <c r="AA134" s="185" t="e">
        <f t="shared" si="217"/>
        <v>#N/A</v>
      </c>
      <c r="AB134" s="185">
        <f t="shared" si="217"/>
        <v>7</v>
      </c>
      <c r="AC134" s="185" t="e">
        <f t="shared" si="217"/>
        <v>#N/A</v>
      </c>
      <c r="AD134" s="185" t="e">
        <f t="shared" si="217"/>
        <v>#N/A</v>
      </c>
      <c r="AE134" s="185" t="e">
        <f t="shared" si="217"/>
        <v>#N/A</v>
      </c>
      <c r="AF134" s="185" t="e">
        <f t="shared" si="217"/>
        <v>#N/A</v>
      </c>
      <c r="AG134" s="185" t="e">
        <f t="shared" si="217"/>
        <v>#N/A</v>
      </c>
      <c r="AH134" s="185" t="e">
        <f t="shared" si="217"/>
        <v>#N/A</v>
      </c>
      <c r="AI134" s="185" t="e">
        <f t="shared" si="217"/>
        <v>#N/A</v>
      </c>
      <c r="AJ134" s="185" t="e">
        <f t="shared" si="217"/>
        <v>#N/A</v>
      </c>
      <c r="AK134" s="185" t="e">
        <f t="shared" si="217"/>
        <v>#N/A</v>
      </c>
      <c r="AL134" s="185">
        <f t="shared" si="217"/>
        <v>8</v>
      </c>
      <c r="AM134" s="185" t="e">
        <f t="shared" si="217"/>
        <v>#N/A</v>
      </c>
      <c r="AN134" s="185">
        <f t="shared" si="217"/>
        <v>9</v>
      </c>
      <c r="AO134" s="185" t="e">
        <f t="shared" si="217"/>
        <v>#N/A</v>
      </c>
      <c r="AP134" s="185" t="e">
        <f t="shared" si="217"/>
        <v>#N/A</v>
      </c>
    </row>
    <row r="135" spans="1:76">
      <c r="A135" s="188" t="s">
        <v>16</v>
      </c>
      <c r="J135" s="40">
        <f t="shared" ref="J135:AP135" si="218">MATCH(J$132,$C$129:$K$129,$B130)</f>
        <v>9</v>
      </c>
      <c r="K135" s="185">
        <f t="shared" si="218"/>
        <v>8</v>
      </c>
      <c r="L135" s="185">
        <f t="shared" si="218"/>
        <v>8</v>
      </c>
      <c r="M135" s="185">
        <f t="shared" si="218"/>
        <v>8</v>
      </c>
      <c r="N135" s="185">
        <f t="shared" si="218"/>
        <v>7</v>
      </c>
      <c r="O135" s="185">
        <f t="shared" si="218"/>
        <v>7</v>
      </c>
      <c r="P135" s="185">
        <f t="shared" si="218"/>
        <v>6</v>
      </c>
      <c r="Q135" s="185">
        <f t="shared" si="218"/>
        <v>6</v>
      </c>
      <c r="R135" s="185">
        <f t="shared" si="218"/>
        <v>5</v>
      </c>
      <c r="S135" s="185">
        <f t="shared" si="218"/>
        <v>4</v>
      </c>
      <c r="T135" s="185">
        <f t="shared" si="218"/>
        <v>3</v>
      </c>
      <c r="U135" s="185">
        <f t="shared" si="218"/>
        <v>3</v>
      </c>
      <c r="V135" s="185">
        <f t="shared" si="218"/>
        <v>3</v>
      </c>
      <c r="W135" s="185">
        <f t="shared" si="218"/>
        <v>3</v>
      </c>
      <c r="X135" s="185">
        <f t="shared" si="218"/>
        <v>3</v>
      </c>
      <c r="Y135" s="185">
        <f t="shared" si="218"/>
        <v>3</v>
      </c>
      <c r="Z135" s="185">
        <f t="shared" si="218"/>
        <v>3</v>
      </c>
      <c r="AA135" s="185">
        <f t="shared" si="218"/>
        <v>3</v>
      </c>
      <c r="AB135" s="185">
        <f t="shared" si="218"/>
        <v>3</v>
      </c>
      <c r="AC135" s="185">
        <f t="shared" si="218"/>
        <v>2</v>
      </c>
      <c r="AD135" s="185">
        <f t="shared" si="218"/>
        <v>2</v>
      </c>
      <c r="AE135" s="185">
        <f t="shared" si="218"/>
        <v>2</v>
      </c>
      <c r="AF135" s="185">
        <f t="shared" si="218"/>
        <v>2</v>
      </c>
      <c r="AG135" s="185">
        <f t="shared" si="218"/>
        <v>2</v>
      </c>
      <c r="AH135" s="185">
        <f t="shared" si="218"/>
        <v>2</v>
      </c>
      <c r="AI135" s="185">
        <f t="shared" si="218"/>
        <v>2</v>
      </c>
      <c r="AJ135" s="185">
        <f t="shared" si="218"/>
        <v>2</v>
      </c>
      <c r="AK135" s="185">
        <f t="shared" si="218"/>
        <v>2</v>
      </c>
      <c r="AL135" s="185">
        <f t="shared" si="218"/>
        <v>2</v>
      </c>
      <c r="AM135" s="185">
        <f t="shared" si="218"/>
        <v>1</v>
      </c>
      <c r="AN135" s="185">
        <f t="shared" si="218"/>
        <v>1</v>
      </c>
      <c r="AO135" s="185" t="e">
        <f t="shared" si="218"/>
        <v>#N/A</v>
      </c>
      <c r="AP135" s="185" t="e">
        <f t="shared" si="218"/>
        <v>#N/A</v>
      </c>
    </row>
    <row r="136" spans="1:76" s="117" customFormat="1">
      <c r="A136" s="117" t="s">
        <v>16</v>
      </c>
      <c r="J136" s="189">
        <f t="shared" ref="J136:AP136" si="219">IF(ISNA(J133),-1,IF(ISNA(J135),99,IF(ISNA(J134),J133,0)))</f>
        <v>0</v>
      </c>
      <c r="K136" s="189">
        <f t="shared" si="219"/>
        <v>1</v>
      </c>
      <c r="L136" s="189">
        <f t="shared" si="219"/>
        <v>1</v>
      </c>
      <c r="M136" s="189">
        <f t="shared" si="219"/>
        <v>0</v>
      </c>
      <c r="N136" s="189">
        <f t="shared" si="219"/>
        <v>2</v>
      </c>
      <c r="O136" s="189">
        <f t="shared" si="219"/>
        <v>0</v>
      </c>
      <c r="P136" s="189">
        <f t="shared" si="219"/>
        <v>3</v>
      </c>
      <c r="Q136" s="189">
        <f t="shared" si="219"/>
        <v>0</v>
      </c>
      <c r="R136" s="189">
        <f t="shared" si="219"/>
        <v>0</v>
      </c>
      <c r="S136" s="189">
        <f t="shared" si="219"/>
        <v>0</v>
      </c>
      <c r="T136" s="189">
        <f t="shared" si="219"/>
        <v>6</v>
      </c>
      <c r="U136" s="189">
        <f t="shared" si="219"/>
        <v>6</v>
      </c>
      <c r="V136" s="189">
        <f t="shared" si="219"/>
        <v>6</v>
      </c>
      <c r="W136" s="189">
        <f t="shared" si="219"/>
        <v>6</v>
      </c>
      <c r="X136" s="189">
        <f t="shared" si="219"/>
        <v>6</v>
      </c>
      <c r="Y136" s="189">
        <f t="shared" si="219"/>
        <v>6</v>
      </c>
      <c r="Z136" s="189">
        <f t="shared" si="219"/>
        <v>6</v>
      </c>
      <c r="AA136" s="189">
        <f t="shared" si="219"/>
        <v>6</v>
      </c>
      <c r="AB136" s="189">
        <f t="shared" si="219"/>
        <v>0</v>
      </c>
      <c r="AC136" s="189">
        <f t="shared" si="219"/>
        <v>7</v>
      </c>
      <c r="AD136" s="189">
        <f t="shared" si="219"/>
        <v>7</v>
      </c>
      <c r="AE136" s="189">
        <f t="shared" si="219"/>
        <v>7</v>
      </c>
      <c r="AF136" s="189">
        <f t="shared" si="219"/>
        <v>7</v>
      </c>
      <c r="AG136" s="189">
        <f t="shared" si="219"/>
        <v>7</v>
      </c>
      <c r="AH136" s="189">
        <f t="shared" si="219"/>
        <v>7</v>
      </c>
      <c r="AI136" s="189">
        <f t="shared" si="219"/>
        <v>7</v>
      </c>
      <c r="AJ136" s="189">
        <f t="shared" si="219"/>
        <v>7</v>
      </c>
      <c r="AK136" s="189">
        <f t="shared" si="219"/>
        <v>7</v>
      </c>
      <c r="AL136" s="189">
        <f t="shared" si="219"/>
        <v>0</v>
      </c>
      <c r="AM136" s="189">
        <f t="shared" si="219"/>
        <v>8</v>
      </c>
      <c r="AN136" s="189">
        <f t="shared" si="219"/>
        <v>0</v>
      </c>
      <c r="AO136" s="189">
        <f t="shared" si="219"/>
        <v>99</v>
      </c>
      <c r="AP136" s="189">
        <f t="shared" si="219"/>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0">IF(A137="*","","COM_PROJ")</f>
        <v>COM_PROJ</v>
      </c>
      <c r="C137" s="23" t="str">
        <f t="shared" ref="C137:C149" si="221">IF($A137="*","","-")</f>
        <v>-</v>
      </c>
      <c r="D137" s="57" t="str">
        <f>ITEMS_TRA!C15</f>
        <v>TFLCV</v>
      </c>
      <c r="E137" s="23" t="str">
        <f t="shared" ref="E137:H149" si="222">IF($A137="*","","-")</f>
        <v>-</v>
      </c>
      <c r="F137" s="23" t="str">
        <f t="shared" si="222"/>
        <v>-</v>
      </c>
      <c r="G137" s="23" t="str">
        <f t="shared" si="222"/>
        <v>-</v>
      </c>
      <c r="H137" s="23" t="str">
        <f t="shared" si="222"/>
        <v>-</v>
      </c>
      <c r="I137" s="125">
        <f t="shared" ref="I137:I149" si="223">IF(A137="*","",0)</f>
        <v>0</v>
      </c>
      <c r="J137" s="186">
        <f t="shared" ref="J137:AP137" si="224">INDEX($M111:$BA111,MATCH(J$132,$M$106:$BA$106,0))</f>
        <v>43.11250375056882</v>
      </c>
      <c r="K137" s="186">
        <f t="shared" si="224"/>
        <v>43.541669167045889</v>
      </c>
      <c r="L137" s="186">
        <f t="shared" si="224"/>
        <v>43.970834583522958</v>
      </c>
      <c r="M137" s="186">
        <f t="shared" si="224"/>
        <v>44.4</v>
      </c>
      <c r="N137" s="186">
        <f t="shared" si="224"/>
        <v>44.871410582810697</v>
      </c>
      <c r="O137" s="186">
        <f t="shared" si="224"/>
        <v>45.342821165621402</v>
      </c>
      <c r="P137" s="186">
        <f t="shared" si="224"/>
        <v>46.092887519806268</v>
      </c>
      <c r="Q137" s="186">
        <f t="shared" si="224"/>
        <v>46.842953873991142</v>
      </c>
      <c r="R137" s="186">
        <f t="shared" si="224"/>
        <v>44.142991852962098</v>
      </c>
      <c r="S137" s="186">
        <f t="shared" si="224"/>
        <v>44.898846878062741</v>
      </c>
      <c r="T137" s="186">
        <f t="shared" si="224"/>
        <v>45.707000322877391</v>
      </c>
      <c r="U137" s="186">
        <f t="shared" si="224"/>
        <v>46.515153767692041</v>
      </c>
      <c r="V137" s="186">
        <f t="shared" si="224"/>
        <v>47.323307212506691</v>
      </c>
      <c r="W137" s="186">
        <f t="shared" si="224"/>
        <v>48.131460657321341</v>
      </c>
      <c r="X137" s="186">
        <f t="shared" si="224"/>
        <v>48.939614102135991</v>
      </c>
      <c r="Y137" s="186">
        <f t="shared" si="224"/>
        <v>49.747767546950641</v>
      </c>
      <c r="Z137" s="186">
        <f t="shared" si="224"/>
        <v>50.555920991765291</v>
      </c>
      <c r="AA137" s="186">
        <f t="shared" si="224"/>
        <v>51.364074436579941</v>
      </c>
      <c r="AB137" s="186">
        <f t="shared" si="224"/>
        <v>52.172227881394598</v>
      </c>
      <c r="AC137" s="186">
        <f t="shared" si="224"/>
        <v>53.20380555956951</v>
      </c>
      <c r="AD137" s="186">
        <f t="shared" si="224"/>
        <v>54.235383237744422</v>
      </c>
      <c r="AE137" s="186">
        <f t="shared" si="224"/>
        <v>55.266960915919334</v>
      </c>
      <c r="AF137" s="186">
        <f t="shared" si="224"/>
        <v>56.298538594094246</v>
      </c>
      <c r="AG137" s="186">
        <f t="shared" si="224"/>
        <v>57.330116272269159</v>
      </c>
      <c r="AH137" s="186">
        <f t="shared" si="224"/>
        <v>58.361693950444071</v>
      </c>
      <c r="AI137" s="186">
        <f t="shared" si="224"/>
        <v>59.393271628618983</v>
      </c>
      <c r="AJ137" s="186">
        <f t="shared" si="224"/>
        <v>60.424849306793895</v>
      </c>
      <c r="AK137" s="186">
        <f t="shared" si="224"/>
        <v>61.456426984968807</v>
      </c>
      <c r="AL137" s="186">
        <f t="shared" si="224"/>
        <v>62.488004663143712</v>
      </c>
      <c r="AM137" s="186">
        <f t="shared" si="224"/>
        <v>70.379101583252606</v>
      </c>
      <c r="AN137" s="186">
        <f t="shared" si="224"/>
        <v>78.270198503361541</v>
      </c>
      <c r="AO137" s="186">
        <f t="shared" si="224"/>
        <v>78.270198503361541</v>
      </c>
      <c r="AP137" s="186">
        <f t="shared" si="224"/>
        <v>78.270198503361541</v>
      </c>
    </row>
    <row r="138" spans="1:76">
      <c r="A138" s="40"/>
      <c r="B138" s="22" t="str">
        <f t="shared" si="220"/>
        <v>COM_PROJ</v>
      </c>
      <c r="C138" s="23" t="str">
        <f t="shared" si="221"/>
        <v>-</v>
      </c>
      <c r="D138" s="57" t="str">
        <f>ITEMS_TRA!C16</f>
        <v>TFHCV1</v>
      </c>
      <c r="E138" s="23" t="str">
        <f t="shared" si="222"/>
        <v>-</v>
      </c>
      <c r="F138" s="23" t="str">
        <f t="shared" si="222"/>
        <v>-</v>
      </c>
      <c r="G138" s="23" t="str">
        <f t="shared" si="222"/>
        <v>-</v>
      </c>
      <c r="H138" s="23" t="str">
        <f t="shared" si="222"/>
        <v>-</v>
      </c>
      <c r="I138" s="125">
        <f t="shared" si="223"/>
        <v>0</v>
      </c>
      <c r="J138" s="186">
        <f t="shared" ref="J138:AP138" si="225">INDEX($M112:$BA112,MATCH(J$132,$M$106:$BA$106,0))</f>
        <v>3.310563752317667</v>
      </c>
      <c r="K138" s="186">
        <f t="shared" si="225"/>
        <v>3.3405637523176668</v>
      </c>
      <c r="L138" s="186">
        <f t="shared" si="225"/>
        <v>3.3705637523176666</v>
      </c>
      <c r="M138" s="186">
        <f t="shared" si="225"/>
        <v>3.4</v>
      </c>
      <c r="N138" s="186">
        <f t="shared" si="225"/>
        <v>3.4249999999999998</v>
      </c>
      <c r="O138" s="186">
        <f t="shared" si="225"/>
        <v>3.45</v>
      </c>
      <c r="P138" s="186">
        <f t="shared" si="225"/>
        <v>3.4714719793248676</v>
      </c>
      <c r="Q138" s="186">
        <f t="shared" si="225"/>
        <v>3.4929439586497351</v>
      </c>
      <c r="R138" s="186">
        <f t="shared" si="225"/>
        <v>3.2916155783920269</v>
      </c>
      <c r="S138" s="186">
        <f t="shared" si="225"/>
        <v>3.3479775074591482</v>
      </c>
      <c r="T138" s="186">
        <f t="shared" si="225"/>
        <v>3.4082391788371065</v>
      </c>
      <c r="U138" s="186">
        <f t="shared" si="225"/>
        <v>3.4685008502150647</v>
      </c>
      <c r="V138" s="186">
        <f t="shared" si="225"/>
        <v>3.5287625215930229</v>
      </c>
      <c r="W138" s="186">
        <f t="shared" si="225"/>
        <v>3.5890241929709812</v>
      </c>
      <c r="X138" s="186">
        <f t="shared" si="225"/>
        <v>3.6492858643489394</v>
      </c>
      <c r="Y138" s="186">
        <f t="shared" si="225"/>
        <v>3.7095475357268977</v>
      </c>
      <c r="Z138" s="186">
        <f t="shared" si="225"/>
        <v>3.7698092071048559</v>
      </c>
      <c r="AA138" s="186">
        <f t="shared" si="225"/>
        <v>3.8300708784828141</v>
      </c>
      <c r="AB138" s="186">
        <f t="shared" si="225"/>
        <v>3.8903325498607719</v>
      </c>
      <c r="AC138" s="186">
        <f t="shared" si="225"/>
        <v>3.9672543218854779</v>
      </c>
      <c r="AD138" s="186">
        <f t="shared" si="225"/>
        <v>4.0441760939101838</v>
      </c>
      <c r="AE138" s="186">
        <f t="shared" si="225"/>
        <v>4.1210978659348898</v>
      </c>
      <c r="AF138" s="186">
        <f t="shared" si="225"/>
        <v>4.1980196379595958</v>
      </c>
      <c r="AG138" s="186">
        <f t="shared" si="225"/>
        <v>4.2749414099843017</v>
      </c>
      <c r="AH138" s="186">
        <f t="shared" si="225"/>
        <v>4.3518631820090077</v>
      </c>
      <c r="AI138" s="186">
        <f t="shared" si="225"/>
        <v>4.4287849540337136</v>
      </c>
      <c r="AJ138" s="186">
        <f t="shared" si="225"/>
        <v>4.5057067260584196</v>
      </c>
      <c r="AK138" s="186">
        <f t="shared" si="225"/>
        <v>4.5826284980831256</v>
      </c>
      <c r="AL138" s="186">
        <f t="shared" si="225"/>
        <v>4.6595502701078333</v>
      </c>
      <c r="AM138" s="186">
        <f t="shared" si="225"/>
        <v>5.2479666067111923</v>
      </c>
      <c r="AN138" s="186">
        <f t="shared" si="225"/>
        <v>5.8363829433145495</v>
      </c>
      <c r="AO138" s="186">
        <f t="shared" si="225"/>
        <v>5.8363829433145495</v>
      </c>
      <c r="AP138" s="186">
        <f t="shared" si="225"/>
        <v>5.8363829433145495</v>
      </c>
    </row>
    <row r="139" spans="1:76">
      <c r="A139" s="40"/>
      <c r="B139" s="22" t="str">
        <f t="shared" si="220"/>
        <v>COM_PROJ</v>
      </c>
      <c r="C139" s="23" t="str">
        <f t="shared" si="221"/>
        <v>-</v>
      </c>
      <c r="D139" s="57" t="str">
        <f>ITEMS_TRA!C17</f>
        <v>TFHCV2</v>
      </c>
      <c r="E139" s="23" t="str">
        <f t="shared" si="222"/>
        <v>-</v>
      </c>
      <c r="F139" s="23" t="str">
        <f t="shared" si="222"/>
        <v>-</v>
      </c>
      <c r="G139" s="23" t="str">
        <f t="shared" si="222"/>
        <v>-</v>
      </c>
      <c r="H139" s="23" t="str">
        <f t="shared" si="222"/>
        <v>-</v>
      </c>
      <c r="I139" s="125">
        <f t="shared" si="223"/>
        <v>0</v>
      </c>
      <c r="J139" s="186">
        <f t="shared" ref="J139:AP139" si="226">INDEX($M113:$BA113,MATCH(J$132,$M$106:$BA$106,0))</f>
        <v>0.6547839540708813</v>
      </c>
      <c r="K139" s="186">
        <f t="shared" si="226"/>
        <v>0.67123078144835724</v>
      </c>
      <c r="L139" s="186">
        <f t="shared" si="226"/>
        <v>0.68767760882583318</v>
      </c>
      <c r="M139" s="186">
        <f t="shared" si="226"/>
        <v>0.704124436203308</v>
      </c>
      <c r="N139" s="186">
        <f t="shared" si="226"/>
        <v>0.72006693722491655</v>
      </c>
      <c r="O139" s="186">
        <f t="shared" si="226"/>
        <v>0.73600943824652509</v>
      </c>
      <c r="P139" s="186">
        <f t="shared" si="226"/>
        <v>0.7405901859105648</v>
      </c>
      <c r="Q139" s="186">
        <f t="shared" si="226"/>
        <v>0.7451709335746044</v>
      </c>
      <c r="R139" s="186">
        <f t="shared" si="226"/>
        <v>0.7022203283408196</v>
      </c>
      <c r="S139" s="186">
        <f t="shared" si="226"/>
        <v>0.71424436073246678</v>
      </c>
      <c r="T139" s="186">
        <f t="shared" si="226"/>
        <v>0.72710034881904295</v>
      </c>
      <c r="U139" s="186">
        <f t="shared" si="226"/>
        <v>0.73995633690561913</v>
      </c>
      <c r="V139" s="186">
        <f t="shared" si="226"/>
        <v>0.7528123249921953</v>
      </c>
      <c r="W139" s="186">
        <f t="shared" si="226"/>
        <v>0.76566831307877148</v>
      </c>
      <c r="X139" s="186">
        <f t="shared" si="226"/>
        <v>0.77852430116534765</v>
      </c>
      <c r="Y139" s="186">
        <f t="shared" si="226"/>
        <v>0.79138028925192383</v>
      </c>
      <c r="Z139" s="186">
        <f t="shared" si="226"/>
        <v>0.80423627733850001</v>
      </c>
      <c r="AA139" s="186">
        <f t="shared" si="226"/>
        <v>0.81709226542507618</v>
      </c>
      <c r="AB139" s="186">
        <f t="shared" si="226"/>
        <v>0.82994825351165213</v>
      </c>
      <c r="AC139" s="186">
        <f t="shared" si="226"/>
        <v>0.84635844198029886</v>
      </c>
      <c r="AD139" s="186">
        <f t="shared" si="226"/>
        <v>0.86276863044894558</v>
      </c>
      <c r="AE139" s="186">
        <f t="shared" si="226"/>
        <v>0.87917881891759231</v>
      </c>
      <c r="AF139" s="186">
        <f t="shared" si="226"/>
        <v>0.89558900738623903</v>
      </c>
      <c r="AG139" s="186">
        <f t="shared" si="226"/>
        <v>0.91199919585488576</v>
      </c>
      <c r="AH139" s="186">
        <f t="shared" si="226"/>
        <v>0.92840938432353248</v>
      </c>
      <c r="AI139" s="186">
        <f t="shared" si="226"/>
        <v>0.94481957279217921</v>
      </c>
      <c r="AJ139" s="186">
        <f t="shared" si="226"/>
        <v>0.96122976126082593</v>
      </c>
      <c r="AK139" s="186">
        <f t="shared" si="226"/>
        <v>0.97763994972947266</v>
      </c>
      <c r="AL139" s="186">
        <f t="shared" si="226"/>
        <v>0.99405013819811971</v>
      </c>
      <c r="AM139" s="186">
        <f t="shared" si="226"/>
        <v>1.1195805664179797</v>
      </c>
      <c r="AN139" s="186">
        <f t="shared" si="226"/>
        <v>1.2451109946378391</v>
      </c>
      <c r="AO139" s="186">
        <f t="shared" si="226"/>
        <v>1.2451109946378391</v>
      </c>
      <c r="AP139" s="186">
        <f t="shared" si="226"/>
        <v>1.2451109946378391</v>
      </c>
    </row>
    <row r="140" spans="1:76">
      <c r="A140" s="40"/>
      <c r="B140" s="22" t="str">
        <f t="shared" si="220"/>
        <v>COM_PROJ</v>
      </c>
      <c r="C140" s="23" t="str">
        <f t="shared" si="221"/>
        <v>-</v>
      </c>
      <c r="D140" s="57" t="str">
        <f>ITEMS_TRA!C18</f>
        <v>TFHCV3</v>
      </c>
      <c r="E140" s="23" t="str">
        <f t="shared" si="222"/>
        <v>-</v>
      </c>
      <c r="F140" s="23" t="str">
        <f t="shared" si="222"/>
        <v>-</v>
      </c>
      <c r="G140" s="23" t="str">
        <f t="shared" si="222"/>
        <v>-</v>
      </c>
      <c r="H140" s="23" t="str">
        <f t="shared" si="222"/>
        <v>-</v>
      </c>
      <c r="I140" s="125">
        <f t="shared" si="223"/>
        <v>0</v>
      </c>
      <c r="J140" s="186">
        <f t="shared" ref="J140:AP140" si="227">INDEX($M114:$BA114,MATCH(J$132,$M$106:$BA$106,0))</f>
        <v>2.7114063478211388</v>
      </c>
      <c r="K140" s="186">
        <f t="shared" si="227"/>
        <v>2.7742708985474289</v>
      </c>
      <c r="L140" s="186">
        <f t="shared" si="227"/>
        <v>2.8371354492737191</v>
      </c>
      <c r="M140" s="186">
        <f t="shared" si="227"/>
        <v>2.9</v>
      </c>
      <c r="N140" s="186">
        <f t="shared" si="227"/>
        <v>2.9652984627095749</v>
      </c>
      <c r="O140" s="186">
        <f t="shared" si="227"/>
        <v>3.0305969254191498</v>
      </c>
      <c r="P140" s="186">
        <f t="shared" si="227"/>
        <v>3.0494586397741084</v>
      </c>
      <c r="Q140" s="186">
        <f t="shared" si="227"/>
        <v>3.0683203541290669</v>
      </c>
      <c r="R140" s="186">
        <f t="shared" si="227"/>
        <v>2.8914666816048276</v>
      </c>
      <c r="S140" s="186">
        <f t="shared" si="227"/>
        <v>2.9409769102835264</v>
      </c>
      <c r="T140" s="186">
        <f t="shared" si="227"/>
        <v>2.9939128047758912</v>
      </c>
      <c r="U140" s="186">
        <f t="shared" si="227"/>
        <v>3.046848699268256</v>
      </c>
      <c r="V140" s="186">
        <f t="shared" si="227"/>
        <v>3.0997845937606208</v>
      </c>
      <c r="W140" s="186">
        <f t="shared" si="227"/>
        <v>3.1527204882529856</v>
      </c>
      <c r="X140" s="186">
        <f t="shared" si="227"/>
        <v>3.2056563827453504</v>
      </c>
      <c r="Y140" s="186">
        <f t="shared" si="227"/>
        <v>3.2585922772377152</v>
      </c>
      <c r="Z140" s="186">
        <f t="shared" si="227"/>
        <v>3.31152817173008</v>
      </c>
      <c r="AA140" s="186">
        <f t="shared" si="227"/>
        <v>3.3644640662224448</v>
      </c>
      <c r="AB140" s="186">
        <f t="shared" si="227"/>
        <v>3.4173999607148109</v>
      </c>
      <c r="AC140" s="186">
        <f t="shared" si="227"/>
        <v>3.4849706522498449</v>
      </c>
      <c r="AD140" s="186">
        <f t="shared" si="227"/>
        <v>3.552541343784879</v>
      </c>
      <c r="AE140" s="186">
        <f t="shared" si="227"/>
        <v>3.620112035319913</v>
      </c>
      <c r="AF140" s="186">
        <f t="shared" si="227"/>
        <v>3.687682726854947</v>
      </c>
      <c r="AG140" s="186">
        <f t="shared" si="227"/>
        <v>3.7552534183899811</v>
      </c>
      <c r="AH140" s="186">
        <f t="shared" si="227"/>
        <v>3.8228241099250151</v>
      </c>
      <c r="AI140" s="186">
        <f t="shared" si="227"/>
        <v>3.8903948014600491</v>
      </c>
      <c r="AJ140" s="186">
        <f t="shared" si="227"/>
        <v>3.9579654929950832</v>
      </c>
      <c r="AK140" s="186">
        <f t="shared" si="227"/>
        <v>4.0255361845301172</v>
      </c>
      <c r="AL140" s="186">
        <f t="shared" si="227"/>
        <v>4.0931068760651508</v>
      </c>
      <c r="AM140" s="186">
        <f t="shared" si="227"/>
        <v>4.6099917284061771</v>
      </c>
      <c r="AN140" s="186">
        <f t="shared" si="227"/>
        <v>5.1268765807472017</v>
      </c>
      <c r="AO140" s="186">
        <f t="shared" si="227"/>
        <v>5.1268765807472017</v>
      </c>
      <c r="AP140" s="186">
        <f t="shared" si="227"/>
        <v>5.1268765807472017</v>
      </c>
    </row>
    <row r="141" spans="1:76">
      <c r="A141" s="40"/>
      <c r="B141" s="22" t="str">
        <f t="shared" si="220"/>
        <v>COM_PROJ</v>
      </c>
      <c r="C141" s="23" t="str">
        <f t="shared" si="221"/>
        <v>-</v>
      </c>
      <c r="D141" s="57" t="str">
        <f>ITEMS_TRA!C19</f>
        <v>TFHCV4</v>
      </c>
      <c r="E141" s="23" t="str">
        <f t="shared" si="222"/>
        <v>-</v>
      </c>
      <c r="F141" s="23" t="str">
        <f t="shared" si="222"/>
        <v>-</v>
      </c>
      <c r="G141" s="23" t="str">
        <f t="shared" si="222"/>
        <v>-</v>
      </c>
      <c r="H141" s="23" t="str">
        <f t="shared" si="222"/>
        <v>-</v>
      </c>
      <c r="I141" s="125">
        <f t="shared" si="223"/>
        <v>0</v>
      </c>
      <c r="J141" s="186">
        <f t="shared" ref="J141:AP141" si="228">INDEX($M115:$BA115,MATCH(J$132,$M$106:$BA$106,0))</f>
        <v>0.57023972229676956</v>
      </c>
      <c r="K141" s="186">
        <f t="shared" si="228"/>
        <v>0.55900373411704862</v>
      </c>
      <c r="L141" s="186">
        <f t="shared" si="228"/>
        <v>0.54776774593732769</v>
      </c>
      <c r="M141" s="24">
        <f t="shared" si="228"/>
        <v>0.53653175775760331</v>
      </c>
      <c r="N141" s="186">
        <f t="shared" si="228"/>
        <v>0.54016937887880168</v>
      </c>
      <c r="O141" s="186">
        <f t="shared" si="228"/>
        <v>0.54380700000000004</v>
      </c>
      <c r="P141" s="186">
        <f t="shared" si="228"/>
        <v>0.54719152540890392</v>
      </c>
      <c r="Q141" s="186">
        <f t="shared" si="228"/>
        <v>0.55057605081780769</v>
      </c>
      <c r="R141" s="186">
        <f t="shared" si="228"/>
        <v>0.51884162111264742</v>
      </c>
      <c r="S141" s="186">
        <f t="shared" si="228"/>
        <v>0.52772568243444573</v>
      </c>
      <c r="T141" s="186">
        <f t="shared" si="228"/>
        <v>0.53722444148575976</v>
      </c>
      <c r="U141" s="186">
        <f t="shared" si="228"/>
        <v>0.54672320053707379</v>
      </c>
      <c r="V141" s="186">
        <f t="shared" si="228"/>
        <v>0.55622195958838783</v>
      </c>
      <c r="W141" s="186">
        <f t="shared" si="228"/>
        <v>0.56572071863970186</v>
      </c>
      <c r="X141" s="186">
        <f t="shared" si="228"/>
        <v>0.57521947769101589</v>
      </c>
      <c r="Y141" s="186">
        <f t="shared" si="228"/>
        <v>0.58471823674232992</v>
      </c>
      <c r="Z141" s="186">
        <f t="shared" si="228"/>
        <v>0.59421699579364395</v>
      </c>
      <c r="AA141" s="186">
        <f t="shared" si="228"/>
        <v>0.60371575484495799</v>
      </c>
      <c r="AB141" s="186">
        <f t="shared" si="228"/>
        <v>0.61321451389627168</v>
      </c>
      <c r="AC141" s="186">
        <f t="shared" si="228"/>
        <v>0.62533932493379041</v>
      </c>
      <c r="AD141" s="186">
        <f t="shared" si="228"/>
        <v>0.63746413597130913</v>
      </c>
      <c r="AE141" s="186">
        <f t="shared" si="228"/>
        <v>0.64958894700882786</v>
      </c>
      <c r="AF141" s="186">
        <f t="shared" si="228"/>
        <v>0.66171375804634658</v>
      </c>
      <c r="AG141" s="186">
        <f t="shared" si="228"/>
        <v>0.6738385690838653</v>
      </c>
      <c r="AH141" s="186">
        <f t="shared" si="228"/>
        <v>0.68596338012138403</v>
      </c>
      <c r="AI141" s="186">
        <f t="shared" si="228"/>
        <v>0.69808819115890275</v>
      </c>
      <c r="AJ141" s="186">
        <f t="shared" si="228"/>
        <v>0.71021300219642147</v>
      </c>
      <c r="AK141" s="186">
        <f t="shared" si="228"/>
        <v>0.7223378132339402</v>
      </c>
      <c r="AL141" s="186">
        <f t="shared" si="228"/>
        <v>0.73446262427145848</v>
      </c>
      <c r="AM141" s="186">
        <f t="shared" si="228"/>
        <v>0.82721187724515799</v>
      </c>
      <c r="AN141" s="186">
        <f t="shared" si="228"/>
        <v>0.91996113021885695</v>
      </c>
      <c r="AO141" s="186">
        <f t="shared" si="228"/>
        <v>0.91996113021885695</v>
      </c>
      <c r="AP141" s="186">
        <f t="shared" si="228"/>
        <v>0.91996113021885695</v>
      </c>
    </row>
    <row r="142" spans="1:76">
      <c r="A142" s="40"/>
      <c r="B142" s="22" t="str">
        <f t="shared" si="220"/>
        <v>COM_PROJ</v>
      </c>
      <c r="C142" s="23" t="str">
        <f t="shared" si="221"/>
        <v>-</v>
      </c>
      <c r="D142" s="57" t="str">
        <f>ITEMS_TRA!C20</f>
        <v>TFHCV5</v>
      </c>
      <c r="E142" s="23" t="str">
        <f t="shared" si="222"/>
        <v>-</v>
      </c>
      <c r="F142" s="23" t="str">
        <f t="shared" si="222"/>
        <v>-</v>
      </c>
      <c r="G142" s="23" t="str">
        <f t="shared" si="222"/>
        <v>-</v>
      </c>
      <c r="H142" s="23" t="str">
        <f t="shared" si="222"/>
        <v>-</v>
      </c>
      <c r="I142" s="125">
        <f t="shared" si="223"/>
        <v>0</v>
      </c>
      <c r="J142" s="186">
        <f t="shared" ref="J142:AP142" si="229">INDEX($M116:$BA116,MATCH(J$132,$M$106:$BA$106,0))</f>
        <v>0.27326501935541331</v>
      </c>
      <c r="K142" s="186">
        <f t="shared" si="229"/>
        <v>0.27740453823694228</v>
      </c>
      <c r="L142" s="186">
        <f t="shared" si="229"/>
        <v>0.28154405711847125</v>
      </c>
      <c r="M142" s="186">
        <f t="shared" si="229"/>
        <v>0.28568357599999999</v>
      </c>
      <c r="N142" s="186">
        <f t="shared" si="229"/>
        <v>0.2876204765</v>
      </c>
      <c r="O142" s="186">
        <f t="shared" si="229"/>
        <v>0.289557377</v>
      </c>
      <c r="P142" s="186">
        <f t="shared" si="229"/>
        <v>0.29135951323545128</v>
      </c>
      <c r="Q142" s="186">
        <f t="shared" si="229"/>
        <v>0.29316164947090256</v>
      </c>
      <c r="R142" s="186">
        <f t="shared" si="229"/>
        <v>0.27626422404971984</v>
      </c>
      <c r="S142" s="186">
        <f t="shared" si="229"/>
        <v>0.28099466241010707</v>
      </c>
      <c r="T142" s="186">
        <f t="shared" si="229"/>
        <v>0.2860524048732484</v>
      </c>
      <c r="U142" s="186">
        <f t="shared" si="229"/>
        <v>0.29111014733638974</v>
      </c>
      <c r="V142" s="186">
        <f t="shared" si="229"/>
        <v>0.29616788979953107</v>
      </c>
      <c r="W142" s="186">
        <f t="shared" si="229"/>
        <v>0.3012256322626724</v>
      </c>
      <c r="X142" s="186">
        <f t="shared" si="229"/>
        <v>0.30628337472581374</v>
      </c>
      <c r="Y142" s="186">
        <f t="shared" si="229"/>
        <v>0.31134111718895507</v>
      </c>
      <c r="Z142" s="186">
        <f t="shared" si="229"/>
        <v>0.31639885965209641</v>
      </c>
      <c r="AA142" s="186">
        <f t="shared" si="229"/>
        <v>0.32145660211523774</v>
      </c>
      <c r="AB142" s="186">
        <f t="shared" si="229"/>
        <v>0.32651434457837891</v>
      </c>
      <c r="AC142" s="186">
        <f t="shared" si="229"/>
        <v>0.3329703638658183</v>
      </c>
      <c r="AD142" s="186">
        <f t="shared" si="229"/>
        <v>0.33942638315325768</v>
      </c>
      <c r="AE142" s="186">
        <f t="shared" si="229"/>
        <v>0.34588240244069707</v>
      </c>
      <c r="AF142" s="186">
        <f t="shared" si="229"/>
        <v>0.35233842172813645</v>
      </c>
      <c r="AG142" s="186">
        <f t="shared" si="229"/>
        <v>0.35879444101557584</v>
      </c>
      <c r="AH142" s="186">
        <f t="shared" si="229"/>
        <v>0.36525046030301522</v>
      </c>
      <c r="AI142" s="186">
        <f t="shared" si="229"/>
        <v>0.37170647959045461</v>
      </c>
      <c r="AJ142" s="186">
        <f t="shared" si="229"/>
        <v>0.37816249887789399</v>
      </c>
      <c r="AK142" s="186">
        <f t="shared" si="229"/>
        <v>0.38461851816533338</v>
      </c>
      <c r="AL142" s="186">
        <f t="shared" si="229"/>
        <v>0.39107453745277287</v>
      </c>
      <c r="AM142" s="186">
        <f t="shared" si="229"/>
        <v>0.44046012905011134</v>
      </c>
      <c r="AN142" s="186">
        <f t="shared" si="229"/>
        <v>0.4898457206474498</v>
      </c>
      <c r="AO142" s="186">
        <f t="shared" si="229"/>
        <v>0.4898457206474498</v>
      </c>
      <c r="AP142" s="186">
        <f t="shared" si="229"/>
        <v>0.4898457206474498</v>
      </c>
    </row>
    <row r="143" spans="1:76">
      <c r="A143" s="40"/>
      <c r="B143" s="22" t="str">
        <f t="shared" si="220"/>
        <v>COM_PROJ</v>
      </c>
      <c r="C143" s="23" t="str">
        <f t="shared" si="221"/>
        <v>-</v>
      </c>
      <c r="D143" s="57" t="str">
        <f>ITEMS_TRA!C21</f>
        <v>TFHCV6</v>
      </c>
      <c r="E143" s="23" t="str">
        <f t="shared" si="222"/>
        <v>-</v>
      </c>
      <c r="F143" s="23" t="str">
        <f t="shared" si="222"/>
        <v>-</v>
      </c>
      <c r="G143" s="23" t="str">
        <f t="shared" si="222"/>
        <v>-</v>
      </c>
      <c r="H143" s="23" t="str">
        <f t="shared" si="222"/>
        <v>-</v>
      </c>
      <c r="I143" s="125">
        <f t="shared" si="223"/>
        <v>0</v>
      </c>
      <c r="J143" s="186">
        <f t="shared" ref="J143:AP143" si="230">INDEX($M117:$BA117,MATCH(J$132,$M$106:$BA$106,0))</f>
        <v>5.0361375113209643</v>
      </c>
      <c r="K143" s="186">
        <f t="shared" si="230"/>
        <v>5.3607583408806443</v>
      </c>
      <c r="L143" s="186">
        <f t="shared" si="230"/>
        <v>5.6853791704403243</v>
      </c>
      <c r="M143" s="186">
        <f t="shared" si="230"/>
        <v>6.01</v>
      </c>
      <c r="N143" s="186">
        <f t="shared" si="230"/>
        <v>6.0652596920330133</v>
      </c>
      <c r="O143" s="186">
        <f t="shared" si="230"/>
        <v>6.1205193840660259</v>
      </c>
      <c r="P143" s="186">
        <f t="shared" si="230"/>
        <v>6.1586120407825806</v>
      </c>
      <c r="Q143" s="186">
        <f t="shared" si="230"/>
        <v>6.1967046974991353</v>
      </c>
      <c r="R143" s="186">
        <f t="shared" si="230"/>
        <v>5.8395353485339427</v>
      </c>
      <c r="S143" s="186">
        <f t="shared" si="230"/>
        <v>5.9395249947306592</v>
      </c>
      <c r="T143" s="186">
        <f t="shared" si="230"/>
        <v>6.0464330317697925</v>
      </c>
      <c r="U143" s="186">
        <f t="shared" si="230"/>
        <v>6.1533410688089258</v>
      </c>
      <c r="V143" s="186">
        <f t="shared" si="230"/>
        <v>6.2602491058480592</v>
      </c>
      <c r="W143" s="186">
        <f t="shared" si="230"/>
        <v>6.3671571428871925</v>
      </c>
      <c r="X143" s="186">
        <f t="shared" si="230"/>
        <v>6.4740651799263258</v>
      </c>
      <c r="Y143" s="186">
        <f t="shared" si="230"/>
        <v>6.5809732169654591</v>
      </c>
      <c r="Z143" s="186">
        <f t="shared" si="230"/>
        <v>6.6878812540045924</v>
      </c>
      <c r="AA143" s="186">
        <f t="shared" si="230"/>
        <v>6.7947892910437258</v>
      </c>
      <c r="AB143" s="186">
        <f t="shared" si="230"/>
        <v>6.9016973280828591</v>
      </c>
      <c r="AC143" s="186">
        <f t="shared" si="230"/>
        <v>7.0381614430781987</v>
      </c>
      <c r="AD143" s="186">
        <f t="shared" si="230"/>
        <v>7.1746255580735383</v>
      </c>
      <c r="AE143" s="186">
        <f t="shared" si="230"/>
        <v>7.3110896730688779</v>
      </c>
      <c r="AF143" s="186">
        <f t="shared" si="230"/>
        <v>7.4475537880642175</v>
      </c>
      <c r="AG143" s="186">
        <f t="shared" si="230"/>
        <v>7.5840179030595571</v>
      </c>
      <c r="AH143" s="186">
        <f t="shared" si="230"/>
        <v>7.7204820180548968</v>
      </c>
      <c r="AI143" s="186">
        <f t="shared" si="230"/>
        <v>7.8569461330502364</v>
      </c>
      <c r="AJ143" s="186">
        <f t="shared" si="230"/>
        <v>7.993410248045576</v>
      </c>
      <c r="AK143" s="186">
        <f t="shared" si="230"/>
        <v>8.1298743630409156</v>
      </c>
      <c r="AL143" s="186">
        <f t="shared" si="230"/>
        <v>8.2663384780362552</v>
      </c>
      <c r="AM143" s="186">
        <f t="shared" si="230"/>
        <v>9.3102264763208868</v>
      </c>
      <c r="AN143" s="186">
        <f t="shared" si="230"/>
        <v>10.354114474605515</v>
      </c>
      <c r="AO143" s="186">
        <f t="shared" si="230"/>
        <v>10.354114474605515</v>
      </c>
      <c r="AP143" s="186">
        <f t="shared" si="230"/>
        <v>10.354114474605515</v>
      </c>
    </row>
    <row r="144" spans="1:76">
      <c r="A144" s="40"/>
      <c r="B144" s="22" t="str">
        <f t="shared" si="220"/>
        <v>COM_PROJ</v>
      </c>
      <c r="C144" s="23" t="str">
        <f t="shared" si="221"/>
        <v>-</v>
      </c>
      <c r="D144" s="57" t="str">
        <f>ITEMS_TRA!C22</f>
        <v>TFHCV7</v>
      </c>
      <c r="E144" s="23" t="str">
        <f t="shared" si="222"/>
        <v>-</v>
      </c>
      <c r="F144" s="23" t="str">
        <f t="shared" si="222"/>
        <v>-</v>
      </c>
      <c r="G144" s="23" t="str">
        <f t="shared" si="222"/>
        <v>-</v>
      </c>
      <c r="H144" s="23" t="str">
        <f t="shared" si="222"/>
        <v>-</v>
      </c>
      <c r="I144" s="125">
        <f t="shared" si="223"/>
        <v>0</v>
      </c>
      <c r="J144" s="186">
        <f t="shared" ref="J144:AP144" si="231">INDEX($M118:$BA118,MATCH(J$132,$M$106:$BA$106,0))</f>
        <v>1.5653068685251963</v>
      </c>
      <c r="K144" s="186">
        <f t="shared" si="231"/>
        <v>1.6102045790167996</v>
      </c>
      <c r="L144" s="186">
        <f t="shared" si="231"/>
        <v>1.6551022895084029</v>
      </c>
      <c r="M144" s="186">
        <f t="shared" si="231"/>
        <v>1.7</v>
      </c>
      <c r="N144" s="186">
        <f t="shared" si="231"/>
        <v>1.74</v>
      </c>
      <c r="O144" s="186">
        <f t="shared" si="231"/>
        <v>1.78</v>
      </c>
      <c r="P144" s="186">
        <f t="shared" si="231"/>
        <v>1.7910782965792071</v>
      </c>
      <c r="Q144" s="186">
        <f t="shared" si="231"/>
        <v>1.802156593158414</v>
      </c>
      <c r="R144" s="186">
        <f t="shared" si="231"/>
        <v>1.6982828201558868</v>
      </c>
      <c r="S144" s="186">
        <f t="shared" si="231"/>
        <v>1.7273623081963148</v>
      </c>
      <c r="T144" s="186">
        <f t="shared" si="231"/>
        <v>1.7584538371971163</v>
      </c>
      <c r="U144" s="186">
        <f t="shared" si="231"/>
        <v>1.7895453661979179</v>
      </c>
      <c r="V144" s="186">
        <f t="shared" si="231"/>
        <v>1.8206368951987195</v>
      </c>
      <c r="W144" s="186">
        <f t="shared" si="231"/>
        <v>1.8517284241995211</v>
      </c>
      <c r="X144" s="186">
        <f t="shared" si="231"/>
        <v>1.8828199532003227</v>
      </c>
      <c r="Y144" s="186">
        <f t="shared" si="231"/>
        <v>1.9139114822011243</v>
      </c>
      <c r="Z144" s="186">
        <f t="shared" si="231"/>
        <v>1.9450030112019259</v>
      </c>
      <c r="AA144" s="186">
        <f t="shared" si="231"/>
        <v>1.9760945402027275</v>
      </c>
      <c r="AB144" s="186">
        <f t="shared" si="231"/>
        <v>2.007186069203529</v>
      </c>
      <c r="AC144" s="186">
        <f t="shared" si="231"/>
        <v>2.0468732443351167</v>
      </c>
      <c r="AD144" s="186">
        <f t="shared" si="231"/>
        <v>2.0865604194667045</v>
      </c>
      <c r="AE144" s="186">
        <f t="shared" si="231"/>
        <v>2.1262475945982922</v>
      </c>
      <c r="AF144" s="186">
        <f t="shared" si="231"/>
        <v>2.1659347697298799</v>
      </c>
      <c r="AG144" s="186">
        <f t="shared" si="231"/>
        <v>2.2056219448614676</v>
      </c>
      <c r="AH144" s="186">
        <f t="shared" si="231"/>
        <v>2.2453091199930553</v>
      </c>
      <c r="AI144" s="186">
        <f t="shared" si="231"/>
        <v>2.284996295124643</v>
      </c>
      <c r="AJ144" s="186">
        <f t="shared" si="231"/>
        <v>2.3246834702562307</v>
      </c>
      <c r="AK144" s="186">
        <f t="shared" si="231"/>
        <v>2.3643706453878184</v>
      </c>
      <c r="AL144" s="186">
        <f t="shared" si="231"/>
        <v>2.4040578205194048</v>
      </c>
      <c r="AM144" s="186">
        <f t="shared" si="231"/>
        <v>2.7076465391147604</v>
      </c>
      <c r="AN144" s="186">
        <f t="shared" si="231"/>
        <v>3.0112352577101165</v>
      </c>
      <c r="AO144" s="186">
        <f t="shared" si="231"/>
        <v>3.0112352577101165</v>
      </c>
      <c r="AP144" s="186">
        <f t="shared" si="231"/>
        <v>3.0112352577101165</v>
      </c>
    </row>
    <row r="145" spans="1:51">
      <c r="A145" s="40" t="s">
        <v>125</v>
      </c>
      <c r="B145" s="22" t="str">
        <f t="shared" si="220"/>
        <v>COM_PROJ</v>
      </c>
      <c r="C145" s="23" t="str">
        <f t="shared" si="221"/>
        <v>-</v>
      </c>
      <c r="D145" s="57" t="str">
        <f>ITEMS_TRA!C23</f>
        <v>TFHCV8</v>
      </c>
      <c r="E145" s="23" t="str">
        <f t="shared" si="222"/>
        <v>-</v>
      </c>
      <c r="F145" s="23" t="str">
        <f t="shared" si="222"/>
        <v>-</v>
      </c>
      <c r="G145" s="23" t="str">
        <f t="shared" si="222"/>
        <v>-</v>
      </c>
      <c r="H145" s="23" t="str">
        <f t="shared" si="222"/>
        <v>-</v>
      </c>
      <c r="I145" s="125">
        <f t="shared" si="223"/>
        <v>0</v>
      </c>
      <c r="J145" s="186">
        <f t="shared" ref="J145:AP145" si="232">INDEX($M119:$BA119,MATCH(J$132,$M$106:$BA$106,0))</f>
        <v>5.8486156921973939E-2</v>
      </c>
      <c r="K145" s="186">
        <f t="shared" si="232"/>
        <v>6.5622085483256903E-2</v>
      </c>
      <c r="L145" s="186">
        <f t="shared" si="232"/>
        <v>7.2758014044539868E-2</v>
      </c>
      <c r="M145" s="186">
        <f t="shared" si="232"/>
        <v>7.9893942605822804E-2</v>
      </c>
      <c r="N145" s="186">
        <f t="shared" si="232"/>
        <v>9.0970063028559395E-2</v>
      </c>
      <c r="O145" s="186">
        <f t="shared" si="232"/>
        <v>0.102046183451296</v>
      </c>
      <c r="P145" s="186">
        <f t="shared" si="232"/>
        <v>0.1026812946226722</v>
      </c>
      <c r="Q145" s="186">
        <f t="shared" si="232"/>
        <v>0.10331640579404838</v>
      </c>
      <c r="R145" s="186">
        <f t="shared" si="232"/>
        <v>9.7361393380793235E-2</v>
      </c>
      <c r="S145" s="186">
        <f t="shared" si="232"/>
        <v>9.9028500555648991E-2</v>
      </c>
      <c r="T145" s="186">
        <f t="shared" si="232"/>
        <v>0.10081095666362488</v>
      </c>
      <c r="U145" s="186">
        <f t="shared" si="232"/>
        <v>0.10259341277160078</v>
      </c>
      <c r="V145" s="186">
        <f t="shared" si="232"/>
        <v>0.10437586887957667</v>
      </c>
      <c r="W145" s="186">
        <f t="shared" si="232"/>
        <v>0.10615832498755257</v>
      </c>
      <c r="X145" s="186">
        <f t="shared" si="232"/>
        <v>0.10794078109552846</v>
      </c>
      <c r="Y145" s="186">
        <f t="shared" si="232"/>
        <v>0.10972323720350435</v>
      </c>
      <c r="Z145" s="186">
        <f t="shared" si="232"/>
        <v>0.11150569331148025</v>
      </c>
      <c r="AA145" s="186">
        <f t="shared" si="232"/>
        <v>0.11328814941945614</v>
      </c>
      <c r="AB145" s="186">
        <f t="shared" si="232"/>
        <v>0.11507060552743206</v>
      </c>
      <c r="AC145" s="186">
        <f t="shared" si="232"/>
        <v>0.11734584415335436</v>
      </c>
      <c r="AD145" s="186">
        <f t="shared" si="232"/>
        <v>0.11962108277927666</v>
      </c>
      <c r="AE145" s="186">
        <f t="shared" si="232"/>
        <v>0.12189632140519896</v>
      </c>
      <c r="AF145" s="186">
        <f t="shared" si="232"/>
        <v>0.12417156003112126</v>
      </c>
      <c r="AG145" s="186">
        <f t="shared" si="232"/>
        <v>0.12644679865704356</v>
      </c>
      <c r="AH145" s="186">
        <f t="shared" si="232"/>
        <v>0.12872203728296586</v>
      </c>
      <c r="AI145" s="186">
        <f t="shared" si="232"/>
        <v>0.13099727590888816</v>
      </c>
      <c r="AJ145" s="186">
        <f t="shared" si="232"/>
        <v>0.13327251453481045</v>
      </c>
      <c r="AK145" s="186">
        <f t="shared" si="232"/>
        <v>0.13554775316073275</v>
      </c>
      <c r="AL145" s="186">
        <f t="shared" si="232"/>
        <v>0.13782299178665505</v>
      </c>
      <c r="AM145" s="186">
        <f t="shared" si="232"/>
        <v>0.15522752553470309</v>
      </c>
      <c r="AN145" s="186">
        <f t="shared" si="232"/>
        <v>0.17263205928275122</v>
      </c>
      <c r="AO145" s="186">
        <f t="shared" si="232"/>
        <v>0.17263205928275122</v>
      </c>
      <c r="AP145" s="186">
        <f t="shared" si="232"/>
        <v>0.17263205928275122</v>
      </c>
    </row>
    <row r="146" spans="1:51">
      <c r="A146" s="40" t="s">
        <v>125</v>
      </c>
      <c r="B146" s="22" t="str">
        <f t="shared" si="220"/>
        <v>COM_PROJ</v>
      </c>
      <c r="C146" s="23" t="str">
        <f t="shared" si="221"/>
        <v>-</v>
      </c>
      <c r="D146" s="57" t="str">
        <f>ITEMS_TRA!C24</f>
        <v>TFHCV9</v>
      </c>
      <c r="E146" s="23" t="str">
        <f t="shared" si="222"/>
        <v>-</v>
      </c>
      <c r="F146" s="23" t="str">
        <f t="shared" si="222"/>
        <v>-</v>
      </c>
      <c r="G146" s="23" t="str">
        <f t="shared" si="222"/>
        <v>-</v>
      </c>
      <c r="H146" s="23" t="str">
        <f t="shared" si="222"/>
        <v>-</v>
      </c>
      <c r="I146" s="125">
        <f t="shared" si="223"/>
        <v>0</v>
      </c>
      <c r="J146" s="186">
        <f t="shared" ref="J146:AP146" si="233">INDEX($M120:$BA120,MATCH(J$132,$M$106:$BA$106,0))</f>
        <v>3.9969372950314989E-2</v>
      </c>
      <c r="K146" s="186">
        <f t="shared" si="233"/>
        <v>3.4102559292729893E-2</v>
      </c>
      <c r="L146" s="186">
        <f t="shared" si="233"/>
        <v>2.8235745635144794E-2</v>
      </c>
      <c r="M146" s="186">
        <f t="shared" si="233"/>
        <v>2.2368931977559604E-2</v>
      </c>
      <c r="N146" s="186">
        <f t="shared" si="233"/>
        <v>2.2519965988779801E-2</v>
      </c>
      <c r="O146" s="186">
        <f t="shared" si="233"/>
        <v>2.2670999999999997E-2</v>
      </c>
      <c r="P146" s="186">
        <f t="shared" si="233"/>
        <v>2.2812098911093932E-2</v>
      </c>
      <c r="Q146" s="186">
        <f t="shared" si="233"/>
        <v>2.2953197822187865E-2</v>
      </c>
      <c r="R146" s="186">
        <f t="shared" si="233"/>
        <v>2.1630207761659609E-2</v>
      </c>
      <c r="S146" s="186">
        <f t="shared" si="233"/>
        <v>2.2000579151190251E-2</v>
      </c>
      <c r="T146" s="186">
        <f t="shared" si="233"/>
        <v>2.2396576934323495E-2</v>
      </c>
      <c r="U146" s="186">
        <f t="shared" si="233"/>
        <v>2.2792574717456739E-2</v>
      </c>
      <c r="V146" s="186">
        <f t="shared" si="233"/>
        <v>2.3188572500589984E-2</v>
      </c>
      <c r="W146" s="186">
        <f t="shared" si="233"/>
        <v>2.3584570283723228E-2</v>
      </c>
      <c r="X146" s="186">
        <f t="shared" si="233"/>
        <v>2.3980568066856472E-2</v>
      </c>
      <c r="Y146" s="186">
        <f t="shared" si="233"/>
        <v>2.4376565849989717E-2</v>
      </c>
      <c r="Z146" s="186">
        <f t="shared" si="233"/>
        <v>2.4772563633122961E-2</v>
      </c>
      <c r="AA146" s="186">
        <f t="shared" si="233"/>
        <v>2.5168561416256206E-2</v>
      </c>
      <c r="AB146" s="186">
        <f t="shared" si="233"/>
        <v>2.556455919938944E-2</v>
      </c>
      <c r="AC146" s="186">
        <f t="shared" si="233"/>
        <v>2.6070035574337878E-2</v>
      </c>
      <c r="AD146" s="186">
        <f t="shared" si="233"/>
        <v>2.6575511949286316E-2</v>
      </c>
      <c r="AE146" s="186">
        <f t="shared" si="233"/>
        <v>2.7080988324234754E-2</v>
      </c>
      <c r="AF146" s="186">
        <f t="shared" si="233"/>
        <v>2.7586464699183192E-2</v>
      </c>
      <c r="AG146" s="186">
        <f t="shared" si="233"/>
        <v>2.809194107413163E-2</v>
      </c>
      <c r="AH146" s="186">
        <f t="shared" si="233"/>
        <v>2.8597417449080068E-2</v>
      </c>
      <c r="AI146" s="186">
        <f t="shared" si="233"/>
        <v>2.9102893824028506E-2</v>
      </c>
      <c r="AJ146" s="186">
        <f t="shared" si="233"/>
        <v>2.9608370198976944E-2</v>
      </c>
      <c r="AK146" s="186">
        <f t="shared" si="233"/>
        <v>3.0113846573925383E-2</v>
      </c>
      <c r="AL146" s="186">
        <f t="shared" si="233"/>
        <v>3.0619322948873835E-2</v>
      </c>
      <c r="AM146" s="186">
        <f t="shared" si="233"/>
        <v>3.448598577992739E-2</v>
      </c>
      <c r="AN146" s="186">
        <f t="shared" si="233"/>
        <v>3.8352648610980936E-2</v>
      </c>
      <c r="AO146" s="186">
        <f t="shared" si="233"/>
        <v>3.8352648610980936E-2</v>
      </c>
      <c r="AP146" s="186">
        <f t="shared" si="233"/>
        <v>3.8352648610980936E-2</v>
      </c>
    </row>
    <row r="147" spans="1:51">
      <c r="A147" s="40" t="s">
        <v>125</v>
      </c>
      <c r="B147" s="22" t="str">
        <f t="shared" si="220"/>
        <v>COM_PROJ</v>
      </c>
      <c r="C147" s="23" t="str">
        <f t="shared" si="221"/>
        <v>-</v>
      </c>
      <c r="D147" s="57" t="str">
        <f>ITEMS_TRA!C25</f>
        <v>TFRCO</v>
      </c>
      <c r="E147" s="23" t="str">
        <f t="shared" si="222"/>
        <v>-</v>
      </c>
      <c r="F147" s="23" t="str">
        <f t="shared" si="222"/>
        <v>-</v>
      </c>
      <c r="G147" s="23" t="str">
        <f t="shared" si="222"/>
        <v>-</v>
      </c>
      <c r="H147" s="23" t="str">
        <f t="shared" si="222"/>
        <v>-</v>
      </c>
      <c r="I147" s="125">
        <f t="shared" si="223"/>
        <v>0</v>
      </c>
      <c r="J147" s="186">
        <f t="shared" ref="J147:AP147" si="234">INDEX($M121:$BA121,MATCH(J$132,$M$106:$BA$106,0))</f>
        <v>22</v>
      </c>
      <c r="K147" s="186">
        <f t="shared" si="234"/>
        <v>22.394471154794275</v>
      </c>
      <c r="L147" s="186">
        <f t="shared" si="234"/>
        <v>22.788942309588549</v>
      </c>
      <c r="M147" s="186">
        <f t="shared" si="234"/>
        <v>23.18341346438282</v>
      </c>
      <c r="N147" s="186">
        <f t="shared" si="234"/>
        <v>23.396576241140856</v>
      </c>
      <c r="O147" s="186">
        <f t="shared" si="234"/>
        <v>23.609739017898892</v>
      </c>
      <c r="P147" s="186">
        <f t="shared" si="234"/>
        <v>23.75668041733595</v>
      </c>
      <c r="Q147" s="186">
        <f t="shared" si="234"/>
        <v>23.903621816773004</v>
      </c>
      <c r="R147" s="186">
        <f t="shared" si="234"/>
        <v>22.525850653068428</v>
      </c>
      <c r="S147" s="186">
        <f t="shared" si="234"/>
        <v>22.911558025769899</v>
      </c>
      <c r="T147" s="186">
        <f t="shared" si="234"/>
        <v>23.323952905194822</v>
      </c>
      <c r="U147" s="186">
        <f t="shared" si="234"/>
        <v>23.736347784619745</v>
      </c>
      <c r="V147" s="186">
        <f t="shared" si="234"/>
        <v>24.148742664044669</v>
      </c>
      <c r="W147" s="186">
        <f t="shared" si="234"/>
        <v>24.561137543469592</v>
      </c>
      <c r="X147" s="186">
        <f t="shared" si="234"/>
        <v>24.973532422894515</v>
      </c>
      <c r="Y147" s="186">
        <f t="shared" si="234"/>
        <v>25.385927302319438</v>
      </c>
      <c r="Z147" s="186">
        <f t="shared" si="234"/>
        <v>25.798322181744361</v>
      </c>
      <c r="AA147" s="186">
        <f t="shared" si="234"/>
        <v>26.210717061169284</v>
      </c>
      <c r="AB147" s="186">
        <f t="shared" si="234"/>
        <v>26.623111940594196</v>
      </c>
      <c r="AC147" s="186">
        <f t="shared" si="234"/>
        <v>27.149518596332641</v>
      </c>
      <c r="AD147" s="186">
        <f t="shared" si="234"/>
        <v>27.675925252071085</v>
      </c>
      <c r="AE147" s="186">
        <f t="shared" si="234"/>
        <v>28.20233190780953</v>
      </c>
      <c r="AF147" s="186">
        <f t="shared" si="234"/>
        <v>28.728738563547974</v>
      </c>
      <c r="AG147" s="186">
        <f t="shared" si="234"/>
        <v>29.255145219286419</v>
      </c>
      <c r="AH147" s="186">
        <f t="shared" si="234"/>
        <v>29.781551875024864</v>
      </c>
      <c r="AI147" s="186">
        <f t="shared" si="234"/>
        <v>30.307958530763308</v>
      </c>
      <c r="AJ147" s="186">
        <f t="shared" si="234"/>
        <v>30.834365186501753</v>
      </c>
      <c r="AK147" s="186">
        <f t="shared" si="234"/>
        <v>31.360771842240197</v>
      </c>
      <c r="AL147" s="186">
        <f t="shared" si="234"/>
        <v>31.887178497978631</v>
      </c>
      <c r="AM147" s="186">
        <f t="shared" si="234"/>
        <v>35.913948393941936</v>
      </c>
      <c r="AN147" s="186">
        <f t="shared" si="234"/>
        <v>39.940718289905263</v>
      </c>
      <c r="AO147" s="186">
        <f t="shared" si="234"/>
        <v>39.940718289905263</v>
      </c>
      <c r="AP147" s="186">
        <f t="shared" si="234"/>
        <v>39.940718289905263</v>
      </c>
    </row>
    <row r="148" spans="1:51">
      <c r="A148" s="40"/>
      <c r="B148" s="22" t="str">
        <f t="shared" si="220"/>
        <v>COM_PROJ</v>
      </c>
      <c r="C148" s="23" t="str">
        <f t="shared" si="221"/>
        <v>-</v>
      </c>
      <c r="D148" s="57" t="str">
        <f>ITEMS_TRA!C26</f>
        <v>TFROT</v>
      </c>
      <c r="E148" s="23" t="str">
        <f t="shared" si="222"/>
        <v>-</v>
      </c>
      <c r="F148" s="23" t="str">
        <f t="shared" si="222"/>
        <v>-</v>
      </c>
      <c r="G148" s="23" t="str">
        <f t="shared" si="222"/>
        <v>-</v>
      </c>
      <c r="H148" s="23" t="str">
        <f t="shared" si="222"/>
        <v>-</v>
      </c>
      <c r="I148" s="125">
        <f t="shared" si="223"/>
        <v>0</v>
      </c>
      <c r="J148" s="186">
        <f t="shared" ref="J148:AP148" si="235">INDEX($M122:$BA122,MATCH(J$132,$M$106:$BA$106,0))</f>
        <v>25.1</v>
      </c>
      <c r="K148" s="186">
        <f t="shared" si="235"/>
        <v>25.5500557266062</v>
      </c>
      <c r="L148" s="186">
        <f t="shared" si="235"/>
        <v>26.000111453212398</v>
      </c>
      <c r="M148" s="186">
        <f t="shared" si="235"/>
        <v>26.4501671798186</v>
      </c>
      <c r="N148" s="186">
        <f t="shared" si="235"/>
        <v>26.693366529665269</v>
      </c>
      <c r="O148" s="186">
        <f t="shared" si="235"/>
        <v>26.936565879511939</v>
      </c>
      <c r="P148" s="186">
        <f t="shared" si="235"/>
        <v>27.104212657960581</v>
      </c>
      <c r="Q148" s="186">
        <f t="shared" si="235"/>
        <v>27.271859436409223</v>
      </c>
      <c r="R148" s="186">
        <f t="shared" si="235"/>
        <v>25.699947790546275</v>
      </c>
      <c r="S148" s="186">
        <f t="shared" si="235"/>
        <v>26.140004838492043</v>
      </c>
      <c r="T148" s="186">
        <f t="shared" si="235"/>
        <v>26.610509905472295</v>
      </c>
      <c r="U148" s="186">
        <f t="shared" si="235"/>
        <v>27.081014972452547</v>
      </c>
      <c r="V148" s="186">
        <f t="shared" si="235"/>
        <v>27.551520039432798</v>
      </c>
      <c r="W148" s="186">
        <f t="shared" si="235"/>
        <v>28.02202510641305</v>
      </c>
      <c r="X148" s="186">
        <f t="shared" si="235"/>
        <v>28.492530173393302</v>
      </c>
      <c r="Y148" s="186">
        <f t="shared" si="235"/>
        <v>28.963035240373554</v>
      </c>
      <c r="Z148" s="186">
        <f t="shared" si="235"/>
        <v>29.433540307353805</v>
      </c>
      <c r="AA148" s="186">
        <f t="shared" si="235"/>
        <v>29.904045374334057</v>
      </c>
      <c r="AB148" s="186">
        <f t="shared" si="235"/>
        <v>30.374550441314312</v>
      </c>
      <c r="AC148" s="186">
        <f t="shared" si="235"/>
        <v>30.975132580361354</v>
      </c>
      <c r="AD148" s="186">
        <f t="shared" si="235"/>
        <v>31.575714719408396</v>
      </c>
      <c r="AE148" s="186">
        <f t="shared" si="235"/>
        <v>32.176296858455437</v>
      </c>
      <c r="AF148" s="186">
        <f t="shared" si="235"/>
        <v>32.776878997502479</v>
      </c>
      <c r="AG148" s="186">
        <f t="shared" si="235"/>
        <v>33.37746113654952</v>
      </c>
      <c r="AH148" s="186">
        <f t="shared" si="235"/>
        <v>33.978043275596562</v>
      </c>
      <c r="AI148" s="186">
        <f t="shared" si="235"/>
        <v>34.578625414643604</v>
      </c>
      <c r="AJ148" s="186">
        <f t="shared" si="235"/>
        <v>35.179207553690645</v>
      </c>
      <c r="AK148" s="186">
        <f t="shared" si="235"/>
        <v>35.779789692737687</v>
      </c>
      <c r="AL148" s="186">
        <f t="shared" si="235"/>
        <v>36.380371831784736</v>
      </c>
      <c r="AM148" s="186">
        <f t="shared" si="235"/>
        <v>40.974550213088335</v>
      </c>
      <c r="AN148" s="186">
        <f t="shared" si="235"/>
        <v>45.568728594391942</v>
      </c>
      <c r="AO148" s="186">
        <f t="shared" si="235"/>
        <v>45.568728594391942</v>
      </c>
      <c r="AP148" s="186">
        <f t="shared" si="235"/>
        <v>45.568728594391942</v>
      </c>
    </row>
    <row r="149" spans="1:51">
      <c r="A149" s="40"/>
      <c r="B149" s="22" t="str">
        <f t="shared" si="220"/>
        <v>COM_PROJ</v>
      </c>
      <c r="C149" s="124" t="str">
        <f t="shared" si="221"/>
        <v>-</v>
      </c>
      <c r="D149" s="57" t="str">
        <f>ITEMS_TRA!C27</f>
        <v>TFREX</v>
      </c>
      <c r="E149" s="124" t="str">
        <f t="shared" si="222"/>
        <v>-</v>
      </c>
      <c r="F149" s="124" t="str">
        <f t="shared" si="222"/>
        <v>-</v>
      </c>
      <c r="G149" s="124" t="str">
        <f t="shared" si="222"/>
        <v>-</v>
      </c>
      <c r="H149" s="124" t="str">
        <f t="shared" si="222"/>
        <v>-</v>
      </c>
      <c r="I149" s="125">
        <f t="shared" si="223"/>
        <v>0</v>
      </c>
      <c r="J149" s="186">
        <f t="shared" ref="J149:AP149" si="236">INDEX($M123:$BA123,MATCH(J$132,$M$106:$BA$106,0))</f>
        <v>82</v>
      </c>
      <c r="K149" s="186">
        <f t="shared" si="236"/>
        <v>82</v>
      </c>
      <c r="L149" s="186">
        <f t="shared" si="236"/>
        <v>82</v>
      </c>
      <c r="M149" s="186">
        <f t="shared" si="236"/>
        <v>82</v>
      </c>
      <c r="N149" s="186">
        <f t="shared" si="236"/>
        <v>82</v>
      </c>
      <c r="O149" s="186">
        <f t="shared" si="236"/>
        <v>82</v>
      </c>
      <c r="P149" s="186">
        <f t="shared" si="236"/>
        <v>84.018400836522261</v>
      </c>
      <c r="Q149" s="186">
        <f t="shared" si="236"/>
        <v>86.036801673044508</v>
      </c>
      <c r="R149" s="186">
        <f t="shared" si="236"/>
        <v>76.525600127976475</v>
      </c>
      <c r="S149" s="186">
        <f t="shared" si="236"/>
        <v>81.254406769858491</v>
      </c>
      <c r="T149" s="186">
        <f t="shared" si="236"/>
        <v>81.765992791649097</v>
      </c>
      <c r="U149" s="186">
        <f t="shared" si="236"/>
        <v>82.277578813439703</v>
      </c>
      <c r="V149" s="186">
        <f t="shared" si="236"/>
        <v>82.789164835230309</v>
      </c>
      <c r="W149" s="186">
        <f t="shared" si="236"/>
        <v>83.300750857020915</v>
      </c>
      <c r="X149" s="186">
        <f t="shared" si="236"/>
        <v>83.812336878811522</v>
      </c>
      <c r="Y149" s="186">
        <f t="shared" si="236"/>
        <v>84.323922900602128</v>
      </c>
      <c r="Z149" s="186">
        <f t="shared" si="236"/>
        <v>84.835508922392734</v>
      </c>
      <c r="AA149" s="186">
        <f t="shared" si="236"/>
        <v>85.34709494418334</v>
      </c>
      <c r="AB149" s="186">
        <f t="shared" si="236"/>
        <v>85.858680965974003</v>
      </c>
      <c r="AC149" s="186">
        <f t="shared" si="236"/>
        <v>87.590042293497532</v>
      </c>
      <c r="AD149" s="186">
        <f t="shared" si="236"/>
        <v>89.321403621021062</v>
      </c>
      <c r="AE149" s="186">
        <f t="shared" si="236"/>
        <v>91.052764948544592</v>
      </c>
      <c r="AF149" s="186">
        <f t="shared" si="236"/>
        <v>92.784126276068122</v>
      </c>
      <c r="AG149" s="186">
        <f t="shared" si="236"/>
        <v>94.515487603591652</v>
      </c>
      <c r="AH149" s="186">
        <f t="shared" si="236"/>
        <v>96.246848931115181</v>
      </c>
      <c r="AI149" s="186">
        <f t="shared" si="236"/>
        <v>97.978210258638711</v>
      </c>
      <c r="AJ149" s="186">
        <f t="shared" si="236"/>
        <v>99.709571586162241</v>
      </c>
      <c r="AK149" s="186">
        <f t="shared" si="236"/>
        <v>101.44093291368577</v>
      </c>
      <c r="AL149" s="186">
        <f t="shared" si="236"/>
        <v>103.1722942412093</v>
      </c>
      <c r="AM149" s="186">
        <f t="shared" si="236"/>
        <v>114.19584046234155</v>
      </c>
      <c r="AN149" s="186">
        <f t="shared" si="236"/>
        <v>125.21938668347373</v>
      </c>
      <c r="AO149" s="186">
        <f t="shared" si="236"/>
        <v>125.21938668347373</v>
      </c>
      <c r="AP149" s="186">
        <f t="shared" si="236"/>
        <v>125.21938668347373</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37">MATCH(J$132,$C$128:$K$128,$C171)</f>
        <v>1</v>
      </c>
      <c r="L171" s="191">
        <f t="shared" si="237"/>
        <v>1</v>
      </c>
      <c r="M171" s="191">
        <f t="shared" si="237"/>
        <v>1</v>
      </c>
      <c r="N171" s="191">
        <f t="shared" si="237"/>
        <v>2</v>
      </c>
      <c r="O171" s="191">
        <f t="shared" si="237"/>
        <v>2</v>
      </c>
      <c r="P171" s="191">
        <f t="shared" si="237"/>
        <v>3</v>
      </c>
      <c r="Q171" s="191">
        <f t="shared" si="237"/>
        <v>3</v>
      </c>
      <c r="R171" s="191">
        <f t="shared" si="237"/>
        <v>4</v>
      </c>
      <c r="S171" s="191">
        <f t="shared" si="237"/>
        <v>5</v>
      </c>
      <c r="T171" s="191">
        <f t="shared" si="237"/>
        <v>6</v>
      </c>
      <c r="U171" s="191">
        <f t="shared" si="237"/>
        <v>6</v>
      </c>
      <c r="V171" s="191">
        <f t="shared" si="237"/>
        <v>6</v>
      </c>
      <c r="W171" s="191">
        <f t="shared" si="237"/>
        <v>6</v>
      </c>
      <c r="X171" s="191">
        <f t="shared" si="237"/>
        <v>6</v>
      </c>
      <c r="Y171" s="191">
        <f t="shared" si="237"/>
        <v>6</v>
      </c>
      <c r="Z171" s="191">
        <f t="shared" si="237"/>
        <v>6</v>
      </c>
      <c r="AA171" s="191">
        <f t="shared" si="237"/>
        <v>6</v>
      </c>
      <c r="AB171" s="191">
        <f t="shared" si="237"/>
        <v>6</v>
      </c>
      <c r="AC171" s="191">
        <f t="shared" si="237"/>
        <v>7</v>
      </c>
      <c r="AD171" s="191">
        <f t="shared" si="237"/>
        <v>7</v>
      </c>
      <c r="AE171" s="191">
        <f t="shared" si="237"/>
        <v>7</v>
      </c>
      <c r="AF171" s="191">
        <f t="shared" si="237"/>
        <v>7</v>
      </c>
      <c r="AG171" s="191">
        <f t="shared" si="237"/>
        <v>7</v>
      </c>
      <c r="AH171" s="191">
        <f t="shared" si="237"/>
        <v>7</v>
      </c>
      <c r="AI171" s="191">
        <f t="shared" si="237"/>
        <v>7</v>
      </c>
      <c r="AJ171" s="191">
        <f t="shared" si="237"/>
        <v>7</v>
      </c>
      <c r="AK171" s="191">
        <f t="shared" si="237"/>
        <v>7</v>
      </c>
      <c r="AL171" s="191">
        <f t="shared" si="237"/>
        <v>7</v>
      </c>
      <c r="AM171" s="191">
        <f t="shared" si="237"/>
        <v>8</v>
      </c>
      <c r="AN171" s="191">
        <f t="shared" si="237"/>
        <v>8</v>
      </c>
      <c r="AO171" s="191">
        <f t="shared" si="237"/>
        <v>9</v>
      </c>
      <c r="AP171" s="191">
        <f t="shared" si="237"/>
        <v>9</v>
      </c>
      <c r="AQ171" s="191">
        <f t="shared" si="237"/>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38">MATCH(J$132,$C$128:$K$128,$C172)</f>
        <v>1</v>
      </c>
      <c r="L172" s="185" t="e">
        <f t="shared" si="238"/>
        <v>#N/A</v>
      </c>
      <c r="M172" s="185" t="e">
        <f t="shared" si="238"/>
        <v>#N/A</v>
      </c>
      <c r="N172" s="185">
        <f t="shared" si="238"/>
        <v>2</v>
      </c>
      <c r="O172" s="185" t="e">
        <f t="shared" si="238"/>
        <v>#N/A</v>
      </c>
      <c r="P172" s="185">
        <f t="shared" si="238"/>
        <v>3</v>
      </c>
      <c r="Q172" s="185" t="e">
        <f t="shared" si="238"/>
        <v>#N/A</v>
      </c>
      <c r="R172" s="185">
        <f t="shared" si="238"/>
        <v>4</v>
      </c>
      <c r="S172" s="185">
        <f t="shared" si="238"/>
        <v>5</v>
      </c>
      <c r="T172" s="185">
        <f t="shared" si="238"/>
        <v>6</v>
      </c>
      <c r="U172" s="185" t="e">
        <f t="shared" si="238"/>
        <v>#N/A</v>
      </c>
      <c r="V172" s="185" t="e">
        <f t="shared" si="238"/>
        <v>#N/A</v>
      </c>
      <c r="W172" s="185" t="e">
        <f t="shared" si="238"/>
        <v>#N/A</v>
      </c>
      <c r="X172" s="185" t="e">
        <f t="shared" si="238"/>
        <v>#N/A</v>
      </c>
      <c r="Y172" s="185" t="e">
        <f t="shared" si="238"/>
        <v>#N/A</v>
      </c>
      <c r="Z172" s="185" t="e">
        <f t="shared" si="238"/>
        <v>#N/A</v>
      </c>
      <c r="AA172" s="185" t="e">
        <f t="shared" si="238"/>
        <v>#N/A</v>
      </c>
      <c r="AB172" s="185" t="e">
        <f t="shared" si="238"/>
        <v>#N/A</v>
      </c>
      <c r="AC172" s="185">
        <f t="shared" si="238"/>
        <v>7</v>
      </c>
      <c r="AD172" s="185" t="e">
        <f t="shared" si="238"/>
        <v>#N/A</v>
      </c>
      <c r="AE172" s="185" t="e">
        <f t="shared" si="238"/>
        <v>#N/A</v>
      </c>
      <c r="AF172" s="185" t="e">
        <f t="shared" si="238"/>
        <v>#N/A</v>
      </c>
      <c r="AG172" s="185" t="e">
        <f t="shared" si="238"/>
        <v>#N/A</v>
      </c>
      <c r="AH172" s="185" t="e">
        <f t="shared" si="238"/>
        <v>#N/A</v>
      </c>
      <c r="AI172" s="185" t="e">
        <f t="shared" si="238"/>
        <v>#N/A</v>
      </c>
      <c r="AJ172" s="185" t="e">
        <f t="shared" si="238"/>
        <v>#N/A</v>
      </c>
      <c r="AK172" s="185" t="e">
        <f t="shared" si="238"/>
        <v>#N/A</v>
      </c>
      <c r="AL172" s="185" t="e">
        <f t="shared" si="238"/>
        <v>#N/A</v>
      </c>
      <c r="AM172" s="185">
        <f t="shared" si="238"/>
        <v>8</v>
      </c>
      <c r="AN172" s="185" t="e">
        <f t="shared" si="238"/>
        <v>#N/A</v>
      </c>
      <c r="AO172" s="185">
        <f t="shared" si="238"/>
        <v>9</v>
      </c>
      <c r="AP172" s="185" t="e">
        <f t="shared" si="238"/>
        <v>#N/A</v>
      </c>
      <c r="AQ172" s="185" t="e">
        <f t="shared" si="238"/>
        <v>#N/A</v>
      </c>
    </row>
    <row r="173" spans="1:78">
      <c r="A173" s="40" t="s">
        <v>16</v>
      </c>
      <c r="B173" s="185" t="s">
        <v>391</v>
      </c>
      <c r="C173" s="185">
        <v>-1</v>
      </c>
      <c r="D173" s="185">
        <v>0</v>
      </c>
      <c r="E173" s="185">
        <v>1</v>
      </c>
      <c r="F173" s="185">
        <v>2</v>
      </c>
      <c r="G173" s="185">
        <v>3</v>
      </c>
      <c r="I173" s="185">
        <v>4</v>
      </c>
      <c r="J173" s="185">
        <v>5</v>
      </c>
      <c r="K173" s="40">
        <f t="shared" ref="K173:AQ173" si="239">MATCH(J$132,$C$129:$K$129,$C173)</f>
        <v>9</v>
      </c>
      <c r="L173" s="185">
        <f t="shared" si="239"/>
        <v>8</v>
      </c>
      <c r="M173" s="185">
        <f t="shared" si="239"/>
        <v>8</v>
      </c>
      <c r="N173" s="185">
        <f t="shared" si="239"/>
        <v>8</v>
      </c>
      <c r="O173" s="185">
        <f t="shared" si="239"/>
        <v>7</v>
      </c>
      <c r="P173" s="185">
        <f t="shared" si="239"/>
        <v>7</v>
      </c>
      <c r="Q173" s="185">
        <f t="shared" si="239"/>
        <v>6</v>
      </c>
      <c r="R173" s="185">
        <f t="shared" si="239"/>
        <v>6</v>
      </c>
      <c r="S173" s="185">
        <f t="shared" si="239"/>
        <v>5</v>
      </c>
      <c r="T173" s="185">
        <f t="shared" si="239"/>
        <v>4</v>
      </c>
      <c r="U173" s="185">
        <f t="shared" si="239"/>
        <v>3</v>
      </c>
      <c r="V173" s="185">
        <f t="shared" si="239"/>
        <v>3</v>
      </c>
      <c r="W173" s="185">
        <f t="shared" si="239"/>
        <v>3</v>
      </c>
      <c r="X173" s="185">
        <f t="shared" si="239"/>
        <v>3</v>
      </c>
      <c r="Y173" s="185">
        <f t="shared" si="239"/>
        <v>3</v>
      </c>
      <c r="Z173" s="185">
        <f t="shared" si="239"/>
        <v>3</v>
      </c>
      <c r="AA173" s="185">
        <f t="shared" si="239"/>
        <v>3</v>
      </c>
      <c r="AB173" s="185">
        <f t="shared" si="239"/>
        <v>3</v>
      </c>
      <c r="AC173" s="185">
        <f t="shared" si="239"/>
        <v>3</v>
      </c>
      <c r="AD173" s="185">
        <f t="shared" si="239"/>
        <v>2</v>
      </c>
      <c r="AE173" s="185">
        <f t="shared" si="239"/>
        <v>2</v>
      </c>
      <c r="AF173" s="185">
        <f t="shared" si="239"/>
        <v>2</v>
      </c>
      <c r="AG173" s="185">
        <f t="shared" si="239"/>
        <v>2</v>
      </c>
      <c r="AH173" s="185">
        <f t="shared" si="239"/>
        <v>2</v>
      </c>
      <c r="AI173" s="185">
        <f t="shared" si="239"/>
        <v>2</v>
      </c>
      <c r="AJ173" s="185">
        <f t="shared" si="239"/>
        <v>2</v>
      </c>
      <c r="AK173" s="185">
        <f t="shared" si="239"/>
        <v>2</v>
      </c>
      <c r="AL173" s="185">
        <f t="shared" si="239"/>
        <v>2</v>
      </c>
      <c r="AM173" s="185">
        <f t="shared" si="239"/>
        <v>2</v>
      </c>
      <c r="AN173" s="185">
        <f t="shared" si="239"/>
        <v>1</v>
      </c>
      <c r="AO173" s="185">
        <f t="shared" si="239"/>
        <v>1</v>
      </c>
      <c r="AP173" s="185" t="e">
        <f t="shared" si="239"/>
        <v>#N/A</v>
      </c>
      <c r="AQ173" s="185" t="e">
        <f t="shared" si="239"/>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0">IF(ISNA(L171),-1,IF(ISNA(L173),99,IF(ISNA(L172),L171,0)))</f>
        <v>1</v>
      </c>
      <c r="M174" s="189">
        <f t="shared" si="240"/>
        <v>1</v>
      </c>
      <c r="N174" s="189">
        <f t="shared" si="240"/>
        <v>0</v>
      </c>
      <c r="O174" s="189">
        <f t="shared" si="240"/>
        <v>2</v>
      </c>
      <c r="P174" s="189">
        <f t="shared" si="240"/>
        <v>0</v>
      </c>
      <c r="Q174" s="189">
        <f t="shared" si="240"/>
        <v>3</v>
      </c>
      <c r="R174" s="189">
        <f t="shared" si="240"/>
        <v>0</v>
      </c>
      <c r="S174" s="189">
        <f t="shared" si="240"/>
        <v>0</v>
      </c>
      <c r="T174" s="189">
        <f t="shared" si="240"/>
        <v>0</v>
      </c>
      <c r="U174" s="189">
        <f t="shared" si="240"/>
        <v>6</v>
      </c>
      <c r="V174" s="189">
        <f t="shared" si="240"/>
        <v>6</v>
      </c>
      <c r="W174" s="189">
        <f t="shared" si="240"/>
        <v>6</v>
      </c>
      <c r="X174" s="189">
        <f t="shared" si="240"/>
        <v>6</v>
      </c>
      <c r="Y174" s="189">
        <f t="shared" si="240"/>
        <v>6</v>
      </c>
      <c r="Z174" s="189">
        <f t="shared" si="240"/>
        <v>6</v>
      </c>
      <c r="AA174" s="189">
        <f t="shared" si="240"/>
        <v>6</v>
      </c>
      <c r="AB174" s="189">
        <f t="shared" si="240"/>
        <v>6</v>
      </c>
      <c r="AC174" s="189">
        <f t="shared" si="240"/>
        <v>0</v>
      </c>
      <c r="AD174" s="189">
        <f t="shared" si="240"/>
        <v>7</v>
      </c>
      <c r="AE174" s="189">
        <f t="shared" si="240"/>
        <v>7</v>
      </c>
      <c r="AF174" s="189">
        <f t="shared" si="240"/>
        <v>7</v>
      </c>
      <c r="AG174" s="189">
        <f t="shared" si="240"/>
        <v>7</v>
      </c>
      <c r="AH174" s="189">
        <f t="shared" si="240"/>
        <v>7</v>
      </c>
      <c r="AI174" s="189">
        <f t="shared" si="240"/>
        <v>7</v>
      </c>
      <c r="AJ174" s="189">
        <f t="shared" si="240"/>
        <v>7</v>
      </c>
      <c r="AK174" s="189">
        <f t="shared" si="240"/>
        <v>7</v>
      </c>
      <c r="AL174" s="189">
        <f t="shared" si="240"/>
        <v>7</v>
      </c>
      <c r="AM174" s="189">
        <f t="shared" si="240"/>
        <v>0</v>
      </c>
      <c r="AN174" s="189">
        <f t="shared" si="240"/>
        <v>8</v>
      </c>
      <c r="AO174" s="189">
        <f t="shared" si="240"/>
        <v>0</v>
      </c>
      <c r="AP174" s="189">
        <f t="shared" si="240"/>
        <v>99</v>
      </c>
      <c r="AQ174" s="189">
        <f t="shared" si="240"/>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1">IF(A175="*","","COM_PROJ")</f>
        <v/>
      </c>
      <c r="C175" s="23" t="str">
        <f t="shared" ref="C175:C184" si="242">IF($A175="*","","-")</f>
        <v/>
      </c>
      <c r="D175" s="57"/>
      <c r="E175" s="23" t="str">
        <f t="shared" ref="E175:I184" si="243">IF($A175="*","","-")</f>
        <v/>
      </c>
      <c r="F175" s="23" t="str">
        <f t="shared" si="243"/>
        <v/>
      </c>
      <c r="G175" s="23" t="str">
        <f t="shared" si="243"/>
        <v/>
      </c>
      <c r="H175" s="23"/>
      <c r="I175" s="23" t="str">
        <f t="shared" si="243"/>
        <v/>
      </c>
      <c r="K175" s="23">
        <f>K170</f>
        <v>2012</v>
      </c>
      <c r="L175" s="23">
        <f t="shared" ref="L175:AQ175" si="244">L170</f>
        <v>2013</v>
      </c>
      <c r="M175" s="23">
        <f t="shared" si="244"/>
        <v>2014</v>
      </c>
      <c r="N175" s="23">
        <f t="shared" si="244"/>
        <v>2015</v>
      </c>
      <c r="O175" s="23">
        <f t="shared" si="244"/>
        <v>2016</v>
      </c>
      <c r="P175" s="23">
        <f t="shared" si="244"/>
        <v>2017</v>
      </c>
      <c r="Q175" s="23">
        <f t="shared" si="244"/>
        <v>2018</v>
      </c>
      <c r="R175" s="23">
        <f t="shared" si="244"/>
        <v>2019</v>
      </c>
      <c r="S175" s="23">
        <f t="shared" si="244"/>
        <v>2020</v>
      </c>
      <c r="T175" s="23">
        <f t="shared" si="244"/>
        <v>2021</v>
      </c>
      <c r="U175" s="23">
        <f t="shared" si="244"/>
        <v>2022</v>
      </c>
      <c r="V175" s="23">
        <f t="shared" si="244"/>
        <v>2023</v>
      </c>
      <c r="W175" s="23">
        <f t="shared" si="244"/>
        <v>2024</v>
      </c>
      <c r="X175" s="23">
        <f t="shared" si="244"/>
        <v>2025</v>
      </c>
      <c r="Y175" s="23">
        <f t="shared" si="244"/>
        <v>2026</v>
      </c>
      <c r="Z175" s="23">
        <f t="shared" si="244"/>
        <v>2027</v>
      </c>
      <c r="AA175" s="23">
        <f t="shared" si="244"/>
        <v>2028</v>
      </c>
      <c r="AB175" s="23">
        <f t="shared" si="244"/>
        <v>2029</v>
      </c>
      <c r="AC175" s="23">
        <f t="shared" si="244"/>
        <v>2030</v>
      </c>
      <c r="AD175" s="23">
        <f t="shared" si="244"/>
        <v>2031</v>
      </c>
      <c r="AE175" s="23">
        <f t="shared" si="244"/>
        <v>2032</v>
      </c>
      <c r="AF175" s="23">
        <f t="shared" si="244"/>
        <v>2033</v>
      </c>
      <c r="AG175" s="23">
        <f t="shared" si="244"/>
        <v>2034</v>
      </c>
      <c r="AH175" s="23">
        <f t="shared" si="244"/>
        <v>2035</v>
      </c>
      <c r="AI175" s="23">
        <f t="shared" si="244"/>
        <v>2036</v>
      </c>
      <c r="AJ175" s="23">
        <f t="shared" si="244"/>
        <v>2037</v>
      </c>
      <c r="AK175" s="23">
        <f t="shared" si="244"/>
        <v>2038</v>
      </c>
      <c r="AL175" s="23">
        <f t="shared" si="244"/>
        <v>2039</v>
      </c>
      <c r="AM175" s="23">
        <f t="shared" si="244"/>
        <v>2040</v>
      </c>
      <c r="AN175" s="23">
        <f t="shared" si="244"/>
        <v>2041</v>
      </c>
      <c r="AO175" s="23">
        <f t="shared" si="244"/>
        <v>2042</v>
      </c>
      <c r="AP175" s="23">
        <f t="shared" si="244"/>
        <v>2043</v>
      </c>
      <c r="AQ175" s="23">
        <f t="shared" si="244"/>
        <v>2044</v>
      </c>
    </row>
    <row r="176" spans="1:78">
      <c r="A176" s="185" t="s">
        <v>16</v>
      </c>
      <c r="B176" s="22" t="str">
        <f t="shared" si="241"/>
        <v/>
      </c>
      <c r="C176" s="23" t="str">
        <f t="shared" si="242"/>
        <v/>
      </c>
      <c r="D176" s="57"/>
      <c r="E176" s="23" t="str">
        <f t="shared" si="243"/>
        <v/>
      </c>
      <c r="F176" s="23" t="str">
        <f t="shared" si="243"/>
        <v/>
      </c>
      <c r="G176" s="23" t="str">
        <f t="shared" si="243"/>
        <v/>
      </c>
      <c r="H176" s="23"/>
      <c r="I176" s="23" t="str">
        <f t="shared" si="243"/>
        <v/>
      </c>
      <c r="J176" s="133" t="str">
        <f t="shared" ref="J176:J188" si="245">B76</f>
        <v>TFLCV</v>
      </c>
      <c r="K176" s="186">
        <f>F43</f>
        <v>17.151878492126293</v>
      </c>
      <c r="L176" s="186" cm="1">
        <f t="array" ref="L176">IF(L$174=-1,M176,IF(L$174=99,K176,IF(L$174=0,INDEX($F43:$N43,0,L$172),(INDEX($F43:$N43,0,L$174+1)-INDEX($F43:$N43,0,L$174))/(INDEX($F$4:$N$4,0,L$174+1)-INDEX($F$4:$N$4,0,L$174))+K176)))</f>
        <v>17.459420370111758</v>
      </c>
      <c r="M176" s="186" cm="1">
        <f t="array" ref="M176">IF(M$174=-1,N176,IF(M$174=99,L176,IF(M$174=0,INDEX($F43:$N43,0,M$172),(INDEX($F43:$N43,0,M$174+1)-INDEX($F43:$N43,0,M$174))/(INDEX($F$4:$N$4,0,M$174+1)-INDEX($F$4:$N$4,0,M$174))+L176)))</f>
        <v>17.766962248097222</v>
      </c>
      <c r="N176" s="186" cm="1">
        <f t="array" ref="N176">IF(N$174=-1,O176,IF(N$174=99,M176,IF(N$174=0,INDEX($F43:$N43,0,N$172),(INDEX($F43:$N43,0,N$174+1)-INDEX($F43:$N43,0,N$174))/(INDEX($F$4:$N$4,0,N$174+1)-INDEX($F$4:$N$4,0,N$174))+M176)))</f>
        <v>18.074504126082687</v>
      </c>
      <c r="O176" s="186" cm="1">
        <f t="array" ref="O176">IF(O$174=-1,P176,IF(O$174=99,N176,IF(O$174=0,INDEX($F43:$N43,0,O$172),(INDEX($F43:$N43,0,O$174+1)-INDEX($F43:$N43,0,O$174))/(INDEX($F$4:$N$4,0,O$174+1)-INDEX($F$4:$N$4,0,O$174))+N176)))</f>
        <v>18.24069240090078</v>
      </c>
      <c r="P176" s="186" cm="1">
        <f t="array" ref="P176">IF(P$174=-1,Q176,IF(P$174=99,O176,IF(P$174=0,INDEX($F43:$N43,0,P$172),(INDEX($F43:$N43,0,P$174+1)-INDEX($F43:$N43,0,P$174))/(INDEX($F$4:$N$4,0,P$174+1)-INDEX($F$4:$N$4,0,P$174))+O176)))</f>
        <v>18.406880675718874</v>
      </c>
      <c r="Q176" s="186" cm="1">
        <f t="array" ref="Q176">IF(Q$174=-1,R176,IF(Q$174=99,P176,IF(Q$174=0,INDEX($F43:$N43,0,Q$172),(INDEX($F43:$N43,0,Q$174+1)-INDEX($F43:$N43,0,Q$174))/(INDEX($F$4:$N$4,0,Q$174+1)-INDEX($F$4:$N$4,0,Q$174))+P176)))</f>
        <v>18.521440722473756</v>
      </c>
      <c r="R176" s="186" cm="1">
        <f t="array" ref="R176">IF(R$174=-1,S176,IF(R$174=99,Q176,IF(R$174=0,INDEX($F43:$N43,0,R$172),(INDEX($F43:$N43,0,R$174+1)-INDEX($F43:$N43,0,R$174))/(INDEX($F$4:$N$4,0,R$174+1)-INDEX($F$4:$N$4,0,R$174))+Q176)))</f>
        <v>18.636000769228637</v>
      </c>
      <c r="S176" s="186" cm="1">
        <f t="array" ref="S176">IF(S$174=-1,T176,IF(S$174=99,R176,IF(S$174=0,INDEX($F43:$N43,0,S$172),(INDEX($F43:$N43,0,S$174+1)-INDEX($F43:$N43,0,S$174))/(INDEX($F$4:$N$4,0,S$174+1)-INDEX($F$4:$N$4,0,S$174))+R176)))</f>
        <v>17.561847878782441</v>
      </c>
      <c r="T176" s="186" cm="1">
        <f t="array" ref="T176">IF(T$174=-1,U176,IF(T$174=99,S176,IF(T$174=0,INDEX($F43:$N43,0,T$172),(INDEX($F43:$N43,0,T$174+1)-INDEX($F43:$N43,0,T$174))/(INDEX($F$4:$N$4,0,T$174+1)-INDEX($F$4:$N$4,0,T$174))+S176)))</f>
        <v>17.862557241968481</v>
      </c>
      <c r="U176" s="186" cm="1">
        <f t="array" ref="U176">IF(U$174=-1,V176,IF(U$174=99,T176,IF(U$174=0,INDEX($F43:$N43,0,U$172),(INDEX($F43:$N43,0,U$174+1)-INDEX($F43:$N43,0,U$174))/(INDEX($F$4:$N$4,0,U$174+1)-INDEX($F$4:$N$4,0,U$174))+T176)))</f>
        <v>18.184073008453542</v>
      </c>
      <c r="V176" s="186" cm="1">
        <f t="array" ref="V176">IF(V$174=-1,W176,IF(V$174=99,U176,IF(V$174=0,INDEX($F43:$N43,0,V$172),(INDEX($F43:$N43,0,V$174+1)-INDEX($F43:$N43,0,V$174))/(INDEX($F$4:$N$4,0,V$174+1)-INDEX($F$4:$N$4,0,V$174))+U176)))</f>
        <v>18.505588774938602</v>
      </c>
      <c r="W176" s="186" cm="1">
        <f t="array" ref="W176">IF(W$174=-1,X176,IF(W$174=99,V176,IF(W$174=0,INDEX($F43:$N43,0,W$172),(INDEX($F43:$N43,0,W$174+1)-INDEX($F43:$N43,0,W$174))/(INDEX($F$4:$N$4,0,W$174+1)-INDEX($F$4:$N$4,0,W$174))+V176)))</f>
        <v>18.827104541423662</v>
      </c>
      <c r="X176" s="186" cm="1">
        <f t="array" ref="X176">IF(X$174=-1,Y176,IF(X$174=99,W176,IF(X$174=0,INDEX($F43:$N43,0,X$172),(INDEX($F43:$N43,0,X$174+1)-INDEX($F43:$N43,0,X$174))/(INDEX($F$4:$N$4,0,X$174+1)-INDEX($F$4:$N$4,0,X$174))+W176)))</f>
        <v>19.148620307908722</v>
      </c>
      <c r="Y176" s="186" cm="1">
        <f t="array" ref="Y176">IF(Y$174=-1,Z176,IF(Y$174=99,X176,IF(Y$174=0,INDEX($F43:$N43,0,Y$172),(INDEX($F43:$N43,0,Y$174+1)-INDEX($F43:$N43,0,Y$174))/(INDEX($F$4:$N$4,0,Y$174+1)-INDEX($F$4:$N$4,0,Y$174))+X176)))</f>
        <v>19.470136074393782</v>
      </c>
      <c r="Z176" s="186" cm="1">
        <f t="array" ref="Z176">IF(Z$174=-1,AA176,IF(Z$174=99,Y176,IF(Z$174=0,INDEX($F43:$N43,0,Z$172),(INDEX($F43:$N43,0,Z$174+1)-INDEX($F43:$N43,0,Z$174))/(INDEX($F$4:$N$4,0,Z$174+1)-INDEX($F$4:$N$4,0,Z$174))+Y176)))</f>
        <v>19.791651840878842</v>
      </c>
      <c r="AA176" s="186" cm="1">
        <f t="array" ref="AA176">IF(AA$174=-1,AB176,IF(AA$174=99,Z176,IF(AA$174=0,INDEX($F43:$N43,0,AA$172),(INDEX($F43:$N43,0,AA$174+1)-INDEX($F43:$N43,0,AA$174))/(INDEX($F$4:$N$4,0,AA$174+1)-INDEX($F$4:$N$4,0,AA$174))+Z176)))</f>
        <v>20.113167607363902</v>
      </c>
      <c r="AB176" s="186" cm="1">
        <f t="array" ref="AB176">IF(AB$174=-1,AC176,IF(AB$174=99,AA176,IF(AB$174=0,INDEX($F43:$N43,0,AB$172),(INDEX($F43:$N43,0,AB$174+1)-INDEX($F43:$N43,0,AB$174))/(INDEX($F$4:$N$4,0,AB$174+1)-INDEX($F$4:$N$4,0,AB$174))+AA176)))</f>
        <v>20.434683373848962</v>
      </c>
      <c r="AC176" s="186" cm="1">
        <f t="array" ref="AC176">IF(AC$174=-1,AD176,IF(AC$174=99,AB176,IF(AC$174=0,INDEX($F43:$N43,0,AC$172),(INDEX($F43:$N43,0,AC$174+1)-INDEX($F43:$N43,0,AC$174))/(INDEX($F$4:$N$4,0,AC$174+1)-INDEX($F$4:$N$4,0,AC$174))+AB176)))</f>
        <v>20.756199140334029</v>
      </c>
      <c r="AD176" s="186" cm="1">
        <f t="array" ref="AD176">IF(AD$174=-1,AE176,IF(AD$174=99,AC176,IF(AD$174=0,INDEX($F43:$N43,0,AD$172),(INDEX($F43:$N43,0,AD$174+1)-INDEX($F43:$N43,0,AD$174))/(INDEX($F$4:$N$4,0,AD$174+1)-INDEX($F$4:$N$4,0,AD$174))+AC176)))</f>
        <v>21.166602003819136</v>
      </c>
      <c r="AE176" s="186" cm="1">
        <f t="array" ref="AE176">IF(AE$174=-1,AF176,IF(AE$174=99,AD176,IF(AE$174=0,INDEX($F43:$N43,0,AE$172),(INDEX($F43:$N43,0,AE$174+1)-INDEX($F43:$N43,0,AE$174))/(INDEX($F$4:$N$4,0,AE$174+1)-INDEX($F$4:$N$4,0,AE$174))+AD176)))</f>
        <v>21.577004867304243</v>
      </c>
      <c r="AF176" s="186" cm="1">
        <f t="array" ref="AF176">IF(AF$174=-1,AG176,IF(AF$174=99,AE176,IF(AF$174=0,INDEX($F43:$N43,0,AF$172),(INDEX($F43:$N43,0,AF$174+1)-INDEX($F43:$N43,0,AF$174))/(INDEX($F$4:$N$4,0,AF$174+1)-INDEX($F$4:$N$4,0,AF$174))+AE176)))</f>
        <v>21.98740773078935</v>
      </c>
      <c r="AG176" s="186" cm="1">
        <f t="array" ref="AG176">IF(AG$174=-1,AH176,IF(AG$174=99,AF176,IF(AG$174=0,INDEX($F43:$N43,0,AG$172),(INDEX($F43:$N43,0,AG$174+1)-INDEX($F43:$N43,0,AG$174))/(INDEX($F$4:$N$4,0,AG$174+1)-INDEX($F$4:$N$4,0,AG$174))+AF176)))</f>
        <v>22.397810594274457</v>
      </c>
      <c r="AH176" s="186" cm="1">
        <f t="array" ref="AH176">IF(AH$174=-1,AI176,IF(AH$174=99,AG176,IF(AH$174=0,INDEX($F43:$N43,0,AH$172),(INDEX($F43:$N43,0,AH$174+1)-INDEX($F43:$N43,0,AH$174))/(INDEX($F$4:$N$4,0,AH$174+1)-INDEX($F$4:$N$4,0,AH$174))+AG176)))</f>
        <v>22.808213457759564</v>
      </c>
      <c r="AI176" s="186" cm="1">
        <f t="array" ref="AI176">IF(AI$174=-1,AJ176,IF(AI$174=99,AH176,IF(AI$174=0,INDEX($F43:$N43,0,AI$172),(INDEX($F43:$N43,0,AI$174+1)-INDEX($F43:$N43,0,AI$174))/(INDEX($F$4:$N$4,0,AI$174+1)-INDEX($F$4:$N$4,0,AI$174))+AH176)))</f>
        <v>23.218616321244671</v>
      </c>
      <c r="AJ176" s="186" cm="1">
        <f t="array" ref="AJ176">IF(AJ$174=-1,AK176,IF(AJ$174=99,AI176,IF(AJ$174=0,INDEX($F43:$N43,0,AJ$172),(INDEX($F43:$N43,0,AJ$174+1)-INDEX($F43:$N43,0,AJ$174))/(INDEX($F$4:$N$4,0,AJ$174+1)-INDEX($F$4:$N$4,0,AJ$174))+AI176)))</f>
        <v>23.629019184729778</v>
      </c>
      <c r="AK176" s="186" cm="1">
        <f t="array" ref="AK176">IF(AK$174=-1,AL176,IF(AK$174=99,AJ176,IF(AK$174=0,INDEX($F43:$N43,0,AK$172),(INDEX($F43:$N43,0,AK$174+1)-INDEX($F43:$N43,0,AK$174))/(INDEX($F$4:$N$4,0,AK$174+1)-INDEX($F$4:$N$4,0,AK$174))+AJ176)))</f>
        <v>24.039422048214885</v>
      </c>
      <c r="AL176" s="186" cm="1">
        <f t="array" ref="AL176">IF(AL$174=-1,AM176,IF(AL$174=99,AK176,IF(AL$174=0,INDEX($F43:$N43,0,AL$172),(INDEX($F43:$N43,0,AL$174+1)-INDEX($F43:$N43,0,AL$174))/(INDEX($F$4:$N$4,0,AL$174+1)-INDEX($F$4:$N$4,0,AL$174))+AK176)))</f>
        <v>24.449824911699992</v>
      </c>
      <c r="AM176" s="186" cm="1">
        <f t="array" ref="AM176">IF(AM$174=-1,AN176,IF(AM$174=99,AL176,IF(AM$174=0,INDEX($F43:$N43,0,AM$172),(INDEX($F43:$N43,0,AM$174+1)-INDEX($F43:$N43,0,AM$174))/(INDEX($F$4:$N$4,0,AM$174+1)-INDEX($F$4:$N$4,0,AM$174))+AL176)))</f>
        <v>24.860227775185095</v>
      </c>
      <c r="AN176" s="186" cm="1">
        <f t="array" ref="AN176">IF(AN$174=-1,AO176,IF(AN$174=99,AM176,IF(AN$174=0,INDEX($F43:$N43,0,AN$172),(INDEX($F43:$N43,0,AN$174+1)-INDEX($F43:$N43,0,AN$174))/(INDEX($F$4:$N$4,0,AN$174+1)-INDEX($F$4:$N$4,0,AN$174))+AM176)))</f>
        <v>25.48810657492432</v>
      </c>
      <c r="AO176" s="186" cm="1">
        <f t="array" ref="AO176">IF(AO$174=-1,AP176,IF(AO$174=99,AN176,IF(AO$174=0,INDEX($F43:$N43,0,AO$172),(INDEX($F43:$N43,0,AO$174+1)-INDEX($F43:$N43,0,AO$174))/(INDEX($F$4:$N$4,0,AO$174+1)-INDEX($F$4:$N$4,0,AO$174))+AN176)))</f>
        <v>31.139015772577356</v>
      </c>
      <c r="AP176" s="186" cm="1">
        <f t="array" ref="AP176">IF(AP$174=-1,AQ176,IF(AP$174=99,AO176,IF(AP$174=0,INDEX($F43:$N43,0,AP$172),(INDEX($F43:$N43,0,AP$174+1)-INDEX($F43:$N43,0,AP$174))/(INDEX($F$4:$N$4,0,AP$174+1)-INDEX($F$4:$N$4,0,AP$174))+AO176)))</f>
        <v>31.139015772577356</v>
      </c>
      <c r="AQ176" s="186" cm="1">
        <f t="array" ref="AQ176">IF(AQ$174=-1,AR176,IF(AQ$174=99,AP176,IF(AQ$174=0,INDEX($F43:$N43,0,AQ$172),(INDEX($F43:$N43,0,AQ$174+1)-INDEX($F43:$N43,0,AQ$174))/(INDEX($F$4:$N$4,0,AQ$174+1)-INDEX($F$4:$N$4,0,AQ$174))+AP176)))</f>
        <v>31.139015772577356</v>
      </c>
    </row>
    <row r="177" spans="1:57">
      <c r="A177" s="185" t="s">
        <v>16</v>
      </c>
      <c r="B177" s="22" t="str">
        <f t="shared" si="241"/>
        <v/>
      </c>
      <c r="C177" s="23" t="str">
        <f t="shared" si="242"/>
        <v/>
      </c>
      <c r="D177" s="57"/>
      <c r="E177" s="23" t="str">
        <f t="shared" si="243"/>
        <v/>
      </c>
      <c r="F177" s="23" t="str">
        <f t="shared" si="243"/>
        <v/>
      </c>
      <c r="G177" s="23" t="str">
        <f t="shared" si="243"/>
        <v/>
      </c>
      <c r="H177" s="23"/>
      <c r="I177" s="23" t="str">
        <f t="shared" si="243"/>
        <v/>
      </c>
      <c r="J177" s="133" t="str">
        <f t="shared" si="245"/>
        <v>TFHCV1</v>
      </c>
      <c r="K177" s="186">
        <f>F46</f>
        <v>4.9123710000000003</v>
      </c>
      <c r="L177" s="186" cm="1">
        <f t="array" ref="L177">IF(L$174=-1,M177,IF(L$174=99,K177,IF(L$174=0,INDEX($F46:$N46,0,L$172),(INDEX($F46:$N46,0,L$174+1)-INDEX($F46:$N46,0,L$174))/(INDEX($F$4:$N$4,0,L$174+1)-INDEX($F$4:$N$4,0,L$174))+K177)))</f>
        <v>5.0004523027794514</v>
      </c>
      <c r="M177" s="186" cm="1">
        <f t="array" ref="M177">IF(M$174=-1,N177,IF(M$174=99,L177,IF(M$174=0,INDEX($F46:$N46,0,M$172),(INDEX($F46:$N46,0,M$174+1)-INDEX($F46:$N46,0,M$174))/(INDEX($F$4:$N$4,0,M$174+1)-INDEX($F$4:$N$4,0,M$174))+L177)))</f>
        <v>5.0885336055589026</v>
      </c>
      <c r="N177" s="186" cm="1">
        <f t="array" ref="N177">IF(N$174=-1,O177,IF(N$174=99,M177,IF(N$174=0,INDEX($F46:$N46,0,N$172),(INDEX($F46:$N46,0,N$174+1)-INDEX($F46:$N46,0,N$174))/(INDEX($F$4:$N$4,0,N$174+1)-INDEX($F$4:$N$4,0,N$174))+M177)))</f>
        <v>5.1766149083383546</v>
      </c>
      <c r="O177" s="186" cm="1">
        <f t="array" ref="O177">IF(O$174=-1,P177,IF(O$174=99,N177,IF(O$174=0,INDEX($F46:$N46,0,O$172),(INDEX($F46:$N46,0,O$174+1)-INDEX($F46:$N46,0,O$174))/(INDEX($F$4:$N$4,0,O$174+1)-INDEX($F$4:$N$4,0,O$174))+N177)))</f>
        <v>5.224211937557703</v>
      </c>
      <c r="P177" s="186" cm="1">
        <f t="array" ref="P177">IF(P$174=-1,Q177,IF(P$174=99,O177,IF(P$174=0,INDEX($F46:$N46,0,P$172),(INDEX($F46:$N46,0,P$174+1)-INDEX($F46:$N46,0,P$174))/(INDEX($F$4:$N$4,0,P$174+1)-INDEX($F$4:$N$4,0,P$174))+O177)))</f>
        <v>5.2718089667770505</v>
      </c>
      <c r="Q177" s="186" cm="1">
        <f t="array" ref="Q177">IF(Q$174=-1,R177,IF(Q$174=99,P177,IF(Q$174=0,INDEX($F46:$N46,0,Q$172),(INDEX($F46:$N46,0,Q$174+1)-INDEX($F46:$N46,0,Q$174))/(INDEX($F$4:$N$4,0,Q$174+1)-INDEX($F$4:$N$4,0,Q$174))+P177)))</f>
        <v>5.3046194517449603</v>
      </c>
      <c r="R177" s="186" cm="1">
        <f t="array" ref="R177">IF(R$174=-1,S177,IF(R$174=99,Q177,IF(R$174=0,INDEX($F46:$N46,0,R$172),(INDEX($F46:$N46,0,R$174+1)-INDEX($F46:$N46,0,R$174))/(INDEX($F$4:$N$4,0,R$174+1)-INDEX($F$4:$N$4,0,R$174))+Q177)))</f>
        <v>5.3374299367128701</v>
      </c>
      <c r="S177" s="186" cm="1">
        <f t="array" ref="S177">IF(S$174=-1,T177,IF(S$174=99,R177,IF(S$174=0,INDEX($F46:$N46,0,S$172),(INDEX($F46:$N46,0,S$174+1)-INDEX($F46:$N46,0,S$174))/(INDEX($F$4:$N$4,0,S$174+1)-INDEX($F$4:$N$4,0,S$174))+R177)))</f>
        <v>5.0297879772029326</v>
      </c>
      <c r="T177" s="186" cm="1">
        <f t="array" ref="T177">IF(T$174=-1,U177,IF(T$174=99,S177,IF(T$174=0,INDEX($F46:$N46,0,T$172),(INDEX($F46:$N46,0,T$174+1)-INDEX($F46:$N46,0,T$174))/(INDEX($F$4:$N$4,0,T$174+1)-INDEX($F$4:$N$4,0,T$174))+S177)))</f>
        <v>5.1159124186640641</v>
      </c>
      <c r="U177" s="186" cm="1">
        <f t="array" ref="U177">IF(U$174=-1,V177,IF(U$174=99,T177,IF(U$174=0,INDEX($F46:$N46,0,U$172),(INDEX($F46:$N46,0,U$174+1)-INDEX($F46:$N46,0,U$174))/(INDEX($F$4:$N$4,0,U$174+1)-INDEX($F$4:$N$4,0,U$174))+T177)))</f>
        <v>5.2079959025838587</v>
      </c>
      <c r="V177" s="186" cm="1">
        <f t="array" ref="V177">IF(V$174=-1,W177,IF(V$174=99,U177,IF(V$174=0,INDEX($F46:$N46,0,V$172),(INDEX($F46:$N46,0,V$174+1)-INDEX($F46:$N46,0,V$174))/(INDEX($F$4:$N$4,0,V$174+1)-INDEX($F$4:$N$4,0,V$174))+U177)))</f>
        <v>5.3000793865036533</v>
      </c>
      <c r="W177" s="186" cm="1">
        <f t="array" ref="W177">IF(W$174=-1,X177,IF(W$174=99,V177,IF(W$174=0,INDEX($F46:$N46,0,W$172),(INDEX($F46:$N46,0,W$174+1)-INDEX($F46:$N46,0,W$174))/(INDEX($F$4:$N$4,0,W$174+1)-INDEX($F$4:$N$4,0,W$174))+V177)))</f>
        <v>5.3921628704234479</v>
      </c>
      <c r="X177" s="186" cm="1">
        <f t="array" ref="X177">IF(X$174=-1,Y177,IF(X$174=99,W177,IF(X$174=0,INDEX($F46:$N46,0,X$172),(INDEX($F46:$N46,0,X$174+1)-INDEX($F46:$N46,0,X$174))/(INDEX($F$4:$N$4,0,X$174+1)-INDEX($F$4:$N$4,0,X$174))+W177)))</f>
        <v>5.4842463543432425</v>
      </c>
      <c r="Y177" s="186" cm="1">
        <f t="array" ref="Y177">IF(Y$174=-1,Z177,IF(Y$174=99,X177,IF(Y$174=0,INDEX($F46:$N46,0,Y$172),(INDEX($F46:$N46,0,Y$174+1)-INDEX($F46:$N46,0,Y$174))/(INDEX($F$4:$N$4,0,Y$174+1)-INDEX($F$4:$N$4,0,Y$174))+X177)))</f>
        <v>5.5763298382630371</v>
      </c>
      <c r="Z177" s="186" cm="1">
        <f t="array" ref="Z177">IF(Z$174=-1,AA177,IF(Z$174=99,Y177,IF(Z$174=0,INDEX($F46:$N46,0,Z$172),(INDEX($F46:$N46,0,Z$174+1)-INDEX($F46:$N46,0,Z$174))/(INDEX($F$4:$N$4,0,Z$174+1)-INDEX($F$4:$N$4,0,Z$174))+Y177)))</f>
        <v>5.6684133221828317</v>
      </c>
      <c r="AA177" s="186" cm="1">
        <f t="array" ref="AA177">IF(AA$174=-1,AB177,IF(AA$174=99,Z177,IF(AA$174=0,INDEX($F46:$N46,0,AA$172),(INDEX($F46:$N46,0,AA$174+1)-INDEX($F46:$N46,0,AA$174))/(INDEX($F$4:$N$4,0,AA$174+1)-INDEX($F$4:$N$4,0,AA$174))+Z177)))</f>
        <v>5.7604968061026263</v>
      </c>
      <c r="AB177" s="186" cm="1">
        <f t="array" ref="AB177">IF(AB$174=-1,AC177,IF(AB$174=99,AA177,IF(AB$174=0,INDEX($F46:$N46,0,AB$172),(INDEX($F46:$N46,0,AB$174+1)-INDEX($F46:$N46,0,AB$174))/(INDEX($F$4:$N$4,0,AB$174+1)-INDEX($F$4:$N$4,0,AB$174))+AA177)))</f>
        <v>5.8525802900224209</v>
      </c>
      <c r="AC177" s="186" cm="1">
        <f t="array" ref="AC177">IF(AC$174=-1,AD177,IF(AC$174=99,AB177,IF(AC$174=0,INDEX($F46:$N46,0,AC$172),(INDEX($F46:$N46,0,AC$174+1)-INDEX($F46:$N46,0,AC$174))/(INDEX($F$4:$N$4,0,AC$174+1)-INDEX($F$4:$N$4,0,AC$174))+AB177)))</f>
        <v>5.9446637739422172</v>
      </c>
      <c r="AD177" s="186" cm="1">
        <f t="array" ref="AD177">IF(AD$174=-1,AE177,IF(AD$174=99,AC177,IF(AD$174=0,INDEX($F46:$N46,0,AD$172),(INDEX($F46:$N46,0,AD$174+1)-INDEX($F46:$N46,0,AD$174))/(INDEX($F$4:$N$4,0,AD$174+1)-INDEX($F$4:$N$4,0,AD$174))+AC177)))</f>
        <v>6.0622049007538772</v>
      </c>
      <c r="AE177" s="186" cm="1">
        <f t="array" ref="AE177">IF(AE$174=-1,AF177,IF(AE$174=99,AD177,IF(AE$174=0,INDEX($F46:$N46,0,AE$172),(INDEX($F46:$N46,0,AE$174+1)-INDEX($F46:$N46,0,AE$174))/(INDEX($F$4:$N$4,0,AE$174+1)-INDEX($F$4:$N$4,0,AE$174))+AD177)))</f>
        <v>6.1797460275655371</v>
      </c>
      <c r="AF177" s="186" cm="1">
        <f t="array" ref="AF177">IF(AF$174=-1,AG177,IF(AF$174=99,AE177,IF(AF$174=0,INDEX($F46:$N46,0,AF$172),(INDEX($F46:$N46,0,AF$174+1)-INDEX($F46:$N46,0,AF$174))/(INDEX($F$4:$N$4,0,AF$174+1)-INDEX($F$4:$N$4,0,AF$174))+AE177)))</f>
        <v>6.2972871543771971</v>
      </c>
      <c r="AG177" s="186" cm="1">
        <f t="array" ref="AG177">IF(AG$174=-1,AH177,IF(AG$174=99,AF177,IF(AG$174=0,INDEX($F46:$N46,0,AG$172),(INDEX($F46:$N46,0,AG$174+1)-INDEX($F46:$N46,0,AG$174))/(INDEX($F$4:$N$4,0,AG$174+1)-INDEX($F$4:$N$4,0,AG$174))+AF177)))</f>
        <v>6.4148282811888571</v>
      </c>
      <c r="AH177" s="186" cm="1">
        <f t="array" ref="AH177">IF(AH$174=-1,AI177,IF(AH$174=99,AG177,IF(AH$174=0,INDEX($F46:$N46,0,AH$172),(INDEX($F46:$N46,0,AH$174+1)-INDEX($F46:$N46,0,AH$174))/(INDEX($F$4:$N$4,0,AH$174+1)-INDEX($F$4:$N$4,0,AH$174))+AG177)))</f>
        <v>6.532369408000517</v>
      </c>
      <c r="AI177" s="186" cm="1">
        <f t="array" ref="AI177">IF(AI$174=-1,AJ177,IF(AI$174=99,AH177,IF(AI$174=0,INDEX($F46:$N46,0,AI$172),(INDEX($F46:$N46,0,AI$174+1)-INDEX($F46:$N46,0,AI$174))/(INDEX($F$4:$N$4,0,AI$174+1)-INDEX($F$4:$N$4,0,AI$174))+AH177)))</f>
        <v>6.649910534812177</v>
      </c>
      <c r="AJ177" s="186" cm="1">
        <f t="array" ref="AJ177">IF(AJ$174=-1,AK177,IF(AJ$174=99,AI177,IF(AJ$174=0,INDEX($F46:$N46,0,AJ$172),(INDEX($F46:$N46,0,AJ$174+1)-INDEX($F46:$N46,0,AJ$174))/(INDEX($F$4:$N$4,0,AJ$174+1)-INDEX($F$4:$N$4,0,AJ$174))+AI177)))</f>
        <v>6.7674516616238369</v>
      </c>
      <c r="AK177" s="186" cm="1">
        <f t="array" ref="AK177">IF(AK$174=-1,AL177,IF(AK$174=99,AJ177,IF(AK$174=0,INDEX($F46:$N46,0,AK$172),(INDEX($F46:$N46,0,AK$174+1)-INDEX($F46:$N46,0,AK$174))/(INDEX($F$4:$N$4,0,AK$174+1)-INDEX($F$4:$N$4,0,AK$174))+AJ177)))</f>
        <v>6.8849927884354969</v>
      </c>
      <c r="AL177" s="186" cm="1">
        <f t="array" ref="AL177">IF(AL$174=-1,AM177,IF(AL$174=99,AK177,IF(AL$174=0,INDEX($F46:$N46,0,AL$172),(INDEX($F46:$N46,0,AL$174+1)-INDEX($F46:$N46,0,AL$174))/(INDEX($F$4:$N$4,0,AL$174+1)-INDEX($F$4:$N$4,0,AL$174))+AK177)))</f>
        <v>7.0025339152471568</v>
      </c>
      <c r="AM177" s="186" cm="1">
        <f t="array" ref="AM177">IF(AM$174=-1,AN177,IF(AM$174=99,AL177,IF(AM$174=0,INDEX($F46:$N46,0,AM$172),(INDEX($F46:$N46,0,AM$174+1)-INDEX($F46:$N46,0,AM$174))/(INDEX($F$4:$N$4,0,AM$174+1)-INDEX($F$4:$N$4,0,AM$174))+AL177)))</f>
        <v>7.1200750420588141</v>
      </c>
      <c r="AN177" s="186" cm="1">
        <f t="array" ref="AN177">IF(AN$174=-1,AO177,IF(AN$174=99,AM177,IF(AN$174=0,INDEX($F46:$N46,0,AN$172),(INDEX($F46:$N46,0,AN$174+1)-INDEX($F46:$N46,0,AN$174))/(INDEX($F$4:$N$4,0,AN$174+1)-INDEX($F$4:$N$4,0,AN$174))+AM177)))</f>
        <v>7.2999022026097524</v>
      </c>
      <c r="AO177" s="186" cm="1">
        <f t="array" ref="AO177">IF(AO$174=-1,AP177,IF(AO$174=99,AN177,IF(AO$174=0,INDEX($F46:$N46,0,AO$172),(INDEX($F46:$N46,0,AO$174+1)-INDEX($F46:$N46,0,AO$174))/(INDEX($F$4:$N$4,0,AO$174+1)-INDEX($F$4:$N$4,0,AO$174))+AN177)))</f>
        <v>8.9183466475681978</v>
      </c>
      <c r="AP177" s="186" cm="1">
        <f t="array" ref="AP177">IF(AP$174=-1,AQ177,IF(AP$174=99,AO177,IF(AP$174=0,INDEX($F46:$N46,0,AP$172),(INDEX($F46:$N46,0,AP$174+1)-INDEX($F46:$N46,0,AP$174))/(INDEX($F$4:$N$4,0,AP$174+1)-INDEX($F$4:$N$4,0,AP$174))+AO177)))</f>
        <v>8.9183466475681978</v>
      </c>
      <c r="AQ177" s="186" cm="1">
        <f t="array" ref="AQ177">IF(AQ$174=-1,AR177,IF(AQ$174=99,AP177,IF(AQ$174=0,INDEX($F46:$N46,0,AQ$172),(INDEX($F46:$N46,0,AQ$174+1)-INDEX($F46:$N46,0,AQ$174))/(INDEX($F$4:$N$4,0,AQ$174+1)-INDEX($F$4:$N$4,0,AQ$174))+AP177)))</f>
        <v>8.9183466475681978</v>
      </c>
      <c r="AZ177" s="186"/>
      <c r="BA177" s="186"/>
      <c r="BB177" s="186"/>
      <c r="BC177" s="186"/>
      <c r="BD177" s="186"/>
      <c r="BE177" s="186"/>
    </row>
    <row r="178" spans="1:57">
      <c r="A178" s="185" t="s">
        <v>16</v>
      </c>
      <c r="B178" s="22" t="str">
        <f t="shared" si="241"/>
        <v/>
      </c>
      <c r="C178" s="23" t="str">
        <f t="shared" si="242"/>
        <v/>
      </c>
      <c r="D178" s="57"/>
      <c r="E178" s="23" t="str">
        <f t="shared" si="243"/>
        <v/>
      </c>
      <c r="F178" s="23" t="str">
        <f t="shared" si="243"/>
        <v/>
      </c>
      <c r="G178" s="23" t="str">
        <f t="shared" si="243"/>
        <v/>
      </c>
      <c r="H178" s="23"/>
      <c r="I178" s="23" t="str">
        <f t="shared" si="243"/>
        <v/>
      </c>
      <c r="J178" s="133" t="str">
        <f t="shared" si="245"/>
        <v>TFHCV2</v>
      </c>
      <c r="K178" s="186">
        <f t="shared" ref="K178:K185" si="246">F51</f>
        <v>1.637614669131271</v>
      </c>
      <c r="L178" s="186" cm="1">
        <f t="array" ref="L178">IF(L$174=-1,M178,IF(L$174=99,K178,IF(L$174=0,INDEX($F51:$N51,0,L$172),(INDEX($F51:$N51,0,L$174+1)-INDEX($F51:$N51,0,L$174))/(INDEX($F$4:$N$4,0,L$174+1)-INDEX($F$4:$N$4,0,L$174))+K178)))</f>
        <v>1.6669779304785557</v>
      </c>
      <c r="M178" s="186" cm="1">
        <f t="array" ref="M178">IF(M$174=-1,N178,IF(M$174=99,L178,IF(M$174=0,INDEX($F51:$N51,0,M$172),(INDEX($F51:$N51,0,M$174+1)-INDEX($F51:$N51,0,M$174))/(INDEX($F$4:$N$4,0,M$174+1)-INDEX($F$4:$N$4,0,M$174))+L178)))</f>
        <v>1.6963411918258404</v>
      </c>
      <c r="N178" s="186" cm="1">
        <f t="array" ref="N178">IF(N$174=-1,O178,IF(N$174=99,M178,IF(N$174=0,INDEX($F51:$N51,0,N$172),(INDEX($F51:$N51,0,N$174+1)-INDEX($F51:$N51,0,N$174))/(INDEX($F$4:$N$4,0,N$174+1)-INDEX($F$4:$N$4,0,N$174))+M178)))</f>
        <v>1.7257044531731252</v>
      </c>
      <c r="O178" s="186" cm="1">
        <f t="array" ref="O178">IF(O$174=-1,P178,IF(O$174=99,N178,IF(O$174=0,INDEX($F51:$N51,0,O$172),(INDEX($F51:$N51,0,O$174+1)-INDEX($F51:$N51,0,O$174))/(INDEX($F$4:$N$4,0,O$174+1)-INDEX($F$4:$N$4,0,O$174))+N178)))</f>
        <v>1.7415716572700213</v>
      </c>
      <c r="P178" s="186" cm="1">
        <f t="array" ref="P178">IF(P$174=-1,Q178,IF(P$174=99,O178,IF(P$174=0,INDEX($F51:$N51,0,P$172),(INDEX($F51:$N51,0,P$174+1)-INDEX($F51:$N51,0,P$174))/(INDEX($F$4:$N$4,0,P$174+1)-INDEX($F$4:$N$4,0,P$174))+O178)))</f>
        <v>1.7574388613669174</v>
      </c>
      <c r="Q178" s="186" cm="1">
        <f t="array" ref="Q178">IF(Q$174=-1,R178,IF(Q$174=99,P178,IF(Q$174=0,INDEX($F51:$N51,0,Q$172),(INDEX($F51:$N51,0,Q$174+1)-INDEX($F51:$N51,0,Q$174))/(INDEX($F$4:$N$4,0,Q$174+1)-INDEX($F$4:$N$4,0,Q$174))+P178)))</f>
        <v>1.7683767427860446</v>
      </c>
      <c r="R178" s="186" cm="1">
        <f t="array" ref="R178">IF(R$174=-1,S178,IF(R$174=99,Q178,IF(R$174=0,INDEX($F51:$N51,0,R$172),(INDEX($F51:$N51,0,R$174+1)-INDEX($F51:$N51,0,R$174))/(INDEX($F$4:$N$4,0,R$174+1)-INDEX($F$4:$N$4,0,R$174))+Q178)))</f>
        <v>1.7793146242051718</v>
      </c>
      <c r="S178" s="186" cm="1">
        <f t="array" ref="S178">IF(S$174=-1,T178,IF(S$174=99,R178,IF(S$174=0,INDEX($F51:$N51,0,S$172),(INDEX($F51:$N51,0,S$174+1)-INDEX($F51:$N51,0,S$174))/(INDEX($F$4:$N$4,0,S$174+1)-INDEX($F$4:$N$4,0,S$174))+R178)))</f>
        <v>1.676757430187505</v>
      </c>
      <c r="T178" s="186" cm="1">
        <f t="array" ref="T178">IF(T$174=-1,U178,IF(T$174=99,S178,IF(T$174=0,INDEX($F51:$N51,0,T$172),(INDEX($F51:$N51,0,T$174+1)-INDEX($F51:$N51,0,T$174))/(INDEX($F$4:$N$4,0,T$174+1)-INDEX($F$4:$N$4,0,T$174))+S178)))</f>
        <v>1.7054683416205962</v>
      </c>
      <c r="U178" s="186" cm="1">
        <f t="array" ref="U178">IF(U$174=-1,V178,IF(U$174=99,T178,IF(U$174=0,INDEX($F51:$N51,0,U$172),(INDEX($F51:$N51,0,U$174+1)-INDEX($F51:$N51,0,U$174))/(INDEX($F$4:$N$4,0,U$174+1)-INDEX($F$4:$N$4,0,U$174))+T178)))</f>
        <v>1.7361657918033633</v>
      </c>
      <c r="V178" s="186" cm="1">
        <f t="array" ref="V178">IF(V$174=-1,W178,IF(V$174=99,U178,IF(V$174=0,INDEX($F51:$N51,0,V$172),(INDEX($F51:$N51,0,V$174+1)-INDEX($F51:$N51,0,V$174))/(INDEX($F$4:$N$4,0,V$174+1)-INDEX($F$4:$N$4,0,V$174))+U178)))</f>
        <v>1.7668632419861303</v>
      </c>
      <c r="W178" s="186" cm="1">
        <f t="array" ref="W178">IF(W$174=-1,X178,IF(W$174=99,V178,IF(W$174=0,INDEX($F51:$N51,0,W$172),(INDEX($F51:$N51,0,W$174+1)-INDEX($F51:$N51,0,W$174))/(INDEX($F$4:$N$4,0,W$174+1)-INDEX($F$4:$N$4,0,W$174))+V178)))</f>
        <v>1.7975606921688974</v>
      </c>
      <c r="X178" s="186" cm="1">
        <f t="array" ref="X178">IF(X$174=-1,Y178,IF(X$174=99,W178,IF(X$174=0,INDEX($F51:$N51,0,X$172),(INDEX($F51:$N51,0,X$174+1)-INDEX($F51:$N51,0,X$174))/(INDEX($F$4:$N$4,0,X$174+1)-INDEX($F$4:$N$4,0,X$174))+W178)))</f>
        <v>1.8282581423516644</v>
      </c>
      <c r="Y178" s="186" cm="1">
        <f t="array" ref="Y178">IF(Y$174=-1,Z178,IF(Y$174=99,X178,IF(Y$174=0,INDEX($F51:$N51,0,Y$172),(INDEX($F51:$N51,0,Y$174+1)-INDEX($F51:$N51,0,Y$174))/(INDEX($F$4:$N$4,0,Y$174+1)-INDEX($F$4:$N$4,0,Y$174))+X178)))</f>
        <v>1.8589555925344314</v>
      </c>
      <c r="Z178" s="186" cm="1">
        <f t="array" ref="Z178">IF(Z$174=-1,AA178,IF(Z$174=99,Y178,IF(Z$174=0,INDEX($F51:$N51,0,Z$172),(INDEX($F51:$N51,0,Z$174+1)-INDEX($F51:$N51,0,Z$174))/(INDEX($F$4:$N$4,0,Z$174+1)-INDEX($F$4:$N$4,0,Z$174))+Y178)))</f>
        <v>1.8896530427171985</v>
      </c>
      <c r="AA178" s="186" cm="1">
        <f t="array" ref="AA178">IF(AA$174=-1,AB178,IF(AA$174=99,Z178,IF(AA$174=0,INDEX($F51:$N51,0,AA$172),(INDEX($F51:$N51,0,AA$174+1)-INDEX($F51:$N51,0,AA$174))/(INDEX($F$4:$N$4,0,AA$174+1)-INDEX($F$4:$N$4,0,AA$174))+Z178)))</f>
        <v>1.9203504928999655</v>
      </c>
      <c r="AB178" s="186" cm="1">
        <f t="array" ref="AB178">IF(AB$174=-1,AC178,IF(AB$174=99,AA178,IF(AB$174=0,INDEX($F51:$N51,0,AB$172),(INDEX($F51:$N51,0,AB$174+1)-INDEX($F51:$N51,0,AB$174))/(INDEX($F$4:$N$4,0,AB$174+1)-INDEX($F$4:$N$4,0,AB$174))+AA178)))</f>
        <v>1.9510479430827325</v>
      </c>
      <c r="AC178" s="186" cm="1">
        <f t="array" ref="AC178">IF(AC$174=-1,AD178,IF(AC$174=99,AB178,IF(AC$174=0,INDEX($F51:$N51,0,AC$172),(INDEX($F51:$N51,0,AC$174+1)-INDEX($F51:$N51,0,AC$174))/(INDEX($F$4:$N$4,0,AC$174+1)-INDEX($F$4:$N$4,0,AC$174))+AB178)))</f>
        <v>1.9817453932654996</v>
      </c>
      <c r="AD178" s="186" cm="1">
        <f t="array" ref="AD178">IF(AD$174=-1,AE178,IF(AD$174=99,AC178,IF(AD$174=0,INDEX($F51:$N51,0,AD$172),(INDEX($F51:$N51,0,AD$174+1)-INDEX($F51:$N51,0,AD$174))/(INDEX($F$4:$N$4,0,AD$174+1)-INDEX($F$4:$N$4,0,AD$174))+AC178)))</f>
        <v>2.0209295415093909</v>
      </c>
      <c r="AE178" s="186" cm="1">
        <f t="array" ref="AE178">IF(AE$174=-1,AF178,IF(AE$174=99,AD178,IF(AE$174=0,INDEX($F51:$N51,0,AE$172),(INDEX($F51:$N51,0,AE$174+1)-INDEX($F51:$N51,0,AE$174))/(INDEX($F$4:$N$4,0,AE$174+1)-INDEX($F$4:$N$4,0,AE$174))+AD178)))</f>
        <v>2.0601136897532824</v>
      </c>
      <c r="AF178" s="186" cm="1">
        <f t="array" ref="AF178">IF(AF$174=-1,AG178,IF(AF$174=99,AE178,IF(AF$174=0,INDEX($F51:$N51,0,AF$172),(INDEX($F51:$N51,0,AF$174+1)-INDEX($F51:$N51,0,AF$174))/(INDEX($F$4:$N$4,0,AF$174+1)-INDEX($F$4:$N$4,0,AF$174))+AE178)))</f>
        <v>2.0992978379971738</v>
      </c>
      <c r="AG178" s="186" cm="1">
        <f t="array" ref="AG178">IF(AG$174=-1,AH178,IF(AG$174=99,AF178,IF(AG$174=0,INDEX($F51:$N51,0,AG$172),(INDEX($F51:$N51,0,AG$174+1)-INDEX($F51:$N51,0,AG$174))/(INDEX($F$4:$N$4,0,AG$174+1)-INDEX($F$4:$N$4,0,AG$174))+AF178)))</f>
        <v>2.1384819862410653</v>
      </c>
      <c r="AH178" s="186" cm="1">
        <f t="array" ref="AH178">IF(AH$174=-1,AI178,IF(AH$174=99,AG178,IF(AH$174=0,INDEX($F51:$N51,0,AH$172),(INDEX($F51:$N51,0,AH$174+1)-INDEX($F51:$N51,0,AH$174))/(INDEX($F$4:$N$4,0,AH$174+1)-INDEX($F$4:$N$4,0,AH$174))+AG178)))</f>
        <v>2.1776661344849568</v>
      </c>
      <c r="AI178" s="186" cm="1">
        <f t="array" ref="AI178">IF(AI$174=-1,AJ178,IF(AI$174=99,AH178,IF(AI$174=0,INDEX($F51:$N51,0,AI$172),(INDEX($F51:$N51,0,AI$174+1)-INDEX($F51:$N51,0,AI$174))/(INDEX($F$4:$N$4,0,AI$174+1)-INDEX($F$4:$N$4,0,AI$174))+AH178)))</f>
        <v>2.2168502827288483</v>
      </c>
      <c r="AJ178" s="186" cm="1">
        <f t="array" ref="AJ178">IF(AJ$174=-1,AK178,IF(AJ$174=99,AI178,IF(AJ$174=0,INDEX($F51:$N51,0,AJ$172),(INDEX($F51:$N51,0,AJ$174+1)-INDEX($F51:$N51,0,AJ$174))/(INDEX($F$4:$N$4,0,AJ$174+1)-INDEX($F$4:$N$4,0,AJ$174))+AI178)))</f>
        <v>2.2560344309727398</v>
      </c>
      <c r="AK178" s="186" cm="1">
        <f t="array" ref="AK178">IF(AK$174=-1,AL178,IF(AK$174=99,AJ178,IF(AK$174=0,INDEX($F51:$N51,0,AK$172),(INDEX($F51:$N51,0,AK$174+1)-INDEX($F51:$N51,0,AK$174))/(INDEX($F$4:$N$4,0,AK$174+1)-INDEX($F$4:$N$4,0,AK$174))+AJ178)))</f>
        <v>2.2952185792166313</v>
      </c>
      <c r="AL178" s="186" cm="1">
        <f t="array" ref="AL178">IF(AL$174=-1,AM178,IF(AL$174=99,AK178,IF(AL$174=0,INDEX($F51:$N51,0,AL$172),(INDEX($F51:$N51,0,AL$174+1)-INDEX($F51:$N51,0,AL$174))/(INDEX($F$4:$N$4,0,AL$174+1)-INDEX($F$4:$N$4,0,AL$174))+AK178)))</f>
        <v>2.3344027274605228</v>
      </c>
      <c r="AM178" s="186" cm="1">
        <f t="array" ref="AM178">IF(AM$174=-1,AN178,IF(AM$174=99,AL178,IF(AM$174=0,INDEX($F51:$N51,0,AM$172),(INDEX($F51:$N51,0,AM$174+1)-INDEX($F51:$N51,0,AM$174))/(INDEX($F$4:$N$4,0,AM$174+1)-INDEX($F$4:$N$4,0,AM$174))+AL178)))</f>
        <v>2.3735868757044134</v>
      </c>
      <c r="AN178" s="186" cm="1">
        <f t="array" ref="AN178">IF(AN$174=-1,AO178,IF(AN$174=99,AM178,IF(AN$174=0,INDEX($F51:$N51,0,AN$172),(INDEX($F51:$N51,0,AN$174+1)-INDEX($F51:$N51,0,AN$174))/(INDEX($F$4:$N$4,0,AN$174+1)-INDEX($F$4:$N$4,0,AN$174))+AM178)))</f>
        <v>2.4335350343484654</v>
      </c>
      <c r="AO178" s="186" cm="1">
        <f t="array" ref="AO178">IF(AO$174=-1,AP178,IF(AO$174=99,AN178,IF(AO$174=0,INDEX($F51:$N51,0,AO$172),(INDEX($F51:$N51,0,AO$174+1)-INDEX($F51:$N51,0,AO$174))/(INDEX($F$4:$N$4,0,AO$174+1)-INDEX($F$4:$N$4,0,AO$174))+AN178)))</f>
        <v>2.9730684621449344</v>
      </c>
      <c r="AP178" s="186" cm="1">
        <f t="array" ref="AP178">IF(AP$174=-1,AQ178,IF(AP$174=99,AO178,IF(AP$174=0,INDEX($F51:$N51,0,AP$172),(INDEX($F51:$N51,0,AP$174+1)-INDEX($F51:$N51,0,AP$174))/(INDEX($F$4:$N$4,0,AP$174+1)-INDEX($F$4:$N$4,0,AP$174))+AO178)))</f>
        <v>2.9730684621449344</v>
      </c>
      <c r="AQ178" s="186" cm="1">
        <f t="array" ref="AQ178">IF(AQ$174=-1,AR178,IF(AQ$174=99,AP178,IF(AQ$174=0,INDEX($F51:$N51,0,AQ$172),(INDEX($F51:$N51,0,AQ$174+1)-INDEX($F51:$N51,0,AQ$174))/(INDEX($F$4:$N$4,0,AQ$174+1)-INDEX($F$4:$N$4,0,AQ$174))+AP178)))</f>
        <v>2.9730684621449344</v>
      </c>
      <c r="AZ178" s="186"/>
      <c r="BA178" s="186"/>
      <c r="BB178" s="186"/>
      <c r="BC178" s="186"/>
      <c r="BD178" s="186"/>
      <c r="BE178" s="186"/>
    </row>
    <row r="179" spans="1:57">
      <c r="A179" s="185" t="s">
        <v>16</v>
      </c>
      <c r="B179" s="22" t="str">
        <f t="shared" si="241"/>
        <v/>
      </c>
      <c r="C179" s="23" t="str">
        <f t="shared" si="242"/>
        <v/>
      </c>
      <c r="D179" s="57"/>
      <c r="E179" s="23" t="str">
        <f t="shared" si="243"/>
        <v/>
      </c>
      <c r="F179" s="23" t="str">
        <f t="shared" si="243"/>
        <v/>
      </c>
      <c r="G179" s="23" t="str">
        <f t="shared" si="243"/>
        <v/>
      </c>
      <c r="H179" s="23"/>
      <c r="I179" s="23" t="str">
        <f t="shared" si="243"/>
        <v/>
      </c>
      <c r="J179" s="133" t="str">
        <f t="shared" si="245"/>
        <v>TFHCV3</v>
      </c>
      <c r="K179" s="186">
        <f t="shared" si="246"/>
        <v>13.576270721867905</v>
      </c>
      <c r="L179" s="186" cm="1">
        <f t="array" ref="L179">IF(L$174=-1,M179,IF(L$174=99,K179,IF(L$174=0,INDEX($F52:$N52,0,L$172),(INDEX($F52:$N52,0,L$174+1)-INDEX($F52:$N52,0,L$174))/(INDEX($F$4:$N$4,0,L$174+1)-INDEX($F$4:$N$4,0,L$174))+K179)))</f>
        <v>13.819700139570404</v>
      </c>
      <c r="M179" s="186" cm="1">
        <f t="array" ref="M179">IF(M$174=-1,N179,IF(M$174=99,L179,IF(M$174=0,INDEX($F52:$N52,0,M$172),(INDEX($F52:$N52,0,M$174+1)-INDEX($F52:$N52,0,M$174))/(INDEX($F$4:$N$4,0,M$174+1)-INDEX($F$4:$N$4,0,M$174))+L179)))</f>
        <v>14.063129557272903</v>
      </c>
      <c r="N179" s="186" cm="1">
        <f t="array" ref="N179">IF(N$174=-1,O179,IF(N$174=99,M179,IF(N$174=0,INDEX($F52:$N52,0,N$172),(INDEX($F52:$N52,0,N$174+1)-INDEX($F52:$N52,0,N$174))/(INDEX($F$4:$N$4,0,N$174+1)-INDEX($F$4:$N$4,0,N$174))+M179)))</f>
        <v>14.306558974975404</v>
      </c>
      <c r="O179" s="186" cm="1">
        <f t="array" ref="O179">IF(O$174=-1,P179,IF(O$174=99,N179,IF(O$174=0,INDEX($F52:$N52,0,O$172),(INDEX($F52:$N52,0,O$174+1)-INDEX($F52:$N52,0,O$174))/(INDEX($F$4:$N$4,0,O$174+1)-INDEX($F$4:$N$4,0,O$174))+N179)))</f>
        <v>14.438102409752322</v>
      </c>
      <c r="P179" s="186" cm="1">
        <f t="array" ref="P179">IF(P$174=-1,Q179,IF(P$174=99,O179,IF(P$174=0,INDEX($F52:$N52,0,P$172),(INDEX($F52:$N52,0,P$174+1)-INDEX($F52:$N52,0,P$174))/(INDEX($F$4:$N$4,0,P$174+1)-INDEX($F$4:$N$4,0,P$174))+O179)))</f>
        <v>14.569645844529239</v>
      </c>
      <c r="Q179" s="186" cm="1">
        <f t="array" ref="Q179">IF(Q$174=-1,R179,IF(Q$174=99,P179,IF(Q$174=0,INDEX($F52:$N52,0,Q$172),(INDEX($F52:$N52,0,Q$174+1)-INDEX($F52:$N52,0,Q$174))/(INDEX($F$4:$N$4,0,Q$174+1)-INDEX($F$4:$N$4,0,Q$174))+P179)))</f>
        <v>14.66032385448413</v>
      </c>
      <c r="R179" s="186" cm="1">
        <f t="array" ref="R179">IF(R$174=-1,S179,IF(R$174=99,Q179,IF(R$174=0,INDEX($F52:$N52,0,R$172),(INDEX($F52:$N52,0,R$174+1)-INDEX($F52:$N52,0,R$174))/(INDEX($F$4:$N$4,0,R$174+1)-INDEX($F$4:$N$4,0,R$174))+Q179)))</f>
        <v>14.75100186443902</v>
      </c>
      <c r="S179" s="186" cm="1">
        <f t="array" ref="S179">IF(S$174=-1,T179,IF(S$174=99,R179,IF(S$174=0,INDEX($F52:$N52,0,S$172),(INDEX($F52:$N52,0,S$174+1)-INDEX($F52:$N52,0,S$174))/(INDEX($F$4:$N$4,0,S$174+1)-INDEX($F$4:$N$4,0,S$174))+R179)))</f>
        <v>13.900774850291917</v>
      </c>
      <c r="T179" s="186" cm="1">
        <f t="array" ref="T179">IF(T$174=-1,U179,IF(T$174=99,S179,IF(T$174=0,INDEX($F52:$N52,0,T$172),(INDEX($F52:$N52,0,T$174+1)-INDEX($F52:$N52,0,T$174))/(INDEX($F$4:$N$4,0,T$174+1)-INDEX($F$4:$N$4,0,T$174))+S179)))</f>
        <v>14.138796109892624</v>
      </c>
      <c r="U179" s="186" cm="1">
        <f t="array" ref="U179">IF(U$174=-1,V179,IF(U$174=99,T179,IF(U$174=0,INDEX($F52:$N52,0,U$172),(INDEX($F52:$N52,0,U$174+1)-INDEX($F52:$N52,0,U$174))/(INDEX($F$4:$N$4,0,U$174+1)-INDEX($F$4:$N$4,0,U$174))+T179)))</f>
        <v>14.393286315682843</v>
      </c>
      <c r="V179" s="186" cm="1">
        <f t="array" ref="V179">IF(V$174=-1,W179,IF(V$174=99,U179,IF(V$174=0,INDEX($F52:$N52,0,V$172),(INDEX($F52:$N52,0,V$174+1)-INDEX($F52:$N52,0,V$174))/(INDEX($F$4:$N$4,0,V$174+1)-INDEX($F$4:$N$4,0,V$174))+U179)))</f>
        <v>14.647776521473062</v>
      </c>
      <c r="W179" s="186" cm="1">
        <f t="array" ref="W179">IF(W$174=-1,X179,IF(W$174=99,V179,IF(W$174=0,INDEX($F52:$N52,0,W$172),(INDEX($F52:$N52,0,W$174+1)-INDEX($F52:$N52,0,W$174))/(INDEX($F$4:$N$4,0,W$174+1)-INDEX($F$4:$N$4,0,W$174))+V179)))</f>
        <v>14.902266727263282</v>
      </c>
      <c r="X179" s="186" cm="1">
        <f t="array" ref="X179">IF(X$174=-1,Y179,IF(X$174=99,W179,IF(X$174=0,INDEX($F52:$N52,0,X$172),(INDEX($F52:$N52,0,X$174+1)-INDEX($F52:$N52,0,X$174))/(INDEX($F$4:$N$4,0,X$174+1)-INDEX($F$4:$N$4,0,X$174))+W179)))</f>
        <v>15.156756933053501</v>
      </c>
      <c r="Y179" s="186" cm="1">
        <f t="array" ref="Y179">IF(Y$174=-1,Z179,IF(Y$174=99,X179,IF(Y$174=0,INDEX($F52:$N52,0,Y$172),(INDEX($F52:$N52,0,Y$174+1)-INDEX($F52:$N52,0,Y$174))/(INDEX($F$4:$N$4,0,Y$174+1)-INDEX($F$4:$N$4,0,Y$174))+X179)))</f>
        <v>15.41124713884372</v>
      </c>
      <c r="Z179" s="186" cm="1">
        <f t="array" ref="Z179">IF(Z$174=-1,AA179,IF(Z$174=99,Y179,IF(Z$174=0,INDEX($F52:$N52,0,Z$172),(INDEX($F52:$N52,0,Z$174+1)-INDEX($F52:$N52,0,Z$174))/(INDEX($F$4:$N$4,0,Z$174+1)-INDEX($F$4:$N$4,0,Z$174))+Y179)))</f>
        <v>15.665737344633939</v>
      </c>
      <c r="AA179" s="186" cm="1">
        <f t="array" ref="AA179">IF(AA$174=-1,AB179,IF(AA$174=99,Z179,IF(AA$174=0,INDEX($F52:$N52,0,AA$172),(INDEX($F52:$N52,0,AA$174+1)-INDEX($F52:$N52,0,AA$174))/(INDEX($F$4:$N$4,0,AA$174+1)-INDEX($F$4:$N$4,0,AA$174))+Z179)))</f>
        <v>15.920227550424158</v>
      </c>
      <c r="AB179" s="186" cm="1">
        <f t="array" ref="AB179">IF(AB$174=-1,AC179,IF(AB$174=99,AA179,IF(AB$174=0,INDEX($F52:$N52,0,AB$172),(INDEX($F52:$N52,0,AB$174+1)-INDEX($F52:$N52,0,AB$174))/(INDEX($F$4:$N$4,0,AB$174+1)-INDEX($F$4:$N$4,0,AB$174))+AA179)))</f>
        <v>16.174717756214378</v>
      </c>
      <c r="AC179" s="186" cm="1">
        <f t="array" ref="AC179">IF(AC$174=-1,AD179,IF(AC$174=99,AB179,IF(AC$174=0,INDEX($F52:$N52,0,AC$172),(INDEX($F52:$N52,0,AC$174+1)-INDEX($F52:$N52,0,AC$174))/(INDEX($F$4:$N$4,0,AC$174+1)-INDEX($F$4:$N$4,0,AC$174))+AB179)))</f>
        <v>16.429207962004593</v>
      </c>
      <c r="AD179" s="186" cm="1">
        <f t="array" ref="AD179">IF(AD$174=-1,AE179,IF(AD$174=99,AC179,IF(AD$174=0,INDEX($F52:$N52,0,AD$172),(INDEX($F52:$N52,0,AD$174+1)-INDEX($F52:$N52,0,AD$174))/(INDEX($F$4:$N$4,0,AD$174+1)-INDEX($F$4:$N$4,0,AD$174))+AC179)))</f>
        <v>16.754055201463604</v>
      </c>
      <c r="AE179" s="186" cm="1">
        <f t="array" ref="AE179">IF(AE$174=-1,AF179,IF(AE$174=99,AD179,IF(AE$174=0,INDEX($F52:$N52,0,AE$172),(INDEX($F52:$N52,0,AE$174+1)-INDEX($F52:$N52,0,AE$174))/(INDEX($F$4:$N$4,0,AE$174+1)-INDEX($F$4:$N$4,0,AE$174))+AD179)))</f>
        <v>17.078902440922615</v>
      </c>
      <c r="AF179" s="186" cm="1">
        <f t="array" ref="AF179">IF(AF$174=-1,AG179,IF(AF$174=99,AE179,IF(AF$174=0,INDEX($F52:$N52,0,AF$172),(INDEX($F52:$N52,0,AF$174+1)-INDEX($F52:$N52,0,AF$174))/(INDEX($F$4:$N$4,0,AF$174+1)-INDEX($F$4:$N$4,0,AF$174))+AE179)))</f>
        <v>17.403749680381626</v>
      </c>
      <c r="AG179" s="186" cm="1">
        <f t="array" ref="AG179">IF(AG$174=-1,AH179,IF(AG$174=99,AF179,IF(AG$174=0,INDEX($F52:$N52,0,AG$172),(INDEX($F52:$N52,0,AG$174+1)-INDEX($F52:$N52,0,AG$174))/(INDEX($F$4:$N$4,0,AG$174+1)-INDEX($F$4:$N$4,0,AG$174))+AF179)))</f>
        <v>17.728596919840637</v>
      </c>
      <c r="AH179" s="186" cm="1">
        <f t="array" ref="AH179">IF(AH$174=-1,AI179,IF(AH$174=99,AG179,IF(AH$174=0,INDEX($F52:$N52,0,AH$172),(INDEX($F52:$N52,0,AH$174+1)-INDEX($F52:$N52,0,AH$174))/(INDEX($F$4:$N$4,0,AH$174+1)-INDEX($F$4:$N$4,0,AH$174))+AG179)))</f>
        <v>18.053444159299648</v>
      </c>
      <c r="AI179" s="186" cm="1">
        <f t="array" ref="AI179">IF(AI$174=-1,AJ179,IF(AI$174=99,AH179,IF(AI$174=0,INDEX($F52:$N52,0,AI$172),(INDEX($F52:$N52,0,AI$174+1)-INDEX($F52:$N52,0,AI$174))/(INDEX($F$4:$N$4,0,AI$174+1)-INDEX($F$4:$N$4,0,AI$174))+AH179)))</f>
        <v>18.378291398758659</v>
      </c>
      <c r="AJ179" s="186" cm="1">
        <f t="array" ref="AJ179">IF(AJ$174=-1,AK179,IF(AJ$174=99,AI179,IF(AJ$174=0,INDEX($F52:$N52,0,AJ$172),(INDEX($F52:$N52,0,AJ$174+1)-INDEX($F52:$N52,0,AJ$174))/(INDEX($F$4:$N$4,0,AJ$174+1)-INDEX($F$4:$N$4,0,AJ$174))+AI179)))</f>
        <v>18.70313863821767</v>
      </c>
      <c r="AK179" s="186" cm="1">
        <f t="array" ref="AK179">IF(AK$174=-1,AL179,IF(AK$174=99,AJ179,IF(AK$174=0,INDEX($F52:$N52,0,AK$172),(INDEX($F52:$N52,0,AK$174+1)-INDEX($F52:$N52,0,AK$174))/(INDEX($F$4:$N$4,0,AK$174+1)-INDEX($F$4:$N$4,0,AK$174))+AJ179)))</f>
        <v>19.027985877676681</v>
      </c>
      <c r="AL179" s="186" cm="1">
        <f t="array" ref="AL179">IF(AL$174=-1,AM179,IF(AL$174=99,AK179,IF(AL$174=0,INDEX($F52:$N52,0,AL$172),(INDEX($F52:$N52,0,AL$174+1)-INDEX($F52:$N52,0,AL$174))/(INDEX($F$4:$N$4,0,AL$174+1)-INDEX($F$4:$N$4,0,AL$174))+AK179)))</f>
        <v>19.352833117135692</v>
      </c>
      <c r="AM179" s="186" cm="1">
        <f t="array" ref="AM179">IF(AM$174=-1,AN179,IF(AM$174=99,AL179,IF(AM$174=0,INDEX($F52:$N52,0,AM$172),(INDEX($F52:$N52,0,AM$174+1)-INDEX($F52:$N52,0,AM$174))/(INDEX($F$4:$N$4,0,AM$174+1)-INDEX($F$4:$N$4,0,AM$174))+AL179)))</f>
        <v>19.677680356594699</v>
      </c>
      <c r="AN179" s="186" cm="1">
        <f t="array" ref="AN179">IF(AN$174=-1,AO179,IF(AN$174=99,AM179,IF(AN$174=0,INDEX($F52:$N52,0,AN$172),(INDEX($F52:$N52,0,AN$174+1)-INDEX($F52:$N52,0,AN$174))/(INDEX($F$4:$N$4,0,AN$174+1)-INDEX($F$4:$N$4,0,AN$174))+AM179)))</f>
        <v>20.174666886069843</v>
      </c>
      <c r="AO179" s="186" cm="1">
        <f t="array" ref="AO179">IF(AO$174=-1,AP179,IF(AO$174=99,AN179,IF(AO$174=0,INDEX($F52:$N52,0,AO$172),(INDEX($F52:$N52,0,AO$174+1)-INDEX($F52:$N52,0,AO$174))/(INDEX($F$4:$N$4,0,AO$174+1)-INDEX($F$4:$N$4,0,AO$174))+AN179)))</f>
        <v>24.647545651346142</v>
      </c>
      <c r="AP179" s="186" cm="1">
        <f t="array" ref="AP179">IF(AP$174=-1,AQ179,IF(AP$174=99,AO179,IF(AP$174=0,INDEX($F52:$N52,0,AP$172),(INDEX($F52:$N52,0,AP$174+1)-INDEX($F52:$N52,0,AP$174))/(INDEX($F$4:$N$4,0,AP$174+1)-INDEX($F$4:$N$4,0,AP$174))+AO179)))</f>
        <v>24.647545651346142</v>
      </c>
      <c r="AQ179" s="186" cm="1">
        <f t="array" ref="AQ179">IF(AQ$174=-1,AR179,IF(AQ$174=99,AP179,IF(AQ$174=0,INDEX($F52:$N52,0,AQ$172),(INDEX($F52:$N52,0,AQ$174+1)-INDEX($F52:$N52,0,AQ$174))/(INDEX($F$4:$N$4,0,AQ$174+1)-INDEX($F$4:$N$4,0,AQ$174))+AP179)))</f>
        <v>24.647545651346142</v>
      </c>
      <c r="AZ179" s="186"/>
      <c r="BA179" s="186"/>
      <c r="BB179" s="186"/>
      <c r="BC179" s="186"/>
      <c r="BD179" s="186"/>
      <c r="BE179" s="186"/>
    </row>
    <row r="180" spans="1:57">
      <c r="A180" s="185" t="s">
        <v>16</v>
      </c>
      <c r="B180" s="22" t="str">
        <f t="shared" si="241"/>
        <v/>
      </c>
      <c r="C180" s="23" t="str">
        <f t="shared" si="242"/>
        <v/>
      </c>
      <c r="D180" s="57"/>
      <c r="E180" s="23" t="str">
        <f t="shared" si="243"/>
        <v/>
      </c>
      <c r="F180" s="23" t="str">
        <f t="shared" si="243"/>
        <v/>
      </c>
      <c r="G180" s="23" t="str">
        <f t="shared" si="243"/>
        <v/>
      </c>
      <c r="H180" s="23"/>
      <c r="I180" s="23" t="str">
        <f t="shared" si="243"/>
        <v/>
      </c>
      <c r="J180" s="133" t="str">
        <f t="shared" si="245"/>
        <v>TFHCV4</v>
      </c>
      <c r="K180" s="186">
        <f t="shared" si="246"/>
        <v>4.515932780515814</v>
      </c>
      <c r="L180" s="186" cm="1">
        <f t="array" ref="L180">IF(L$174=-1,M180,IF(L$174=99,K180,IF(L$174=0,INDEX($F53:$N53,0,L$172),(INDEX($F53:$N53,0,L$174+1)-INDEX($F53:$N53,0,L$174))/(INDEX($F$4:$N$4,0,L$174+1)-INDEX($F$4:$N$4,0,L$174))+K180)))</f>
        <v>4.5969057450114237</v>
      </c>
      <c r="M180" s="186" cm="1">
        <f t="array" ref="M180">IF(M$174=-1,N180,IF(M$174=99,L180,IF(M$174=0,INDEX($F53:$N53,0,M$172),(INDEX($F53:$N53,0,M$174+1)-INDEX($F53:$N53,0,M$174))/(INDEX($F$4:$N$4,0,M$174+1)-INDEX($F$4:$N$4,0,M$174))+L180)))</f>
        <v>4.6778787095070333</v>
      </c>
      <c r="N180" s="186" cm="1">
        <f t="array" ref="N180">IF(N$174=-1,O180,IF(N$174=99,M180,IF(N$174=0,INDEX($F53:$N53,0,N$172),(INDEX($F53:$N53,0,N$174+1)-INDEX($F53:$N53,0,N$174))/(INDEX($F$4:$N$4,0,N$174+1)-INDEX($F$4:$N$4,0,N$174))+M180)))</f>
        <v>4.758851674002643</v>
      </c>
      <c r="O180" s="186" cm="1">
        <f t="array" ref="O180">IF(O$174=-1,P180,IF(O$174=99,N180,IF(O$174=0,INDEX($F53:$N53,0,O$172),(INDEX($F53:$N53,0,O$174+1)-INDEX($F53:$N53,0,O$174))/(INDEX($F$4:$N$4,0,O$174+1)-INDEX($F$4:$N$4,0,O$174))+N180)))</f>
        <v>4.8026075272366153</v>
      </c>
      <c r="P180" s="186" cm="1">
        <f t="array" ref="P180">IF(P$174=-1,Q180,IF(P$174=99,O180,IF(P$174=0,INDEX($F53:$N53,0,P$172),(INDEX($F53:$N53,0,P$174+1)-INDEX($F53:$N53,0,P$174))/(INDEX($F$4:$N$4,0,P$174+1)-INDEX($F$4:$N$4,0,P$174))+O180)))</f>
        <v>4.8463633804705877</v>
      </c>
      <c r="Q180" s="186" cm="1">
        <f t="array" ref="Q180">IF(Q$174=-1,R180,IF(Q$174=99,P180,IF(Q$174=0,INDEX($F53:$N53,0,Q$172),(INDEX($F53:$N53,0,Q$174+1)-INDEX($F53:$N53,0,Q$174))/(INDEX($F$4:$N$4,0,Q$174+1)-INDEX($F$4:$N$4,0,Q$174))+P180)))</f>
        <v>4.8765259933129812</v>
      </c>
      <c r="R180" s="186" cm="1">
        <f t="array" ref="R180">IF(R$174=-1,S180,IF(R$174=99,Q180,IF(R$174=0,INDEX($F53:$N53,0,R$172),(INDEX($F53:$N53,0,R$174+1)-INDEX($F53:$N53,0,R$174))/(INDEX($F$4:$N$4,0,R$174+1)-INDEX($F$4:$N$4,0,R$174))+Q180)))</f>
        <v>4.9066886061553756</v>
      </c>
      <c r="S180" s="186" cm="1">
        <f t="array" ref="S180">IF(S$174=-1,T180,IF(S$174=99,R180,IF(S$174=0,INDEX($F53:$N53,0,S$172),(INDEX($F53:$N53,0,S$174+1)-INDEX($F53:$N53,0,S$174))/(INDEX($F$4:$N$4,0,S$174+1)-INDEX($F$4:$N$4,0,S$174))+R180)))</f>
        <v>4.6238739715088801</v>
      </c>
      <c r="T180" s="186" cm="1">
        <f t="array" ref="T180">IF(T$174=-1,U180,IF(T$174=99,S180,IF(T$174=0,INDEX($F53:$N53,0,T$172),(INDEX($F53:$N53,0,T$174+1)-INDEX($F53:$N53,0,T$174))/(INDEX($F$4:$N$4,0,T$174+1)-INDEX($F$4:$N$4,0,T$174))+S180)))</f>
        <v>4.7030479973302075</v>
      </c>
      <c r="U180" s="186" cm="1">
        <f t="array" ref="U180">IF(U$174=-1,V180,IF(U$174=99,T180,IF(U$174=0,INDEX($F53:$N53,0,U$172),(INDEX($F53:$N53,0,U$174+1)-INDEX($F53:$N53,0,U$174))/(INDEX($F$4:$N$4,0,U$174+1)-INDEX($F$4:$N$4,0,U$174))+T180)))</f>
        <v>4.7877001588989287</v>
      </c>
      <c r="V180" s="186" cm="1">
        <f t="array" ref="V180">IF(V$174=-1,W180,IF(V$174=99,U180,IF(V$174=0,INDEX($F53:$N53,0,V$172),(INDEX($F53:$N53,0,V$174+1)-INDEX($F53:$N53,0,V$174))/(INDEX($F$4:$N$4,0,V$174+1)-INDEX($F$4:$N$4,0,V$174))+U180)))</f>
        <v>4.87235232046765</v>
      </c>
      <c r="W180" s="186" cm="1">
        <f t="array" ref="W180">IF(W$174=-1,X180,IF(W$174=99,V180,IF(W$174=0,INDEX($F53:$N53,0,W$172),(INDEX($F53:$N53,0,W$174+1)-INDEX($F53:$N53,0,W$174))/(INDEX($F$4:$N$4,0,W$174+1)-INDEX($F$4:$N$4,0,W$174))+V180)))</f>
        <v>4.9570044820363712</v>
      </c>
      <c r="X180" s="186" cm="1">
        <f t="array" ref="X180">IF(X$174=-1,Y180,IF(X$174=99,W180,IF(X$174=0,INDEX($F53:$N53,0,X$172),(INDEX($F53:$N53,0,X$174+1)-INDEX($F53:$N53,0,X$174))/(INDEX($F$4:$N$4,0,X$174+1)-INDEX($F$4:$N$4,0,X$174))+W180)))</f>
        <v>5.0416566436050925</v>
      </c>
      <c r="Y180" s="186" cm="1">
        <f t="array" ref="Y180">IF(Y$174=-1,Z180,IF(Y$174=99,X180,IF(Y$174=0,INDEX($F53:$N53,0,Y$172),(INDEX($F53:$N53,0,Y$174+1)-INDEX($F53:$N53,0,Y$174))/(INDEX($F$4:$N$4,0,Y$174+1)-INDEX($F$4:$N$4,0,Y$174))+X180)))</f>
        <v>5.1263088051738137</v>
      </c>
      <c r="Z180" s="186" cm="1">
        <f t="array" ref="Z180">IF(Z$174=-1,AA180,IF(Z$174=99,Y180,IF(Z$174=0,INDEX($F53:$N53,0,Z$172),(INDEX($F53:$N53,0,Z$174+1)-INDEX($F53:$N53,0,Z$174))/(INDEX($F$4:$N$4,0,Z$174+1)-INDEX($F$4:$N$4,0,Z$174))+Y180)))</f>
        <v>5.2109609667425349</v>
      </c>
      <c r="AA180" s="186" cm="1">
        <f t="array" ref="AA180">IF(AA$174=-1,AB180,IF(AA$174=99,Z180,IF(AA$174=0,INDEX($F53:$N53,0,AA$172),(INDEX($F53:$N53,0,AA$174+1)-INDEX($F53:$N53,0,AA$174))/(INDEX($F$4:$N$4,0,AA$174+1)-INDEX($F$4:$N$4,0,AA$174))+Z180)))</f>
        <v>5.2956131283112562</v>
      </c>
      <c r="AB180" s="186" cm="1">
        <f t="array" ref="AB180">IF(AB$174=-1,AC180,IF(AB$174=99,AA180,IF(AB$174=0,INDEX($F53:$N53,0,AB$172),(INDEX($F53:$N53,0,AB$174+1)-INDEX($F53:$N53,0,AB$174))/(INDEX($F$4:$N$4,0,AB$174+1)-INDEX($F$4:$N$4,0,AB$174))+AA180)))</f>
        <v>5.3802652898799774</v>
      </c>
      <c r="AC180" s="186" cm="1">
        <f t="array" ref="AC180">IF(AC$174=-1,AD180,IF(AC$174=99,AB180,IF(AC$174=0,INDEX($F53:$N53,0,AC$172),(INDEX($F53:$N53,0,AC$174+1)-INDEX($F53:$N53,0,AC$174))/(INDEX($F$4:$N$4,0,AC$174+1)-INDEX($F$4:$N$4,0,AC$174))+AB180)))</f>
        <v>5.4649174514487004</v>
      </c>
      <c r="AD180" s="186" cm="1">
        <f t="array" ref="AD180">IF(AD$174=-1,AE180,IF(AD$174=99,AC180,IF(AD$174=0,INDEX($F53:$N53,0,AD$172),(INDEX($F53:$N53,0,AD$174+1)-INDEX($F53:$N53,0,AD$174))/(INDEX($F$4:$N$4,0,AD$174+1)-INDEX($F$4:$N$4,0,AD$174))+AC180)))</f>
        <v>5.5729727729273799</v>
      </c>
      <c r="AE180" s="186" cm="1">
        <f t="array" ref="AE180">IF(AE$174=-1,AF180,IF(AE$174=99,AD180,IF(AE$174=0,INDEX($F53:$N53,0,AE$172),(INDEX($F53:$N53,0,AE$174+1)-INDEX($F53:$N53,0,AE$174))/(INDEX($F$4:$N$4,0,AE$174+1)-INDEX($F$4:$N$4,0,AE$174))+AD180)))</f>
        <v>5.6810280944060594</v>
      </c>
      <c r="AF180" s="186" cm="1">
        <f t="array" ref="AF180">IF(AF$174=-1,AG180,IF(AF$174=99,AE180,IF(AF$174=0,INDEX($F53:$N53,0,AF$172),(INDEX($F53:$N53,0,AF$174+1)-INDEX($F53:$N53,0,AF$174))/(INDEX($F$4:$N$4,0,AF$174+1)-INDEX($F$4:$N$4,0,AF$174))+AE180)))</f>
        <v>5.7890834158847388</v>
      </c>
      <c r="AG180" s="186" cm="1">
        <f t="array" ref="AG180">IF(AG$174=-1,AH180,IF(AG$174=99,AF180,IF(AG$174=0,INDEX($F53:$N53,0,AG$172),(INDEX($F53:$N53,0,AG$174+1)-INDEX($F53:$N53,0,AG$174))/(INDEX($F$4:$N$4,0,AG$174+1)-INDEX($F$4:$N$4,0,AG$174))+AF180)))</f>
        <v>5.8971387373634183</v>
      </c>
      <c r="AH180" s="186" cm="1">
        <f t="array" ref="AH180">IF(AH$174=-1,AI180,IF(AH$174=99,AG180,IF(AH$174=0,INDEX($F53:$N53,0,AH$172),(INDEX($F53:$N53,0,AH$174+1)-INDEX($F53:$N53,0,AH$174))/(INDEX($F$4:$N$4,0,AH$174+1)-INDEX($F$4:$N$4,0,AH$174))+AG180)))</f>
        <v>6.0051940588420978</v>
      </c>
      <c r="AI180" s="186" cm="1">
        <f t="array" ref="AI180">IF(AI$174=-1,AJ180,IF(AI$174=99,AH180,IF(AI$174=0,INDEX($F53:$N53,0,AI$172),(INDEX($F53:$N53,0,AI$174+1)-INDEX($F53:$N53,0,AI$174))/(INDEX($F$4:$N$4,0,AI$174+1)-INDEX($F$4:$N$4,0,AI$174))+AH180)))</f>
        <v>6.1132493803207772</v>
      </c>
      <c r="AJ180" s="186" cm="1">
        <f t="array" ref="AJ180">IF(AJ$174=-1,AK180,IF(AJ$174=99,AI180,IF(AJ$174=0,INDEX($F53:$N53,0,AJ$172),(INDEX($F53:$N53,0,AJ$174+1)-INDEX($F53:$N53,0,AJ$174))/(INDEX($F$4:$N$4,0,AJ$174+1)-INDEX($F$4:$N$4,0,AJ$174))+AI180)))</f>
        <v>6.2213047017994567</v>
      </c>
      <c r="AK180" s="186" cm="1">
        <f t="array" ref="AK180">IF(AK$174=-1,AL180,IF(AK$174=99,AJ180,IF(AK$174=0,INDEX($F53:$N53,0,AK$172),(INDEX($F53:$N53,0,AK$174+1)-INDEX($F53:$N53,0,AK$174))/(INDEX($F$4:$N$4,0,AK$174+1)-INDEX($F$4:$N$4,0,AK$174))+AJ180)))</f>
        <v>6.3293600232781362</v>
      </c>
      <c r="AL180" s="186" cm="1">
        <f t="array" ref="AL180">IF(AL$174=-1,AM180,IF(AL$174=99,AK180,IF(AL$174=0,INDEX($F53:$N53,0,AL$172),(INDEX($F53:$N53,0,AL$174+1)-INDEX($F53:$N53,0,AL$174))/(INDEX($F$4:$N$4,0,AL$174+1)-INDEX($F$4:$N$4,0,AL$174))+AK180)))</f>
        <v>6.4374153447568156</v>
      </c>
      <c r="AM180" s="186" cm="1">
        <f t="array" ref="AM180">IF(AM$174=-1,AN180,IF(AM$174=99,AL180,IF(AM$174=0,INDEX($F53:$N53,0,AM$172),(INDEX($F53:$N53,0,AM$174+1)-INDEX($F53:$N53,0,AM$174))/(INDEX($F$4:$N$4,0,AM$174+1)-INDEX($F$4:$N$4,0,AM$174))+AL180)))</f>
        <v>6.5454706662354925</v>
      </c>
      <c r="AN180" s="186" cm="1">
        <f t="array" ref="AN180">IF(AN$174=-1,AO180,IF(AN$174=99,AM180,IF(AN$174=0,INDEX($F53:$N53,0,AN$172),(INDEX($F53:$N53,0,AN$174+1)-INDEX($F53:$N53,0,AN$174))/(INDEX($F$4:$N$4,0,AN$174+1)-INDEX($F$4:$N$4,0,AN$174))+AM180)))</f>
        <v>6.7107854132607194</v>
      </c>
      <c r="AO180" s="186" cm="1">
        <f t="array" ref="AO180">IF(AO$174=-1,AP180,IF(AO$174=99,AN180,IF(AO$174=0,INDEX($F53:$N53,0,AO$172),(INDEX($F53:$N53,0,AO$174+1)-INDEX($F53:$N53,0,AO$174))/(INDEX($F$4:$N$4,0,AO$174+1)-INDEX($F$4:$N$4,0,AO$174))+AN180)))</f>
        <v>8.1986181364877648</v>
      </c>
      <c r="AP180" s="186" cm="1">
        <f t="array" ref="AP180">IF(AP$174=-1,AQ180,IF(AP$174=99,AO180,IF(AP$174=0,INDEX($F53:$N53,0,AP$172),(INDEX($F53:$N53,0,AP$174+1)-INDEX($F53:$N53,0,AP$174))/(INDEX($F$4:$N$4,0,AP$174+1)-INDEX($F$4:$N$4,0,AP$174))+AO180)))</f>
        <v>8.1986181364877648</v>
      </c>
      <c r="AQ180" s="186" cm="1">
        <f t="array" ref="AQ180">IF(AQ$174=-1,AR180,IF(AQ$174=99,AP180,IF(AQ$174=0,INDEX($F53:$N53,0,AQ$172),(INDEX($F53:$N53,0,AQ$174+1)-INDEX($F53:$N53,0,AQ$174))/(INDEX($F$4:$N$4,0,AQ$174+1)-INDEX($F$4:$N$4,0,AQ$174))+AP180)))</f>
        <v>8.1986181364877648</v>
      </c>
      <c r="AZ180" s="186"/>
      <c r="BA180" s="186"/>
      <c r="BB180" s="186"/>
      <c r="BC180" s="186"/>
      <c r="BD180" s="186"/>
      <c r="BE180" s="186"/>
    </row>
    <row r="181" spans="1:57">
      <c r="A181" s="185" t="s">
        <v>16</v>
      </c>
      <c r="B181" s="22" t="str">
        <f t="shared" si="241"/>
        <v/>
      </c>
      <c r="C181" s="23" t="str">
        <f t="shared" si="242"/>
        <v/>
      </c>
      <c r="D181" s="57"/>
      <c r="E181" s="23" t="str">
        <f t="shared" si="243"/>
        <v/>
      </c>
      <c r="F181" s="23" t="str">
        <f t="shared" si="243"/>
        <v/>
      </c>
      <c r="G181" s="23" t="str">
        <f t="shared" si="243"/>
        <v/>
      </c>
      <c r="H181" s="23"/>
      <c r="I181" s="23" t="str">
        <f t="shared" si="243"/>
        <v/>
      </c>
      <c r="J181" s="133" t="str">
        <f t="shared" si="245"/>
        <v>TFHCV5</v>
      </c>
      <c r="K181" s="186">
        <f t="shared" si="246"/>
        <v>2.9750185434856067</v>
      </c>
      <c r="L181" s="186" cm="1">
        <f t="array" ref="L181">IF(L$174=-1,M181,IF(L$174=99,K181,IF(L$174=0,INDEX($F54:$N54,0,L$172),(INDEX($F54:$N54,0,L$174+1)-INDEX($F54:$N54,0,L$174))/(INDEX($F$4:$N$4,0,L$174+1)-INDEX($F$4:$N$4,0,L$174))+K181)))</f>
        <v>3.0283621344121139</v>
      </c>
      <c r="M181" s="186" cm="1">
        <f t="array" ref="M181">IF(M$174=-1,N181,IF(M$174=99,L181,IF(M$174=0,INDEX($F54:$N54,0,M$172),(INDEX($F54:$N54,0,M$174+1)-INDEX($F54:$N54,0,M$174))/(INDEX($F$4:$N$4,0,M$174+1)-INDEX($F$4:$N$4,0,M$174))+L181)))</f>
        <v>3.0817057253386211</v>
      </c>
      <c r="N181" s="186" cm="1">
        <f t="array" ref="N181">IF(N$174=-1,O181,IF(N$174=99,M181,IF(N$174=0,INDEX($F54:$N54,0,N$172),(INDEX($F54:$N54,0,N$174+1)-INDEX($F54:$N54,0,N$174))/(INDEX($F$4:$N$4,0,N$174+1)-INDEX($F$4:$N$4,0,N$174))+M181)))</f>
        <v>3.1350493162651287</v>
      </c>
      <c r="O181" s="186" cm="1">
        <f t="array" ref="O181">IF(O$174=-1,P181,IF(O$174=99,N181,IF(O$174=0,INDEX($F54:$N54,0,O$172),(INDEX($F54:$N54,0,O$174+1)-INDEX($F54:$N54,0,O$174))/(INDEX($F$4:$N$4,0,O$174+1)-INDEX($F$4:$N$4,0,O$174))+N181)))</f>
        <v>3.1638749168849487</v>
      </c>
      <c r="P181" s="186" cm="1">
        <f t="array" ref="P181">IF(P$174=-1,Q181,IF(P$174=99,O181,IF(P$174=0,INDEX($F54:$N54,0,P$172),(INDEX($F54:$N54,0,P$174+1)-INDEX($F54:$N54,0,P$174))/(INDEX($F$4:$N$4,0,P$174+1)-INDEX($F$4:$N$4,0,P$174))+O181)))</f>
        <v>3.1927005175047687</v>
      </c>
      <c r="Q181" s="186" cm="1">
        <f t="array" ref="Q181">IF(Q$174=-1,R181,IF(Q$174=99,P181,IF(Q$174=0,INDEX($F54:$N54,0,Q$172),(INDEX($F54:$N54,0,Q$174+1)-INDEX($F54:$N54,0,Q$174))/(INDEX($F$4:$N$4,0,Q$174+1)-INDEX($F$4:$N$4,0,Q$174))+P181)))</f>
        <v>3.2125711260561762</v>
      </c>
      <c r="R181" s="186" cm="1">
        <f t="array" ref="R181">IF(R$174=-1,S181,IF(R$174=99,Q181,IF(R$174=0,INDEX($F54:$N54,0,R$172),(INDEX($F54:$N54,0,R$174+1)-INDEX($F54:$N54,0,R$174))/(INDEX($F$4:$N$4,0,R$174+1)-INDEX($F$4:$N$4,0,R$174))+Q181)))</f>
        <v>3.2324417346075838</v>
      </c>
      <c r="S181" s="186" cm="1">
        <f t="array" ref="S181">IF(S$174=-1,T181,IF(S$174=99,R181,IF(S$174=0,INDEX($F54:$N54,0,S$172),(INDEX($F54:$N54,0,S$174+1)-INDEX($F54:$N54,0,S$174))/(INDEX($F$4:$N$4,0,S$174+1)-INDEX($F$4:$N$4,0,S$174))+R181)))</f>
        <v>3.0461283363939087</v>
      </c>
      <c r="T181" s="186" cm="1">
        <f t="array" ref="T181">IF(T$174=-1,U181,IF(T$174=99,S181,IF(T$174=0,INDEX($F54:$N54,0,T$172),(INDEX($F54:$N54,0,T$174+1)-INDEX($F54:$N54,0,T$174))/(INDEX($F$4:$N$4,0,T$174+1)-INDEX($F$4:$N$4,0,T$174))+S181)))</f>
        <v>3.098286817582363</v>
      </c>
      <c r="U181" s="186" cm="1">
        <f t="array" ref="U181">IF(U$174=-1,V181,IF(U$174=99,T181,IF(U$174=0,INDEX($F54:$N54,0,U$172),(INDEX($F54:$N54,0,U$174+1)-INDEX($F54:$N54,0,U$174))/(INDEX($F$4:$N$4,0,U$174+1)-INDEX($F$4:$N$4,0,U$174))+T181)))</f>
        <v>3.1540542000154383</v>
      </c>
      <c r="V181" s="186" cm="1">
        <f t="array" ref="V181">IF(V$174=-1,W181,IF(V$174=99,U181,IF(V$174=0,INDEX($F54:$N54,0,V$172),(INDEX($F54:$N54,0,V$174+1)-INDEX($F54:$N54,0,V$174))/(INDEX($F$4:$N$4,0,V$174+1)-INDEX($F$4:$N$4,0,V$174))+U181)))</f>
        <v>3.2098215824485137</v>
      </c>
      <c r="W181" s="186" cm="1">
        <f t="array" ref="W181">IF(W$174=-1,X181,IF(W$174=99,V181,IF(W$174=0,INDEX($F54:$N54,0,W$172),(INDEX($F54:$N54,0,W$174+1)-INDEX($F54:$N54,0,W$174))/(INDEX($F$4:$N$4,0,W$174+1)-INDEX($F$4:$N$4,0,W$174))+V181)))</f>
        <v>3.265588964881589</v>
      </c>
      <c r="X181" s="186" cm="1">
        <f t="array" ref="X181">IF(X$174=-1,Y181,IF(X$174=99,W181,IF(X$174=0,INDEX($F54:$N54,0,X$172),(INDEX($F54:$N54,0,X$174+1)-INDEX($F54:$N54,0,X$174))/(INDEX($F$4:$N$4,0,X$174+1)-INDEX($F$4:$N$4,0,X$174))+W181)))</f>
        <v>3.3213563473146643</v>
      </c>
      <c r="Y181" s="186" cm="1">
        <f t="array" ref="Y181">IF(Y$174=-1,Z181,IF(Y$174=99,X181,IF(Y$174=0,INDEX($F54:$N54,0,Y$172),(INDEX($F54:$N54,0,Y$174+1)-INDEX($F54:$N54,0,Y$174))/(INDEX($F$4:$N$4,0,Y$174+1)-INDEX($F$4:$N$4,0,Y$174))+X181)))</f>
        <v>3.3771237297477397</v>
      </c>
      <c r="Z181" s="186" cm="1">
        <f t="array" ref="Z181">IF(Z$174=-1,AA181,IF(Z$174=99,Y181,IF(Z$174=0,INDEX($F54:$N54,0,Z$172),(INDEX($F54:$N54,0,Z$174+1)-INDEX($F54:$N54,0,Z$174))/(INDEX($F$4:$N$4,0,Z$174+1)-INDEX($F$4:$N$4,0,Z$174))+Y181)))</f>
        <v>3.432891112180815</v>
      </c>
      <c r="AA181" s="186" cm="1">
        <f t="array" ref="AA181">IF(AA$174=-1,AB181,IF(AA$174=99,Z181,IF(AA$174=0,INDEX($F54:$N54,0,AA$172),(INDEX($F54:$N54,0,AA$174+1)-INDEX($F54:$N54,0,AA$174))/(INDEX($F$4:$N$4,0,AA$174+1)-INDEX($F$4:$N$4,0,AA$174))+Z181)))</f>
        <v>3.4886584946138903</v>
      </c>
      <c r="AB181" s="186" cm="1">
        <f t="array" ref="AB181">IF(AB$174=-1,AC181,IF(AB$174=99,AA181,IF(AB$174=0,INDEX($F54:$N54,0,AB$172),(INDEX($F54:$N54,0,AB$174+1)-INDEX($F54:$N54,0,AB$174))/(INDEX($F$4:$N$4,0,AB$174+1)-INDEX($F$4:$N$4,0,AB$174))+AA181)))</f>
        <v>3.5444258770469657</v>
      </c>
      <c r="AC181" s="186" cm="1">
        <f t="array" ref="AC181">IF(AC$174=-1,AD181,IF(AC$174=99,AB181,IF(AC$174=0,INDEX($F54:$N54,0,AC$172),(INDEX($F54:$N54,0,AC$174+1)-INDEX($F54:$N54,0,AC$174))/(INDEX($F$4:$N$4,0,AC$174+1)-INDEX($F$4:$N$4,0,AC$174))+AB181)))</f>
        <v>3.6001932594800397</v>
      </c>
      <c r="AD181" s="186" cm="1">
        <f t="array" ref="AD181">IF(AD$174=-1,AE181,IF(AD$174=99,AC181,IF(AD$174=0,INDEX($F54:$N54,0,AD$172),(INDEX($F54:$N54,0,AD$174+1)-INDEX($F54:$N54,0,AD$174))/(INDEX($F$4:$N$4,0,AD$174+1)-INDEX($F$4:$N$4,0,AD$174))+AC181)))</f>
        <v>3.6713782395816814</v>
      </c>
      <c r="AE181" s="186" cm="1">
        <f t="array" ref="AE181">IF(AE$174=-1,AF181,IF(AE$174=99,AD181,IF(AE$174=0,INDEX($F54:$N54,0,AE$172),(INDEX($F54:$N54,0,AE$174+1)-INDEX($F54:$N54,0,AE$174))/(INDEX($F$4:$N$4,0,AE$174+1)-INDEX($F$4:$N$4,0,AE$174))+AD181)))</f>
        <v>3.7425632196833227</v>
      </c>
      <c r="AF181" s="186" cm="1">
        <f t="array" ref="AF181">IF(AF$174=-1,AG181,IF(AF$174=99,AE181,IF(AF$174=0,INDEX($F54:$N54,0,AF$172),(INDEX($F54:$N54,0,AF$174+1)-INDEX($F54:$N54,0,AF$174))/(INDEX($F$4:$N$4,0,AF$174+1)-INDEX($F$4:$N$4,0,AF$174))+AE181)))</f>
        <v>3.813748199784964</v>
      </c>
      <c r="AG181" s="186" cm="1">
        <f t="array" ref="AG181">IF(AG$174=-1,AH181,IF(AG$174=99,AF181,IF(AG$174=0,INDEX($F54:$N54,0,AG$172),(INDEX($F54:$N54,0,AG$174+1)-INDEX($F54:$N54,0,AG$174))/(INDEX($F$4:$N$4,0,AG$174+1)-INDEX($F$4:$N$4,0,AG$174))+AF181)))</f>
        <v>3.8849331798866054</v>
      </c>
      <c r="AH181" s="186" cm="1">
        <f t="array" ref="AH181">IF(AH$174=-1,AI181,IF(AH$174=99,AG181,IF(AH$174=0,INDEX($F54:$N54,0,AH$172),(INDEX($F54:$N54,0,AH$174+1)-INDEX($F54:$N54,0,AH$174))/(INDEX($F$4:$N$4,0,AH$174+1)-INDEX($F$4:$N$4,0,AH$174))+AG181)))</f>
        <v>3.9561181599882467</v>
      </c>
      <c r="AI181" s="186" cm="1">
        <f t="array" ref="AI181">IF(AI$174=-1,AJ181,IF(AI$174=99,AH181,IF(AI$174=0,INDEX($F54:$N54,0,AI$172),(INDEX($F54:$N54,0,AI$174+1)-INDEX($F54:$N54,0,AI$174))/(INDEX($F$4:$N$4,0,AI$174+1)-INDEX($F$4:$N$4,0,AI$174))+AH181)))</f>
        <v>4.027303140089888</v>
      </c>
      <c r="AJ181" s="186" cm="1">
        <f t="array" ref="AJ181">IF(AJ$174=-1,AK181,IF(AJ$174=99,AI181,IF(AJ$174=0,INDEX($F54:$N54,0,AJ$172),(INDEX($F54:$N54,0,AJ$174+1)-INDEX($F54:$N54,0,AJ$174))/(INDEX($F$4:$N$4,0,AJ$174+1)-INDEX($F$4:$N$4,0,AJ$174))+AI181)))</f>
        <v>4.0984881201915293</v>
      </c>
      <c r="AK181" s="186" cm="1">
        <f t="array" ref="AK181">IF(AK$174=-1,AL181,IF(AK$174=99,AJ181,IF(AK$174=0,INDEX($F54:$N54,0,AK$172),(INDEX($F54:$N54,0,AK$174+1)-INDEX($F54:$N54,0,AK$174))/(INDEX($F$4:$N$4,0,AK$174+1)-INDEX($F$4:$N$4,0,AK$174))+AJ181)))</f>
        <v>4.1696731002931706</v>
      </c>
      <c r="AL181" s="186" cm="1">
        <f t="array" ref="AL181">IF(AL$174=-1,AM181,IF(AL$174=99,AK181,IF(AL$174=0,INDEX($F54:$N54,0,AL$172),(INDEX($F54:$N54,0,AL$174+1)-INDEX($F54:$N54,0,AL$174))/(INDEX($F$4:$N$4,0,AL$174+1)-INDEX($F$4:$N$4,0,AL$174))+AK181)))</f>
        <v>4.2408580803948119</v>
      </c>
      <c r="AM181" s="186" cm="1">
        <f t="array" ref="AM181">IF(AM$174=-1,AN181,IF(AM$174=99,AL181,IF(AM$174=0,INDEX($F54:$N54,0,AM$172),(INDEX($F54:$N54,0,AM$174+1)-INDEX($F54:$N54,0,AM$174))/(INDEX($F$4:$N$4,0,AM$174+1)-INDEX($F$4:$N$4,0,AM$174))+AL181)))</f>
        <v>4.312043060496455</v>
      </c>
      <c r="AN181" s="186" cm="1">
        <f t="array" ref="AN181">IF(AN$174=-1,AO181,IF(AN$174=99,AM181,IF(AN$174=0,INDEX($F54:$N54,0,AN$172),(INDEX($F54:$N54,0,AN$174+1)-INDEX($F54:$N54,0,AN$174))/(INDEX($F$4:$N$4,0,AN$174+1)-INDEX($F$4:$N$4,0,AN$174))+AM181)))</f>
        <v>4.4209495615040959</v>
      </c>
      <c r="AO181" s="186" cm="1">
        <f t="array" ref="AO181">IF(AO$174=-1,AP181,IF(AO$174=99,AN181,IF(AO$174=0,INDEX($F54:$N54,0,AO$172),(INDEX($F54:$N54,0,AO$174+1)-INDEX($F54:$N54,0,AO$174))/(INDEX($F$4:$N$4,0,AO$174+1)-INDEX($F$4:$N$4,0,AO$174))+AN181)))</f>
        <v>5.4011080705728629</v>
      </c>
      <c r="AP181" s="186" cm="1">
        <f t="array" ref="AP181">IF(AP$174=-1,AQ181,IF(AP$174=99,AO181,IF(AP$174=0,INDEX($F54:$N54,0,AP$172),(INDEX($F54:$N54,0,AP$174+1)-INDEX($F54:$N54,0,AP$174))/(INDEX($F$4:$N$4,0,AP$174+1)-INDEX($F$4:$N$4,0,AP$174))+AO181)))</f>
        <v>5.4011080705728629</v>
      </c>
      <c r="AQ181" s="186" cm="1">
        <f t="array" ref="AQ181">IF(AQ$174=-1,AR181,IF(AQ$174=99,AP181,IF(AQ$174=0,INDEX($F54:$N54,0,AQ$172),(INDEX($F54:$N54,0,AQ$174+1)-INDEX($F54:$N54,0,AQ$174))/(INDEX($F$4:$N$4,0,AQ$174+1)-INDEX($F$4:$N$4,0,AQ$174))+AP181)))</f>
        <v>5.4011080705728629</v>
      </c>
      <c r="AZ181" s="186"/>
      <c r="BA181" s="186"/>
      <c r="BB181" s="186"/>
      <c r="BC181" s="186"/>
      <c r="BD181" s="186"/>
      <c r="BE181" s="186"/>
    </row>
    <row r="182" spans="1:57">
      <c r="A182" s="185" t="s">
        <v>16</v>
      </c>
      <c r="B182" s="22" t="str">
        <f t="shared" si="241"/>
        <v/>
      </c>
      <c r="C182" s="23" t="str">
        <f t="shared" si="242"/>
        <v/>
      </c>
      <c r="D182" s="57"/>
      <c r="E182" s="23" t="str">
        <f t="shared" si="243"/>
        <v/>
      </c>
      <c r="F182" s="23" t="str">
        <f t="shared" si="243"/>
        <v/>
      </c>
      <c r="G182" s="23" t="str">
        <f t="shared" si="243"/>
        <v/>
      </c>
      <c r="H182" s="23"/>
      <c r="I182" s="23" t="str">
        <f t="shared" si="243"/>
        <v/>
      </c>
      <c r="J182" s="133" t="str">
        <f t="shared" si="245"/>
        <v>TFHCV6</v>
      </c>
      <c r="K182" s="186">
        <f t="shared" si="246"/>
        <v>98.309314568087203</v>
      </c>
      <c r="L182" s="186" cm="1">
        <f t="array" ref="L182">IF(L$174=-1,M182,IF(L$174=99,K182,IF(L$174=0,INDEX($F55:$N55,0,L$172),(INDEX($F55:$N55,0,L$174+1)-INDEX($F55:$N55,0,L$174))/(INDEX($F$4:$N$4,0,L$174+1)-INDEX($F$4:$N$4,0,L$174))+K182)))</f>
        <v>100.07205042466481</v>
      </c>
      <c r="M182" s="186" cm="1">
        <f t="array" ref="M182">IF(M$174=-1,N182,IF(M$174=99,L182,IF(M$174=0,INDEX($F55:$N55,0,M$172),(INDEX($F55:$N55,0,M$174+1)-INDEX($F55:$N55,0,M$174))/(INDEX($F$4:$N$4,0,M$174+1)-INDEX($F$4:$N$4,0,M$174))+L182)))</f>
        <v>101.83478628124242</v>
      </c>
      <c r="N182" s="186" cm="1">
        <f t="array" ref="N182">IF(N$174=-1,O182,IF(N$174=99,M182,IF(N$174=0,INDEX($F55:$N55,0,N$172),(INDEX($F55:$N55,0,N$174+1)-INDEX($F55:$N55,0,N$174))/(INDEX($F$4:$N$4,0,N$174+1)-INDEX($F$4:$N$4,0,N$174))+M182)))</f>
        <v>103.59752213782002</v>
      </c>
      <c r="O182" s="186" cm="1">
        <f t="array" ref="O182">IF(O$174=-1,P182,IF(O$174=99,N182,IF(O$174=0,INDEX($F55:$N55,0,O$172),(INDEX($F55:$N55,0,O$174+1)-INDEX($F55:$N55,0,O$174))/(INDEX($F$4:$N$4,0,O$174+1)-INDEX($F$4:$N$4,0,O$174))+N182)))</f>
        <v>104.55006243211605</v>
      </c>
      <c r="P182" s="186" cm="1">
        <f t="array" ref="P182">IF(P$174=-1,Q182,IF(P$174=99,O182,IF(P$174=0,INDEX($F55:$N55,0,P$172),(INDEX($F55:$N55,0,P$174+1)-INDEX($F55:$N55,0,P$174))/(INDEX($F$4:$N$4,0,P$174+1)-INDEX($F$4:$N$4,0,P$174))+O182)))</f>
        <v>105.50260272641209</v>
      </c>
      <c r="Q182" s="186" cm="1">
        <f t="array" ref="Q182">IF(Q$174=-1,R182,IF(Q$174=99,P182,IF(Q$174=0,INDEX($F55:$N55,0,Q$172),(INDEX($F55:$N55,0,Q$174+1)-INDEX($F55:$N55,0,Q$174))/(INDEX($F$4:$N$4,0,Q$174+1)-INDEX($F$4:$N$4,0,Q$174))+P182)))</f>
        <v>106.15922582915448</v>
      </c>
      <c r="R182" s="186" cm="1">
        <f t="array" ref="R182">IF(R$174=-1,S182,IF(R$174=99,Q182,IF(R$174=0,INDEX($F55:$N55,0,R$172),(INDEX($F55:$N55,0,R$174+1)-INDEX($F55:$N55,0,R$174))/(INDEX($F$4:$N$4,0,R$174+1)-INDEX($F$4:$N$4,0,R$174))+Q182)))</f>
        <v>106.81584893189685</v>
      </c>
      <c r="S182" s="186" cm="1">
        <f t="array" ref="S182">IF(S$174=-1,T182,IF(S$174=99,R182,IF(S$174=0,INDEX($F55:$N55,0,S$172),(INDEX($F55:$N55,0,S$174+1)-INDEX($F55:$N55,0,S$174))/(INDEX($F$4:$N$4,0,S$174+1)-INDEX($F$4:$N$4,0,S$174))+R182)))</f>
        <v>100.65913353482992</v>
      </c>
      <c r="T182" s="186" cm="1">
        <f t="array" ref="T182">IF(T$174=-1,U182,IF(T$174=99,S182,IF(T$174=0,INDEX($F55:$N55,0,T$172),(INDEX($F55:$N55,0,T$174+1)-INDEX($F55:$N55,0,T$174))/(INDEX($F$4:$N$4,0,T$174+1)-INDEX($F$4:$N$4,0,T$174))+S182)))</f>
        <v>102.38270750910898</v>
      </c>
      <c r="U182" s="186" cm="1">
        <f t="array" ref="U182">IF(U$174=-1,V182,IF(U$174=99,T182,IF(U$174=0,INDEX($F55:$N55,0,U$172),(INDEX($F55:$N55,0,U$174+1)-INDEX($F55:$N55,0,U$174))/(INDEX($F$4:$N$4,0,U$174+1)-INDEX($F$4:$N$4,0,U$174))+T182)))</f>
        <v>104.2255374149114</v>
      </c>
      <c r="V182" s="186" cm="1">
        <f t="array" ref="V182">IF(V$174=-1,W182,IF(V$174=99,U182,IF(V$174=0,INDEX($F55:$N55,0,V$172),(INDEX($F55:$N55,0,V$174+1)-INDEX($F55:$N55,0,V$174))/(INDEX($F$4:$N$4,0,V$174+1)-INDEX($F$4:$N$4,0,V$174))+U182)))</f>
        <v>106.06836732071382</v>
      </c>
      <c r="W182" s="186" cm="1">
        <f t="array" ref="W182">IF(W$174=-1,X182,IF(W$174=99,V182,IF(W$174=0,INDEX($F55:$N55,0,W$172),(INDEX($F55:$N55,0,W$174+1)-INDEX($F55:$N55,0,W$174))/(INDEX($F$4:$N$4,0,W$174+1)-INDEX($F$4:$N$4,0,W$174))+V182)))</f>
        <v>107.91119722651624</v>
      </c>
      <c r="X182" s="186" cm="1">
        <f t="array" ref="X182">IF(X$174=-1,Y182,IF(X$174=99,W182,IF(X$174=0,INDEX($F55:$N55,0,X$172),(INDEX($F55:$N55,0,X$174+1)-INDEX($F55:$N55,0,X$174))/(INDEX($F$4:$N$4,0,X$174+1)-INDEX($F$4:$N$4,0,X$174))+W182)))</f>
        <v>109.75402713231865</v>
      </c>
      <c r="Y182" s="186" cm="1">
        <f t="array" ref="Y182">IF(Y$174=-1,Z182,IF(Y$174=99,X182,IF(Y$174=0,INDEX($F55:$N55,0,Y$172),(INDEX($F55:$N55,0,Y$174+1)-INDEX($F55:$N55,0,Y$174))/(INDEX($F$4:$N$4,0,Y$174+1)-INDEX($F$4:$N$4,0,Y$174))+X182)))</f>
        <v>111.59685703812107</v>
      </c>
      <c r="Z182" s="186" cm="1">
        <f t="array" ref="Z182">IF(Z$174=-1,AA182,IF(Z$174=99,Y182,IF(Z$174=0,INDEX($F55:$N55,0,Z$172),(INDEX($F55:$N55,0,Z$174+1)-INDEX($F55:$N55,0,Z$174))/(INDEX($F$4:$N$4,0,Z$174+1)-INDEX($F$4:$N$4,0,Z$174))+Y182)))</f>
        <v>113.43968694392349</v>
      </c>
      <c r="AA182" s="186" cm="1">
        <f t="array" ref="AA182">IF(AA$174=-1,AB182,IF(AA$174=99,Z182,IF(AA$174=0,INDEX($F55:$N55,0,AA$172),(INDEX($F55:$N55,0,AA$174+1)-INDEX($F55:$N55,0,AA$174))/(INDEX($F$4:$N$4,0,AA$174+1)-INDEX($F$4:$N$4,0,AA$174))+Z182)))</f>
        <v>115.28251684972591</v>
      </c>
      <c r="AB182" s="186" cm="1">
        <f t="array" ref="AB182">IF(AB$174=-1,AC182,IF(AB$174=99,AA182,IF(AB$174=0,INDEX($F55:$N55,0,AB$172),(INDEX($F55:$N55,0,AB$174+1)-INDEX($F55:$N55,0,AB$174))/(INDEX($F$4:$N$4,0,AB$174+1)-INDEX($F$4:$N$4,0,AB$174))+AA182)))</f>
        <v>117.12534675552833</v>
      </c>
      <c r="AC182" s="186" cm="1">
        <f t="array" ref="AC182">IF(AC$174=-1,AD182,IF(AC$174=99,AB182,IF(AC$174=0,INDEX($F55:$N55,0,AC$172),(INDEX($F55:$N55,0,AC$174+1)-INDEX($F55:$N55,0,AC$174))/(INDEX($F$4:$N$4,0,AC$174+1)-INDEX($F$4:$N$4,0,AC$174))+AB182)))</f>
        <v>118.9681766613307</v>
      </c>
      <c r="AD182" s="186" cm="1">
        <f t="array" ref="AD182">IF(AD$174=-1,AE182,IF(AD$174=99,AC182,IF(AD$174=0,INDEX($F55:$N55,0,AD$172),(INDEX($F55:$N55,0,AD$174+1)-INDEX($F55:$N55,0,AD$174))/(INDEX($F$4:$N$4,0,AD$174+1)-INDEX($F$4:$N$4,0,AD$174))+AC182)))</f>
        <v>121.32048018450004</v>
      </c>
      <c r="AE182" s="186" cm="1">
        <f t="array" ref="AE182">IF(AE$174=-1,AF182,IF(AE$174=99,AD182,IF(AE$174=0,INDEX($F55:$N55,0,AE$172),(INDEX($F55:$N55,0,AE$174+1)-INDEX($F55:$N55,0,AE$174))/(INDEX($F$4:$N$4,0,AE$174+1)-INDEX($F$4:$N$4,0,AE$174))+AD182)))</f>
        <v>123.67278370766938</v>
      </c>
      <c r="AF182" s="186" cm="1">
        <f t="array" ref="AF182">IF(AF$174=-1,AG182,IF(AF$174=99,AE182,IF(AF$174=0,INDEX($F55:$N55,0,AF$172),(INDEX($F55:$N55,0,AF$174+1)-INDEX($F55:$N55,0,AF$174))/(INDEX($F$4:$N$4,0,AF$174+1)-INDEX($F$4:$N$4,0,AF$174))+AE182)))</f>
        <v>126.02508723083872</v>
      </c>
      <c r="AG182" s="186" cm="1">
        <f t="array" ref="AG182">IF(AG$174=-1,AH182,IF(AG$174=99,AF182,IF(AG$174=0,INDEX($F55:$N55,0,AG$172),(INDEX($F55:$N55,0,AG$174+1)-INDEX($F55:$N55,0,AG$174))/(INDEX($F$4:$N$4,0,AG$174+1)-INDEX($F$4:$N$4,0,AG$174))+AF182)))</f>
        <v>128.37739075400805</v>
      </c>
      <c r="AH182" s="186" cm="1">
        <f t="array" ref="AH182">IF(AH$174=-1,AI182,IF(AH$174=99,AG182,IF(AH$174=0,INDEX($F55:$N55,0,AH$172),(INDEX($F55:$N55,0,AH$174+1)-INDEX($F55:$N55,0,AH$174))/(INDEX($F$4:$N$4,0,AH$174+1)-INDEX($F$4:$N$4,0,AH$174))+AG182)))</f>
        <v>130.72969427717737</v>
      </c>
      <c r="AI182" s="186" cm="1">
        <f t="array" ref="AI182">IF(AI$174=-1,AJ182,IF(AI$174=99,AH182,IF(AI$174=0,INDEX($F55:$N55,0,AI$172),(INDEX($F55:$N55,0,AI$174+1)-INDEX($F55:$N55,0,AI$174))/(INDEX($F$4:$N$4,0,AI$174+1)-INDEX($F$4:$N$4,0,AI$174))+AH182)))</f>
        <v>133.0819978003467</v>
      </c>
      <c r="AJ182" s="186" cm="1">
        <f t="array" ref="AJ182">IF(AJ$174=-1,AK182,IF(AJ$174=99,AI182,IF(AJ$174=0,INDEX($F55:$N55,0,AJ$172),(INDEX($F55:$N55,0,AJ$174+1)-INDEX($F55:$N55,0,AJ$174))/(INDEX($F$4:$N$4,0,AJ$174+1)-INDEX($F$4:$N$4,0,AJ$174))+AI182)))</f>
        <v>135.43430132351602</v>
      </c>
      <c r="AK182" s="186" cm="1">
        <f t="array" ref="AK182">IF(AK$174=-1,AL182,IF(AK$174=99,AJ182,IF(AK$174=0,INDEX($F55:$N55,0,AK$172),(INDEX($F55:$N55,0,AK$174+1)-INDEX($F55:$N55,0,AK$174))/(INDEX($F$4:$N$4,0,AK$174+1)-INDEX($F$4:$N$4,0,AK$174))+AJ182)))</f>
        <v>137.78660484668535</v>
      </c>
      <c r="AL182" s="186" cm="1">
        <f t="array" ref="AL182">IF(AL$174=-1,AM182,IF(AL$174=99,AK182,IF(AL$174=0,INDEX($F55:$N55,0,AL$172),(INDEX($F55:$N55,0,AL$174+1)-INDEX($F55:$N55,0,AL$174))/(INDEX($F$4:$N$4,0,AL$174+1)-INDEX($F$4:$N$4,0,AL$174))+AK182)))</f>
        <v>140.13890836985468</v>
      </c>
      <c r="AM182" s="186" cm="1">
        <f t="array" ref="AM182">IF(AM$174=-1,AN182,IF(AM$174=99,AL182,IF(AM$174=0,INDEX($F55:$N55,0,AM$172),(INDEX($F55:$N55,0,AM$174+1)-INDEX($F55:$N55,0,AM$174))/(INDEX($F$4:$N$4,0,AM$174+1)-INDEX($F$4:$N$4,0,AM$174))+AL182)))</f>
        <v>142.49121189302409</v>
      </c>
      <c r="AN182" s="186" cm="1">
        <f t="array" ref="AN182">IF(AN$174=-1,AO182,IF(AN$174=99,AM182,IF(AN$174=0,INDEX($F55:$N55,0,AN$172),(INDEX($F55:$N55,0,AN$174+1)-INDEX($F55:$N55,0,AN$174))/(INDEX($F$4:$N$4,0,AN$174+1)-INDEX($F$4:$N$4,0,AN$174))+AM182)))</f>
        <v>146.09002087843828</v>
      </c>
      <c r="AO182" s="186" cm="1">
        <f t="array" ref="AO182">IF(AO$174=-1,AP182,IF(AO$174=99,AN182,IF(AO$174=0,INDEX($F55:$N55,0,AO$172),(INDEX($F55:$N55,0,AO$174+1)-INDEX($F55:$N55,0,AO$174))/(INDEX($F$4:$N$4,0,AO$174+1)-INDEX($F$4:$N$4,0,AO$174))+AN182)))</f>
        <v>178.47930174716603</v>
      </c>
      <c r="AP182" s="186" cm="1">
        <f t="array" ref="AP182">IF(AP$174=-1,AQ182,IF(AP$174=99,AO182,IF(AP$174=0,INDEX($F55:$N55,0,AP$172),(INDEX($F55:$N55,0,AP$174+1)-INDEX($F55:$N55,0,AP$174))/(INDEX($F$4:$N$4,0,AP$174+1)-INDEX($F$4:$N$4,0,AP$174))+AO182)))</f>
        <v>178.47930174716603</v>
      </c>
      <c r="AQ182" s="186" cm="1">
        <f t="array" ref="AQ182">IF(AQ$174=-1,AR182,IF(AQ$174=99,AP182,IF(AQ$174=0,INDEX($F55:$N55,0,AQ$172),(INDEX($F55:$N55,0,AQ$174+1)-INDEX($F55:$N55,0,AQ$174))/(INDEX($F$4:$N$4,0,AQ$174+1)-INDEX($F$4:$N$4,0,AQ$174))+AP182)))</f>
        <v>178.47930174716603</v>
      </c>
      <c r="AZ182" s="186"/>
      <c r="BA182" s="186"/>
      <c r="BB182" s="186"/>
      <c r="BC182" s="186"/>
      <c r="BD182" s="186"/>
      <c r="BE182" s="186"/>
    </row>
    <row r="183" spans="1:57">
      <c r="A183" s="185" t="s">
        <v>16</v>
      </c>
      <c r="B183" s="22" t="str">
        <f t="shared" si="241"/>
        <v/>
      </c>
      <c r="C183" s="23" t="str">
        <f t="shared" si="242"/>
        <v/>
      </c>
      <c r="D183" s="57"/>
      <c r="E183" s="23" t="str">
        <f t="shared" si="243"/>
        <v/>
      </c>
      <c r="F183" s="23" t="str">
        <f t="shared" si="243"/>
        <v/>
      </c>
      <c r="G183" s="23" t="str">
        <f t="shared" si="243"/>
        <v/>
      </c>
      <c r="H183" s="23"/>
      <c r="I183" s="23" t="str">
        <f t="shared" si="243"/>
        <v/>
      </c>
      <c r="J183" s="133" t="str">
        <f t="shared" si="245"/>
        <v>TFHCV7</v>
      </c>
      <c r="K183" s="186">
        <f t="shared" si="246"/>
        <v>28.003212301240232</v>
      </c>
      <c r="L183" s="186" cm="1">
        <f t="array" ref="L183">IF(L$174=-1,M183,IF(L$174=99,K183,IF(L$174=0,INDEX($F56:$N56,0,L$172),(INDEX($F56:$N56,0,L$174+1)-INDEX($F56:$N56,0,L$174))/(INDEX($F$4:$N$4,0,L$174+1)-INDEX($F$4:$N$4,0,L$174))+K183)))</f>
        <v>28.505324096441122</v>
      </c>
      <c r="M183" s="186" cm="1">
        <f t="array" ref="M183">IF(M$174=-1,N183,IF(M$174=99,L183,IF(M$174=0,INDEX($F56:$N56,0,M$172),(INDEX($F56:$N56,0,M$174+1)-INDEX($F56:$N56,0,M$174))/(INDEX($F$4:$N$4,0,M$174+1)-INDEX($F$4:$N$4,0,M$174))+L183)))</f>
        <v>29.007435891642011</v>
      </c>
      <c r="N183" s="186" cm="1">
        <f t="array" ref="N183">IF(N$174=-1,O183,IF(N$174=99,M183,IF(N$174=0,INDEX($F56:$N56,0,N$172),(INDEX($F56:$N56,0,N$174+1)-INDEX($F56:$N56,0,N$174))/(INDEX($F$4:$N$4,0,N$174+1)-INDEX($F$4:$N$4,0,N$174))+M183)))</f>
        <v>29.509547686842904</v>
      </c>
      <c r="O183" s="186" cm="1">
        <f t="array" ref="O183">IF(O$174=-1,P183,IF(O$174=99,N183,IF(O$174=0,INDEX($F56:$N56,0,O$172),(INDEX($F56:$N56,0,O$174+1)-INDEX($F56:$N56,0,O$174))/(INDEX($F$4:$N$4,0,O$174+1)-INDEX($F$4:$N$4,0,O$174))+N183)))</f>
        <v>29.78087689103732</v>
      </c>
      <c r="P183" s="186" cm="1">
        <f t="array" ref="P183">IF(P$174=-1,Q183,IF(P$174=99,O183,IF(P$174=0,INDEX($F56:$N56,0,P$172),(INDEX($F56:$N56,0,P$174+1)-INDEX($F56:$N56,0,P$174))/(INDEX($F$4:$N$4,0,P$174+1)-INDEX($F$4:$N$4,0,P$174))+O183)))</f>
        <v>30.052206095231735</v>
      </c>
      <c r="Q183" s="186" cm="1">
        <f t="array" ref="Q183">IF(Q$174=-1,R183,IF(Q$174=99,P183,IF(Q$174=0,INDEX($F56:$N56,0,Q$172),(INDEX($F56:$N56,0,Q$174+1)-INDEX($F56:$N56,0,Q$174))/(INDEX($F$4:$N$4,0,Q$174+1)-INDEX($F$4:$N$4,0,Q$174))+P183)))</f>
        <v>30.239243877244334</v>
      </c>
      <c r="R183" s="186" cm="1">
        <f t="array" ref="R183">IF(R$174=-1,S183,IF(R$174=99,Q183,IF(R$174=0,INDEX($F56:$N56,0,R$172),(INDEX($F56:$N56,0,R$174+1)-INDEX($F56:$N56,0,R$174))/(INDEX($F$4:$N$4,0,R$174+1)-INDEX($F$4:$N$4,0,R$174))+Q183)))</f>
        <v>30.426281659256937</v>
      </c>
      <c r="S183" s="186" cm="1">
        <f t="array" ref="S183">IF(S$174=-1,T183,IF(S$174=99,R183,IF(S$174=0,INDEX($F56:$N56,0,S$172),(INDEX($F56:$N56,0,S$174+1)-INDEX($F56:$N56,0,S$174))/(INDEX($F$4:$N$4,0,S$174+1)-INDEX($F$4:$N$4,0,S$174))+R183)))</f>
        <v>28.672553550177572</v>
      </c>
      <c r="T183" s="186" cm="1">
        <f t="array" ref="T183">IF(T$174=-1,U183,IF(T$174=99,S183,IF(T$174=0,INDEX($F56:$N56,0,T$172),(INDEX($F56:$N56,0,T$174+1)-INDEX($F56:$N56,0,T$174))/(INDEX($F$4:$N$4,0,T$174+1)-INDEX($F$4:$N$4,0,T$174))+S183)))</f>
        <v>29.163510161264522</v>
      </c>
      <c r="U183" s="186" cm="1">
        <f t="array" ref="U183">IF(U$174=-1,V183,IF(U$174=99,T183,IF(U$174=0,INDEX($F56:$N56,0,U$172),(INDEX($F56:$N56,0,U$174+1)-INDEX($F56:$N56,0,U$174))/(INDEX($F$4:$N$4,0,U$174+1)-INDEX($F$4:$N$4,0,U$174))+T183)))</f>
        <v>29.688436586740906</v>
      </c>
      <c r="V183" s="186" cm="1">
        <f t="array" ref="V183">IF(V$174=-1,W183,IF(V$174=99,U183,IF(V$174=0,INDEX($F56:$N56,0,V$172),(INDEX($F56:$N56,0,V$174+1)-INDEX($F56:$N56,0,V$174))/(INDEX($F$4:$N$4,0,V$174+1)-INDEX($F$4:$N$4,0,V$174))+U183)))</f>
        <v>30.21336301221729</v>
      </c>
      <c r="W183" s="186" cm="1">
        <f t="array" ref="W183">IF(W$174=-1,X183,IF(W$174=99,V183,IF(W$174=0,INDEX($F56:$N56,0,W$172),(INDEX($F56:$N56,0,W$174+1)-INDEX($F56:$N56,0,W$174))/(INDEX($F$4:$N$4,0,W$174+1)-INDEX($F$4:$N$4,0,W$174))+V183)))</f>
        <v>30.738289437693673</v>
      </c>
      <c r="X183" s="186" cm="1">
        <f t="array" ref="X183">IF(X$174=-1,Y183,IF(X$174=99,W183,IF(X$174=0,INDEX($F56:$N56,0,X$172),(INDEX($F56:$N56,0,X$174+1)-INDEX($F56:$N56,0,X$174))/(INDEX($F$4:$N$4,0,X$174+1)-INDEX($F$4:$N$4,0,X$174))+W183)))</f>
        <v>31.263215863170057</v>
      </c>
      <c r="Y183" s="186" cm="1">
        <f t="array" ref="Y183">IF(Y$174=-1,Z183,IF(Y$174=99,X183,IF(Y$174=0,INDEX($F56:$N56,0,Y$172),(INDEX($F56:$N56,0,Y$174+1)-INDEX($F56:$N56,0,Y$174))/(INDEX($F$4:$N$4,0,Y$174+1)-INDEX($F$4:$N$4,0,Y$174))+X183)))</f>
        <v>31.788142288646441</v>
      </c>
      <c r="Z183" s="186" cm="1">
        <f t="array" ref="Z183">IF(Z$174=-1,AA183,IF(Z$174=99,Y183,IF(Z$174=0,INDEX($F56:$N56,0,Z$172),(INDEX($F56:$N56,0,Z$174+1)-INDEX($F56:$N56,0,Z$174))/(INDEX($F$4:$N$4,0,Z$174+1)-INDEX($F$4:$N$4,0,Z$174))+Y183)))</f>
        <v>32.313068714122828</v>
      </c>
      <c r="AA183" s="186" cm="1">
        <f t="array" ref="AA183">IF(AA$174=-1,AB183,IF(AA$174=99,Z183,IF(AA$174=0,INDEX($F56:$N56,0,AA$172),(INDEX($F56:$N56,0,AA$174+1)-INDEX($F56:$N56,0,AA$174))/(INDEX($F$4:$N$4,0,AA$174+1)-INDEX($F$4:$N$4,0,AA$174))+Z183)))</f>
        <v>32.837995139599215</v>
      </c>
      <c r="AB183" s="186" cm="1">
        <f t="array" ref="AB183">IF(AB$174=-1,AC183,IF(AB$174=99,AA183,IF(AB$174=0,INDEX($F56:$N56,0,AB$172),(INDEX($F56:$N56,0,AB$174+1)-INDEX($F56:$N56,0,AB$174))/(INDEX($F$4:$N$4,0,AB$174+1)-INDEX($F$4:$N$4,0,AB$174))+AA183)))</f>
        <v>33.362921565075602</v>
      </c>
      <c r="AC183" s="186" cm="1">
        <f t="array" ref="AC183">IF(AC$174=-1,AD183,IF(AC$174=99,AB183,IF(AC$174=0,INDEX($F56:$N56,0,AC$172),(INDEX($F56:$N56,0,AC$174+1)-INDEX($F56:$N56,0,AC$174))/(INDEX($F$4:$N$4,0,AC$174+1)-INDEX($F$4:$N$4,0,AC$174))+AB183)))</f>
        <v>33.887847990551982</v>
      </c>
      <c r="AD183" s="186" cm="1">
        <f t="array" ref="AD183">IF(AD$174=-1,AE183,IF(AD$174=99,AC183,IF(AD$174=0,INDEX($F56:$N56,0,AD$172),(INDEX($F56:$N56,0,AD$174+1)-INDEX($F56:$N56,0,AD$174))/(INDEX($F$4:$N$4,0,AD$174+1)-INDEX($F$4:$N$4,0,AD$174))+AC183)))</f>
        <v>34.557896960435144</v>
      </c>
      <c r="AE183" s="186" cm="1">
        <f t="array" ref="AE183">IF(AE$174=-1,AF183,IF(AE$174=99,AD183,IF(AE$174=0,INDEX($F56:$N56,0,AE$172),(INDEX($F56:$N56,0,AE$174+1)-INDEX($F56:$N56,0,AE$174))/(INDEX($F$4:$N$4,0,AE$174+1)-INDEX($F$4:$N$4,0,AE$174))+AD183)))</f>
        <v>35.227945930318306</v>
      </c>
      <c r="AF183" s="186" cm="1">
        <f t="array" ref="AF183">IF(AF$174=-1,AG183,IF(AF$174=99,AE183,IF(AF$174=0,INDEX($F56:$N56,0,AF$172),(INDEX($F56:$N56,0,AF$174+1)-INDEX($F56:$N56,0,AF$174))/(INDEX($F$4:$N$4,0,AF$174+1)-INDEX($F$4:$N$4,0,AF$174))+AE183)))</f>
        <v>35.897994900201468</v>
      </c>
      <c r="AG183" s="186" cm="1">
        <f t="array" ref="AG183">IF(AG$174=-1,AH183,IF(AG$174=99,AF183,IF(AG$174=0,INDEX($F56:$N56,0,AG$172),(INDEX($F56:$N56,0,AG$174+1)-INDEX($F56:$N56,0,AG$174))/(INDEX($F$4:$N$4,0,AG$174+1)-INDEX($F$4:$N$4,0,AG$174))+AF183)))</f>
        <v>36.56804387008463</v>
      </c>
      <c r="AH183" s="186" cm="1">
        <f t="array" ref="AH183">IF(AH$174=-1,AI183,IF(AH$174=99,AG183,IF(AH$174=0,INDEX($F56:$N56,0,AH$172),(INDEX($F56:$N56,0,AH$174+1)-INDEX($F56:$N56,0,AH$174))/(INDEX($F$4:$N$4,0,AH$174+1)-INDEX($F$4:$N$4,0,AH$174))+AG183)))</f>
        <v>37.238092839967791</v>
      </c>
      <c r="AI183" s="186" cm="1">
        <f t="array" ref="AI183">IF(AI$174=-1,AJ183,IF(AI$174=99,AH183,IF(AI$174=0,INDEX($F56:$N56,0,AI$172),(INDEX($F56:$N56,0,AI$174+1)-INDEX($F56:$N56,0,AI$174))/(INDEX($F$4:$N$4,0,AI$174+1)-INDEX($F$4:$N$4,0,AI$174))+AH183)))</f>
        <v>37.908141809850953</v>
      </c>
      <c r="AJ183" s="186" cm="1">
        <f t="array" ref="AJ183">IF(AJ$174=-1,AK183,IF(AJ$174=99,AI183,IF(AJ$174=0,INDEX($F56:$N56,0,AJ$172),(INDEX($F56:$N56,0,AJ$174+1)-INDEX($F56:$N56,0,AJ$174))/(INDEX($F$4:$N$4,0,AJ$174+1)-INDEX($F$4:$N$4,0,AJ$174))+AI183)))</f>
        <v>38.578190779734115</v>
      </c>
      <c r="AK183" s="186" cm="1">
        <f t="array" ref="AK183">IF(AK$174=-1,AL183,IF(AK$174=99,AJ183,IF(AK$174=0,INDEX($F56:$N56,0,AK$172),(INDEX($F56:$N56,0,AK$174+1)-INDEX($F56:$N56,0,AK$174))/(INDEX($F$4:$N$4,0,AK$174+1)-INDEX($F$4:$N$4,0,AK$174))+AJ183)))</f>
        <v>39.248239749617277</v>
      </c>
      <c r="AL183" s="186" cm="1">
        <f t="array" ref="AL183">IF(AL$174=-1,AM183,IF(AL$174=99,AK183,IF(AL$174=0,INDEX($F56:$N56,0,AL$172),(INDEX($F56:$N56,0,AL$174+1)-INDEX($F56:$N56,0,AL$174))/(INDEX($F$4:$N$4,0,AL$174+1)-INDEX($F$4:$N$4,0,AL$174))+AK183)))</f>
        <v>39.918288719500438</v>
      </c>
      <c r="AM183" s="186" cm="1">
        <f t="array" ref="AM183">IF(AM$174=-1,AN183,IF(AM$174=99,AL183,IF(AM$174=0,INDEX($F56:$N56,0,AM$172),(INDEX($F56:$N56,0,AM$174+1)-INDEX($F56:$N56,0,AM$174))/(INDEX($F$4:$N$4,0,AM$174+1)-INDEX($F$4:$N$4,0,AM$174))+AL183)))</f>
        <v>40.588337689383586</v>
      </c>
      <c r="AN183" s="186" cm="1">
        <f t="array" ref="AN183">IF(AN$174=-1,AO183,IF(AN$174=99,AM183,IF(AN$174=0,INDEX($F56:$N56,0,AN$172),(INDEX($F56:$N56,0,AN$174+1)-INDEX($F56:$N56,0,AN$174))/(INDEX($F$4:$N$4,0,AN$174+1)-INDEX($F$4:$N$4,0,AN$174))+AM183)))</f>
        <v>41.613451255609988</v>
      </c>
      <c r="AO183" s="186" cm="1">
        <f t="array" ref="AO183">IF(AO$174=-1,AP183,IF(AO$174=99,AN183,IF(AO$174=0,INDEX($F56:$N56,0,AO$172),(INDEX($F56:$N56,0,AO$174+1)-INDEX($F56:$N56,0,AO$174))/(INDEX($F$4:$N$4,0,AO$174+1)-INDEX($F$4:$N$4,0,AO$174))+AN183)))</f>
        <v>50.83947335164757</v>
      </c>
      <c r="AP183" s="186" cm="1">
        <f t="array" ref="AP183">IF(AP$174=-1,AQ183,IF(AP$174=99,AO183,IF(AP$174=0,INDEX($F56:$N56,0,AP$172),(INDEX($F56:$N56,0,AP$174+1)-INDEX($F56:$N56,0,AP$174))/(INDEX($F$4:$N$4,0,AP$174+1)-INDEX($F$4:$N$4,0,AP$174))+AO183)))</f>
        <v>50.83947335164757</v>
      </c>
      <c r="AQ183" s="186" cm="1">
        <f t="array" ref="AQ183">IF(AQ$174=-1,AR183,IF(AQ$174=99,AP183,IF(AQ$174=0,INDEX($F56:$N56,0,AQ$172),(INDEX($F56:$N56,0,AQ$174+1)-INDEX($F56:$N56,0,AQ$174))/(INDEX($F$4:$N$4,0,AQ$174+1)-INDEX($F$4:$N$4,0,AQ$174))+AP183)))</f>
        <v>50.83947335164757</v>
      </c>
      <c r="AZ183" s="186"/>
      <c r="BA183" s="186"/>
      <c r="BB183" s="186"/>
      <c r="BC183" s="186"/>
      <c r="BD183" s="186"/>
      <c r="BE183" s="186"/>
    </row>
    <row r="184" spans="1:57">
      <c r="A184" s="185" t="s">
        <v>16</v>
      </c>
      <c r="B184" s="22" t="str">
        <f t="shared" si="241"/>
        <v/>
      </c>
      <c r="C184" s="23" t="str">
        <f t="shared" si="242"/>
        <v/>
      </c>
      <c r="D184" s="57"/>
      <c r="E184" s="23" t="str">
        <f t="shared" si="243"/>
        <v/>
      </c>
      <c r="F184" s="23" t="str">
        <f t="shared" si="243"/>
        <v/>
      </c>
      <c r="G184" s="23" t="str">
        <f t="shared" si="243"/>
        <v/>
      </c>
      <c r="H184" s="23"/>
      <c r="I184" s="23" t="str">
        <f t="shared" si="243"/>
        <v/>
      </c>
      <c r="J184" s="133" t="str">
        <f t="shared" si="245"/>
        <v>TFHCV8</v>
      </c>
      <c r="K184" s="186">
        <f t="shared" si="246"/>
        <v>1.0763192990282064</v>
      </c>
      <c r="L184" s="186" cm="1">
        <f t="array" ref="L184">IF(L$174=-1,M184,IF(L$174=99,K184,IF(L$174=0,INDEX($F57:$N57,0,L$172),(INDEX($F57:$N57,0,L$174+1)-INDEX($F57:$N57,0,L$174))/(INDEX($F$4:$N$4,0,L$174+1)-INDEX($F$4:$N$4,0,L$174))+K184)))</f>
        <v>1.0956182497925258</v>
      </c>
      <c r="M184" s="186" cm="1">
        <f t="array" ref="M184">IF(M$174=-1,N184,IF(M$174=99,L184,IF(M$174=0,INDEX($F57:$N57,0,M$172),(INDEX($F57:$N57,0,M$174+1)-INDEX($F57:$N57,0,M$174))/(INDEX($F$4:$N$4,0,M$174+1)-INDEX($F$4:$N$4,0,M$174))+L184)))</f>
        <v>1.1149172005568451</v>
      </c>
      <c r="N184" s="186" cm="1">
        <f t="array" ref="N184">IF(N$174=-1,O184,IF(N$174=99,M184,IF(N$174=0,INDEX($F57:$N57,0,N$172),(INDEX($F57:$N57,0,N$174+1)-INDEX($F57:$N57,0,N$174))/(INDEX($F$4:$N$4,0,N$174+1)-INDEX($F$4:$N$4,0,N$174))+M184)))</f>
        <v>1.1342161513211646</v>
      </c>
      <c r="O184" s="186" cm="1">
        <f t="array" ref="O184">IF(O$174=-1,P184,IF(O$174=99,N184,IF(O$174=0,INDEX($F57:$N57,0,O$172),(INDEX($F57:$N57,0,O$174+1)-INDEX($F57:$N57,0,O$174))/(INDEX($F$4:$N$4,0,O$174+1)-INDEX($F$4:$N$4,0,O$174))+N184)))</f>
        <v>1.1446448427056697</v>
      </c>
      <c r="P184" s="186" cm="1">
        <f t="array" ref="P184">IF(P$174=-1,Q184,IF(P$174=99,O184,IF(P$174=0,INDEX($F57:$N57,0,P$172),(INDEX($F57:$N57,0,P$174+1)-INDEX($F57:$N57,0,P$174))/(INDEX($F$4:$N$4,0,P$174+1)-INDEX($F$4:$N$4,0,P$174))+O184)))</f>
        <v>1.155073534090175</v>
      </c>
      <c r="Q184" s="186" cm="1">
        <f t="array" ref="Q184">IF(Q$174=-1,R184,IF(Q$174=99,P184,IF(Q$174=0,INDEX($F57:$N57,0,Q$172),(INDEX($F57:$N57,0,Q$174+1)-INDEX($F57:$N57,0,Q$174))/(INDEX($F$4:$N$4,0,Q$174+1)-INDEX($F$4:$N$4,0,Q$174))+P184)))</f>
        <v>1.1622624370010985</v>
      </c>
      <c r="R184" s="186" cm="1">
        <f t="array" ref="R184">IF(R$174=-1,S184,IF(R$174=99,Q184,IF(R$174=0,INDEX($F57:$N57,0,R$172),(INDEX($F57:$N57,0,R$174+1)-INDEX($F57:$N57,0,R$174))/(INDEX($F$4:$N$4,0,R$174+1)-INDEX($F$4:$N$4,0,R$174))+Q184)))</f>
        <v>1.1694513399120219</v>
      </c>
      <c r="S184" s="186" cm="1">
        <f t="array" ref="S184">IF(S$174=-1,T184,IF(S$174=99,R184,IF(S$174=0,INDEX($F57:$N57,0,S$172),(INDEX($F57:$N57,0,S$174+1)-INDEX($F57:$N57,0,S$174))/(INDEX($F$4:$N$4,0,S$174+1)-INDEX($F$4:$N$4,0,S$174))+R184)))</f>
        <v>1.1020458084056681</v>
      </c>
      <c r="T184" s="186" cm="1">
        <f t="array" ref="T184">IF(T$174=-1,U184,IF(T$174=99,S184,IF(T$174=0,INDEX($F57:$N57,0,T$172),(INDEX($F57:$N57,0,T$174+1)-INDEX($F57:$N57,0,T$174))/(INDEX($F$4:$N$4,0,T$174+1)-INDEX($F$4:$N$4,0,T$174))+S184)))</f>
        <v>1.1209160033609433</v>
      </c>
      <c r="U184" s="186" cm="1">
        <f t="array" ref="U184">IF(U$174=-1,V184,IF(U$174=99,T184,IF(U$174=0,INDEX($F57:$N57,0,U$172),(INDEX($F57:$N57,0,U$174+1)-INDEX($F57:$N57,0,U$174))/(INDEX($F$4:$N$4,0,U$174+1)-INDEX($F$4:$N$4,0,U$174))+T184)))</f>
        <v>1.1410918473402822</v>
      </c>
      <c r="V184" s="186" cm="1">
        <f t="array" ref="V184">IF(V$174=-1,W184,IF(V$174=99,U184,IF(V$174=0,INDEX($F57:$N57,0,V$172),(INDEX($F57:$N57,0,V$174+1)-INDEX($F57:$N57,0,V$174))/(INDEX($F$4:$N$4,0,V$174+1)-INDEX($F$4:$N$4,0,V$174))+U184)))</f>
        <v>1.1612676913196212</v>
      </c>
      <c r="W184" s="186" cm="1">
        <f t="array" ref="W184">IF(W$174=-1,X184,IF(W$174=99,V184,IF(W$174=0,INDEX($F57:$N57,0,W$172),(INDEX($F57:$N57,0,W$174+1)-INDEX($F57:$N57,0,W$174))/(INDEX($F$4:$N$4,0,W$174+1)-INDEX($F$4:$N$4,0,W$174))+V184)))</f>
        <v>1.1814435352989601</v>
      </c>
      <c r="X184" s="186" cm="1">
        <f t="array" ref="X184">IF(X$174=-1,Y184,IF(X$174=99,W184,IF(X$174=0,INDEX($F57:$N57,0,X$172),(INDEX($F57:$N57,0,X$174+1)-INDEX($F57:$N57,0,X$174))/(INDEX($F$4:$N$4,0,X$174+1)-INDEX($F$4:$N$4,0,X$174))+W184)))</f>
        <v>1.201619379278299</v>
      </c>
      <c r="Y184" s="186" cm="1">
        <f t="array" ref="Y184">IF(Y$174=-1,Z184,IF(Y$174=99,X184,IF(Y$174=0,INDEX($F57:$N57,0,Y$172),(INDEX($F57:$N57,0,Y$174+1)-INDEX($F57:$N57,0,Y$174))/(INDEX($F$4:$N$4,0,Y$174+1)-INDEX($F$4:$N$4,0,Y$174))+X184)))</f>
        <v>1.2217952232576379</v>
      </c>
      <c r="Z184" s="186" cm="1">
        <f t="array" ref="Z184">IF(Z$174=-1,AA184,IF(Z$174=99,Y184,IF(Z$174=0,INDEX($F57:$N57,0,Z$172),(INDEX($F57:$N57,0,Z$174+1)-INDEX($F57:$N57,0,Z$174))/(INDEX($F$4:$N$4,0,Z$174+1)-INDEX($F$4:$N$4,0,Z$174))+Y184)))</f>
        <v>1.2419710672369768</v>
      </c>
      <c r="AA184" s="186" cm="1">
        <f t="array" ref="AA184">IF(AA$174=-1,AB184,IF(AA$174=99,Z184,IF(AA$174=0,INDEX($F57:$N57,0,AA$172),(INDEX($F57:$N57,0,AA$174+1)-INDEX($F57:$N57,0,AA$174))/(INDEX($F$4:$N$4,0,AA$174+1)-INDEX($F$4:$N$4,0,AA$174))+Z184)))</f>
        <v>1.2621469112163157</v>
      </c>
      <c r="AB184" s="186" cm="1">
        <f t="array" ref="AB184">IF(AB$174=-1,AC184,IF(AB$174=99,AA184,IF(AB$174=0,INDEX($F57:$N57,0,AB$172),(INDEX($F57:$N57,0,AB$174+1)-INDEX($F57:$N57,0,AB$174))/(INDEX($F$4:$N$4,0,AB$174+1)-INDEX($F$4:$N$4,0,AB$174))+AA184)))</f>
        <v>1.2823227551956546</v>
      </c>
      <c r="AC184" s="186" cm="1">
        <f t="array" ref="AC184">IF(AC$174=-1,AD184,IF(AC$174=99,AB184,IF(AC$174=0,INDEX($F57:$N57,0,AC$172),(INDEX($F57:$N57,0,AC$174+1)-INDEX($F57:$N57,0,AC$174))/(INDEX($F$4:$N$4,0,AC$174+1)-INDEX($F$4:$N$4,0,AC$174))+AB184)))</f>
        <v>1.3024985991749929</v>
      </c>
      <c r="AD184" s="186" cm="1">
        <f t="array" ref="AD184">IF(AD$174=-1,AE184,IF(AD$174=99,AC184,IF(AD$174=0,INDEX($F57:$N57,0,AD$172),(INDEX($F57:$N57,0,AD$174+1)-INDEX($F57:$N57,0,AD$174))/(INDEX($F$4:$N$4,0,AD$174+1)-INDEX($F$4:$N$4,0,AD$174))+AC184)))</f>
        <v>1.328252310207183</v>
      </c>
      <c r="AE184" s="186" cm="1">
        <f t="array" ref="AE184">IF(AE$174=-1,AF184,IF(AE$174=99,AD184,IF(AE$174=0,INDEX($F57:$N57,0,AE$172),(INDEX($F57:$N57,0,AE$174+1)-INDEX($F57:$N57,0,AE$174))/(INDEX($F$4:$N$4,0,AE$174+1)-INDEX($F$4:$N$4,0,AE$174))+AD184)))</f>
        <v>1.3540060212393732</v>
      </c>
      <c r="AF184" s="186" cm="1">
        <f t="array" ref="AF184">IF(AF$174=-1,AG184,IF(AF$174=99,AE184,IF(AF$174=0,INDEX($F57:$N57,0,AF$172),(INDEX($F57:$N57,0,AF$174+1)-INDEX($F57:$N57,0,AF$174))/(INDEX($F$4:$N$4,0,AF$174+1)-INDEX($F$4:$N$4,0,AF$174))+AE184)))</f>
        <v>1.3797597322715633</v>
      </c>
      <c r="AG184" s="186" cm="1">
        <f t="array" ref="AG184">IF(AG$174=-1,AH184,IF(AG$174=99,AF184,IF(AG$174=0,INDEX($F57:$N57,0,AG$172),(INDEX($F57:$N57,0,AG$174+1)-INDEX($F57:$N57,0,AG$174))/(INDEX($F$4:$N$4,0,AG$174+1)-INDEX($F$4:$N$4,0,AG$174))+AF184)))</f>
        <v>1.4055134433037535</v>
      </c>
      <c r="AH184" s="186" cm="1">
        <f t="array" ref="AH184">IF(AH$174=-1,AI184,IF(AH$174=99,AG184,IF(AH$174=0,INDEX($F57:$N57,0,AH$172),(INDEX($F57:$N57,0,AH$174+1)-INDEX($F57:$N57,0,AH$174))/(INDEX($F$4:$N$4,0,AH$174+1)-INDEX($F$4:$N$4,0,AH$174))+AG184)))</f>
        <v>1.4312671543359436</v>
      </c>
      <c r="AI184" s="186" cm="1">
        <f t="array" ref="AI184">IF(AI$174=-1,AJ184,IF(AI$174=99,AH184,IF(AI$174=0,INDEX($F57:$N57,0,AI$172),(INDEX($F57:$N57,0,AI$174+1)-INDEX($F57:$N57,0,AI$174))/(INDEX($F$4:$N$4,0,AI$174+1)-INDEX($F$4:$N$4,0,AI$174))+AH184)))</f>
        <v>1.4570208653681338</v>
      </c>
      <c r="AJ184" s="186" cm="1">
        <f t="array" ref="AJ184">IF(AJ$174=-1,AK184,IF(AJ$174=99,AI184,IF(AJ$174=0,INDEX($F57:$N57,0,AJ$172),(INDEX($F57:$N57,0,AJ$174+1)-INDEX($F57:$N57,0,AJ$174))/(INDEX($F$4:$N$4,0,AJ$174+1)-INDEX($F$4:$N$4,0,AJ$174))+AI184)))</f>
        <v>1.482774576400324</v>
      </c>
      <c r="AK184" s="186" cm="1">
        <f t="array" ref="AK184">IF(AK$174=-1,AL184,IF(AK$174=99,AJ184,IF(AK$174=0,INDEX($F57:$N57,0,AK$172),(INDEX($F57:$N57,0,AK$174+1)-INDEX($F57:$N57,0,AK$174))/(INDEX($F$4:$N$4,0,AK$174+1)-INDEX($F$4:$N$4,0,AK$174))+AJ184)))</f>
        <v>1.5085282874325141</v>
      </c>
      <c r="AL184" s="186" cm="1">
        <f t="array" ref="AL184">IF(AL$174=-1,AM184,IF(AL$174=99,AK184,IF(AL$174=0,INDEX($F57:$N57,0,AL$172),(INDEX($F57:$N57,0,AL$174+1)-INDEX($F57:$N57,0,AL$174))/(INDEX($F$4:$N$4,0,AL$174+1)-INDEX($F$4:$N$4,0,AL$174))+AK184)))</f>
        <v>1.5342819984647043</v>
      </c>
      <c r="AM184" s="186" cm="1">
        <f t="array" ref="AM184">IF(AM$174=-1,AN184,IF(AM$174=99,AL184,IF(AM$174=0,INDEX($F57:$N57,0,AM$172),(INDEX($F57:$N57,0,AM$174+1)-INDEX($F57:$N57,0,AM$174))/(INDEX($F$4:$N$4,0,AM$174+1)-INDEX($F$4:$N$4,0,AM$174))+AL184)))</f>
        <v>1.5600357094968946</v>
      </c>
      <c r="AN184" s="186" cm="1">
        <f t="array" ref="AN184">IF(AN$174=-1,AO184,IF(AN$174=99,AM184,IF(AN$174=0,INDEX($F57:$N57,0,AN$172),(INDEX($F57:$N57,0,AN$174+1)-INDEX($F57:$N57,0,AN$174))/(INDEX($F$4:$N$4,0,AN$174+1)-INDEX($F$4:$N$4,0,AN$174))+AM184)))</f>
        <v>1.5994365290584502</v>
      </c>
      <c r="AO184" s="186" cm="1">
        <f t="array" ref="AO184">IF(AO$174=-1,AP184,IF(AO$174=99,AN184,IF(AO$174=0,INDEX($F57:$N57,0,AO$172),(INDEX($F57:$N57,0,AO$174+1)-INDEX($F57:$N57,0,AO$174))/(INDEX($F$4:$N$4,0,AO$174+1)-INDEX($F$4:$N$4,0,AO$174))+AN184)))</f>
        <v>1.9540439051124514</v>
      </c>
      <c r="AP184" s="186" cm="1">
        <f t="array" ref="AP184">IF(AP$174=-1,AQ184,IF(AP$174=99,AO184,IF(AP$174=0,INDEX($F57:$N57,0,AP$172),(INDEX($F57:$N57,0,AP$174+1)-INDEX($F57:$N57,0,AP$174))/(INDEX($F$4:$N$4,0,AP$174+1)-INDEX($F$4:$N$4,0,AP$174))+AO184)))</f>
        <v>1.9540439051124514</v>
      </c>
      <c r="AQ184" s="186" cm="1">
        <f t="array" ref="AQ184">IF(AQ$174=-1,AR184,IF(AQ$174=99,AP184,IF(AQ$174=0,INDEX($F57:$N57,0,AQ$172),(INDEX($F57:$N57,0,AQ$174+1)-INDEX($F57:$N57,0,AQ$174))/(INDEX($F$4:$N$4,0,AQ$174+1)-INDEX($F$4:$N$4,0,AQ$174))+AP184)))</f>
        <v>1.9540439051124514</v>
      </c>
      <c r="AZ184" s="186"/>
      <c r="BA184" s="186"/>
      <c r="BB184" s="186"/>
      <c r="BC184" s="186"/>
      <c r="BD184" s="186"/>
      <c r="BE184" s="186"/>
    </row>
    <row r="185" spans="1:57">
      <c r="A185" s="185" t="s">
        <v>16</v>
      </c>
      <c r="B185" s="22"/>
      <c r="C185" s="23"/>
      <c r="D185" s="57"/>
      <c r="E185" s="23"/>
      <c r="F185" s="23"/>
      <c r="G185" s="23"/>
      <c r="H185" s="23"/>
      <c r="I185" s="23"/>
      <c r="J185" s="133" t="str">
        <f t="shared" si="245"/>
        <v>TFHCV9</v>
      </c>
      <c r="K185" s="186">
        <f t="shared" si="246"/>
        <v>0.87560973396075781</v>
      </c>
      <c r="L185" s="186" cm="1">
        <f t="array" ref="L185">IF(L$174=-1,M185,IF(L$174=99,K185,IF(L$174=0,INDEX($F58:$N58,0,L$172),(INDEX($F58:$N58,0,L$174+1)-INDEX($F58:$N58,0,L$174))/(INDEX($F$4:$N$4,0,L$174+1)-INDEX($F$4:$N$4,0,L$174))+K185)))</f>
        <v>0.89130986045642202</v>
      </c>
      <c r="M185" s="186" cm="1">
        <f t="array" ref="M185">IF(M$174=-1,N185,IF(M$174=99,L185,IF(M$174=0,INDEX($F58:$N58,0,M$172),(INDEX($F58:$N58,0,M$174+1)-INDEX($F58:$N58,0,M$174))/(INDEX($F$4:$N$4,0,M$174+1)-INDEX($F$4:$N$4,0,M$174))+L185)))</f>
        <v>0.90700998695208623</v>
      </c>
      <c r="N185" s="186" cm="1">
        <f t="array" ref="N185">IF(N$174=-1,O185,IF(N$174=99,M185,IF(N$174=0,INDEX($F58:$N58,0,N$172),(INDEX($F58:$N58,0,N$174+1)-INDEX($F58:$N58,0,N$174))/(INDEX($F$4:$N$4,0,N$174+1)-INDEX($F$4:$N$4,0,N$174))+M185)))</f>
        <v>0.92271011344775034</v>
      </c>
      <c r="O185" s="186" cm="1">
        <f t="array" ref="O185">IF(O$174=-1,P185,IF(O$174=99,N185,IF(O$174=0,INDEX($F58:$N58,0,O$172),(INDEX($F58:$N58,0,O$174+1)-INDEX($F58:$N58,0,O$174))/(INDEX($F$4:$N$4,0,O$174+1)-INDEX($F$4:$N$4,0,O$174))+N185)))</f>
        <v>0.93119408627717948</v>
      </c>
      <c r="P185" s="186" cm="1">
        <f t="array" ref="P185">IF(P$174=-1,Q185,IF(P$174=99,O185,IF(P$174=0,INDEX($F58:$N58,0,P$172),(INDEX($F58:$N58,0,P$174+1)-INDEX($F58:$N58,0,P$174))/(INDEX($F$4:$N$4,0,P$174+1)-INDEX($F$4:$N$4,0,P$174))+O185)))</f>
        <v>0.93967805910660851</v>
      </c>
      <c r="Q185" s="186" cm="1">
        <f t="array" ref="Q185">IF(Q$174=-1,R185,IF(Q$174=99,P185,IF(Q$174=0,INDEX($F58:$N58,0,Q$172),(INDEX($F58:$N58,0,Q$174+1)-INDEX($F58:$N58,0,Q$174))/(INDEX($F$4:$N$4,0,Q$174+1)-INDEX($F$4:$N$4,0,Q$174))+P185)))</f>
        <v>0.94552639181883136</v>
      </c>
      <c r="R185" s="186" cm="1">
        <f t="array" ref="R185">IF(R$174=-1,S185,IF(R$174=99,Q185,IF(R$174=0,INDEX($F58:$N58,0,R$172),(INDEX($F58:$N58,0,R$174+1)-INDEX($F58:$N58,0,R$174))/(INDEX($F$4:$N$4,0,R$174+1)-INDEX($F$4:$N$4,0,R$174))+Q185)))</f>
        <v>0.95137472453105421</v>
      </c>
      <c r="S185" s="186" cm="1">
        <f t="array" ref="S185">IF(S$174=-1,T185,IF(S$174=99,R185,IF(S$174=0,INDEX($F58:$N58,0,S$172),(INDEX($F58:$N58,0,S$174+1)-INDEX($F58:$N58,0,S$174))/(INDEX($F$4:$N$4,0,S$174+1)-INDEX($F$4:$N$4,0,S$174))+R185)))</f>
        <v>0.89653882261695572</v>
      </c>
      <c r="T185" s="186" cm="1">
        <f t="array" ref="T185">IF(T$174=-1,U185,IF(T$174=99,S185,IF(T$174=0,INDEX($F58:$N58,0,T$172),(INDEX($F58:$N58,0,T$174+1)-INDEX($F58:$N58,0,T$174))/(INDEX($F$4:$N$4,0,T$174+1)-INDEX($F$4:$N$4,0,T$174))+S185)))</f>
        <v>0.91189014670776658</v>
      </c>
      <c r="U185" s="186" cm="1">
        <f t="array" ref="U185">IF(U$174=-1,V185,IF(U$174=99,T185,IF(U$174=0,INDEX($F58:$N58,0,U$172),(INDEX($F58:$N58,0,U$174+1)-INDEX($F58:$N58,0,U$174))/(INDEX($F$4:$N$4,0,U$174+1)-INDEX($F$4:$N$4,0,U$174))+T185)))</f>
        <v>0.92830364537413179</v>
      </c>
      <c r="V185" s="186" cm="1">
        <f t="array" ref="V185">IF(V$174=-1,W185,IF(V$174=99,U185,IF(V$174=0,INDEX($F58:$N58,0,V$172),(INDEX($F58:$N58,0,V$174+1)-INDEX($F58:$N58,0,V$174))/(INDEX($F$4:$N$4,0,V$174+1)-INDEX($F$4:$N$4,0,V$174))+U185)))</f>
        <v>0.944717144040497</v>
      </c>
      <c r="W185" s="186" cm="1">
        <f t="array" ref="W185">IF(W$174=-1,X185,IF(W$174=99,V185,IF(W$174=0,INDEX($F58:$N58,0,W$172),(INDEX($F58:$N58,0,W$174+1)-INDEX($F58:$N58,0,W$174))/(INDEX($F$4:$N$4,0,W$174+1)-INDEX($F$4:$N$4,0,W$174))+V185)))</f>
        <v>0.96113064270686221</v>
      </c>
      <c r="X185" s="186" cm="1">
        <f t="array" ref="X185">IF(X$174=-1,Y185,IF(X$174=99,W185,IF(X$174=0,INDEX($F58:$N58,0,X$172),(INDEX($F58:$N58,0,X$174+1)-INDEX($F58:$N58,0,X$174))/(INDEX($F$4:$N$4,0,X$174+1)-INDEX($F$4:$N$4,0,X$174))+W185)))</f>
        <v>0.97754414137322743</v>
      </c>
      <c r="Y185" s="186" cm="1">
        <f t="array" ref="Y185">IF(Y$174=-1,Z185,IF(Y$174=99,X185,IF(Y$174=0,INDEX($F58:$N58,0,Y$172),(INDEX($F58:$N58,0,Y$174+1)-INDEX($F58:$N58,0,Y$174))/(INDEX($F$4:$N$4,0,Y$174+1)-INDEX($F$4:$N$4,0,Y$174))+X185)))</f>
        <v>0.99395764003959264</v>
      </c>
      <c r="Z185" s="186" cm="1">
        <f t="array" ref="Z185">IF(Z$174=-1,AA185,IF(Z$174=99,Y185,IF(Z$174=0,INDEX($F58:$N58,0,Z$172),(INDEX($F58:$N58,0,Z$174+1)-INDEX($F58:$N58,0,Z$174))/(INDEX($F$4:$N$4,0,Z$174+1)-INDEX($F$4:$N$4,0,Z$174))+Y185)))</f>
        <v>1.010371138705958</v>
      </c>
      <c r="AA185" s="186" cm="1">
        <f t="array" ref="AA185">IF(AA$174=-1,AB185,IF(AA$174=99,Z185,IF(AA$174=0,INDEX($F58:$N58,0,AA$172),(INDEX($F58:$N58,0,AA$174+1)-INDEX($F58:$N58,0,AA$174))/(INDEX($F$4:$N$4,0,AA$174+1)-INDEX($F$4:$N$4,0,AA$174))+Z185)))</f>
        <v>1.0267846373723231</v>
      </c>
      <c r="AB185" s="186" cm="1">
        <f t="array" ref="AB185">IF(AB$174=-1,AC185,IF(AB$174=99,AA185,IF(AB$174=0,INDEX($F58:$N58,0,AB$172),(INDEX($F58:$N58,0,AB$174+1)-INDEX($F58:$N58,0,AB$174))/(INDEX($F$4:$N$4,0,AB$174+1)-INDEX($F$4:$N$4,0,AB$174))+AA185)))</f>
        <v>1.0431981360386882</v>
      </c>
      <c r="AC185" s="186" cm="1">
        <f t="array" ref="AC185">IF(AC$174=-1,AD185,IF(AC$174=99,AB185,IF(AC$174=0,INDEX($F58:$N58,0,AC$172),(INDEX($F58:$N58,0,AC$174+1)-INDEX($F58:$N58,0,AC$174))/(INDEX($F$4:$N$4,0,AC$174+1)-INDEX($F$4:$N$4,0,AC$174))+AB185)))</f>
        <v>1.0596116347050535</v>
      </c>
      <c r="AD185" s="186" cm="1">
        <f t="array" ref="AD185">IF(AD$174=-1,AE185,IF(AD$174=99,AC185,IF(AD$174=0,INDEX($F58:$N58,0,AD$172),(INDEX($F58:$N58,0,AD$174+1)-INDEX($F58:$N58,0,AD$174))/(INDEX($F$4:$N$4,0,AD$174+1)-INDEX($F$4:$N$4,0,AD$174))+AC185)))</f>
        <v>1.0805628525135222</v>
      </c>
      <c r="AE185" s="186" cm="1">
        <f t="array" ref="AE185">IF(AE$174=-1,AF185,IF(AE$174=99,AD185,IF(AE$174=0,INDEX($F58:$N58,0,AE$172),(INDEX($F58:$N58,0,AE$174+1)-INDEX($F58:$N58,0,AE$174))/(INDEX($F$4:$N$4,0,AE$174+1)-INDEX($F$4:$N$4,0,AE$174))+AD185)))</f>
        <v>1.101514070321991</v>
      </c>
      <c r="AF185" s="186" cm="1">
        <f t="array" ref="AF185">IF(AF$174=-1,AG185,IF(AF$174=99,AE185,IF(AF$174=0,INDEX($F58:$N58,0,AF$172),(INDEX($F58:$N58,0,AF$174+1)-INDEX($F58:$N58,0,AF$174))/(INDEX($F$4:$N$4,0,AF$174+1)-INDEX($F$4:$N$4,0,AF$174))+AE185)))</f>
        <v>1.1224652881304598</v>
      </c>
      <c r="AG185" s="186" cm="1">
        <f t="array" ref="AG185">IF(AG$174=-1,AH185,IF(AG$174=99,AF185,IF(AG$174=0,INDEX($F58:$N58,0,AG$172),(INDEX($F58:$N58,0,AG$174+1)-INDEX($F58:$N58,0,AG$174))/(INDEX($F$4:$N$4,0,AG$174+1)-INDEX($F$4:$N$4,0,AG$174))+AF185)))</f>
        <v>1.1434165059389285</v>
      </c>
      <c r="AH185" s="186" cm="1">
        <f t="array" ref="AH185">IF(AH$174=-1,AI185,IF(AH$174=99,AG185,IF(AH$174=0,INDEX($F58:$N58,0,AH$172),(INDEX($F58:$N58,0,AH$174+1)-INDEX($F58:$N58,0,AH$174))/(INDEX($F$4:$N$4,0,AH$174+1)-INDEX($F$4:$N$4,0,AH$174))+AG185)))</f>
        <v>1.1643677237473973</v>
      </c>
      <c r="AI185" s="186" cm="1">
        <f t="array" ref="AI185">IF(AI$174=-1,AJ185,IF(AI$174=99,AH185,IF(AI$174=0,INDEX($F58:$N58,0,AI$172),(INDEX($F58:$N58,0,AI$174+1)-INDEX($F58:$N58,0,AI$174))/(INDEX($F$4:$N$4,0,AI$174+1)-INDEX($F$4:$N$4,0,AI$174))+AH185)))</f>
        <v>1.185318941555866</v>
      </c>
      <c r="AJ185" s="186" cm="1">
        <f t="array" ref="AJ185">IF(AJ$174=-1,AK185,IF(AJ$174=99,AI185,IF(AJ$174=0,INDEX($F58:$N58,0,AJ$172),(INDEX($F58:$N58,0,AJ$174+1)-INDEX($F58:$N58,0,AJ$174))/(INDEX($F$4:$N$4,0,AJ$174+1)-INDEX($F$4:$N$4,0,AJ$174))+AI185)))</f>
        <v>1.2062701593643348</v>
      </c>
      <c r="AK185" s="186" cm="1">
        <f t="array" ref="AK185">IF(AK$174=-1,AL185,IF(AK$174=99,AJ185,IF(AK$174=0,INDEX($F58:$N58,0,AK$172),(INDEX($F58:$N58,0,AK$174+1)-INDEX($F58:$N58,0,AK$174))/(INDEX($F$4:$N$4,0,AK$174+1)-INDEX($F$4:$N$4,0,AK$174))+AJ185)))</f>
        <v>1.2272213771728036</v>
      </c>
      <c r="AL185" s="186" cm="1">
        <f t="array" ref="AL185">IF(AL$174=-1,AM185,IF(AL$174=99,AK185,IF(AL$174=0,INDEX($F58:$N58,0,AL$172),(INDEX($F58:$N58,0,AL$174+1)-INDEX($F58:$N58,0,AL$174))/(INDEX($F$4:$N$4,0,AL$174+1)-INDEX($F$4:$N$4,0,AL$174))+AK185)))</f>
        <v>1.2481725949812723</v>
      </c>
      <c r="AM185" s="186" cm="1">
        <f t="array" ref="AM185">IF(AM$174=-1,AN185,IF(AM$174=99,AL185,IF(AM$174=0,INDEX($F58:$N58,0,AM$172),(INDEX($F58:$N58,0,AM$174+1)-INDEX($F58:$N58,0,AM$174))/(INDEX($F$4:$N$4,0,AM$174+1)-INDEX($F$4:$N$4,0,AM$174))+AL185)))</f>
        <v>1.2691238127897404</v>
      </c>
      <c r="AN185" s="186" cm="1">
        <f t="array" ref="AN185">IF(AN$174=-1,AO185,IF(AN$174=99,AM185,IF(AN$174=0,INDEX($F58:$N58,0,AN$172),(INDEX($F58:$N58,0,AN$174+1)-INDEX($F58:$N58,0,AN$174))/(INDEX($F$4:$N$4,0,AN$174+1)-INDEX($F$4:$N$4,0,AN$174))+AM185)))</f>
        <v>1.3011772574927007</v>
      </c>
      <c r="AO185" s="186" cm="1">
        <f t="array" ref="AO185">IF(AO$174=-1,AP185,IF(AO$174=99,AN185,IF(AO$174=0,INDEX($F58:$N58,0,AO$172),(INDEX($F58:$N58,0,AO$174+1)-INDEX($F58:$N58,0,AO$174))/(INDEX($F$4:$N$4,0,AO$174+1)-INDEX($F$4:$N$4,0,AO$174))+AN185)))</f>
        <v>1.5896582598193432</v>
      </c>
      <c r="AP185" s="186" cm="1">
        <f t="array" ref="AP185">IF(AP$174=-1,AQ185,IF(AP$174=99,AO185,IF(AP$174=0,INDEX($F58:$N58,0,AP$172),(INDEX($F58:$N58,0,AP$174+1)-INDEX($F58:$N58,0,AP$174))/(INDEX($F$4:$N$4,0,AP$174+1)-INDEX($F$4:$N$4,0,AP$174))+AO185)))</f>
        <v>1.5896582598193432</v>
      </c>
      <c r="AQ185" s="186" cm="1">
        <f t="array" ref="AQ185">IF(AQ$174=-1,AR185,IF(AQ$174=99,AP185,IF(AQ$174=0,INDEX($F58:$N58,0,AQ$172),(INDEX($F58:$N58,0,AQ$174+1)-INDEX($F58:$N58,0,AQ$174))/(INDEX($F$4:$N$4,0,AQ$174+1)-INDEX($F$4:$N$4,0,AQ$174))+AP185)))</f>
        <v>1.5896582598193432</v>
      </c>
      <c r="AZ185" s="186"/>
      <c r="BA185" s="186"/>
      <c r="BB185" s="186"/>
      <c r="BC185" s="186"/>
      <c r="BD185" s="186"/>
      <c r="BE185" s="186"/>
    </row>
    <row r="186" spans="1:57">
      <c r="A186" s="185" t="s">
        <v>16</v>
      </c>
      <c r="B186" s="22"/>
      <c r="C186" s="23"/>
      <c r="D186" s="57"/>
      <c r="E186" s="23"/>
      <c r="F186" s="23"/>
      <c r="G186" s="23"/>
      <c r="H186" s="23"/>
      <c r="I186" s="23"/>
      <c r="J186" s="133" t="str">
        <f t="shared" si="245"/>
        <v>TFRCO</v>
      </c>
      <c r="K186" s="186">
        <f t="shared" ref="K186:AQ186" si="247">J147</f>
        <v>22</v>
      </c>
      <c r="L186" s="186">
        <f t="shared" si="247"/>
        <v>22.394471154794275</v>
      </c>
      <c r="M186" s="186">
        <f t="shared" si="247"/>
        <v>22.788942309588549</v>
      </c>
      <c r="N186" s="186">
        <f t="shared" si="247"/>
        <v>23.18341346438282</v>
      </c>
      <c r="O186" s="186">
        <f t="shared" si="247"/>
        <v>23.396576241140856</v>
      </c>
      <c r="P186" s="186">
        <f t="shared" si="247"/>
        <v>23.609739017898892</v>
      </c>
      <c r="Q186" s="186">
        <f t="shared" si="247"/>
        <v>23.75668041733595</v>
      </c>
      <c r="R186" s="186">
        <f t="shared" si="247"/>
        <v>23.903621816773004</v>
      </c>
      <c r="S186" s="186">
        <f t="shared" si="247"/>
        <v>22.525850653068428</v>
      </c>
      <c r="T186" s="186">
        <f t="shared" si="247"/>
        <v>22.911558025769899</v>
      </c>
      <c r="U186" s="186">
        <f t="shared" si="247"/>
        <v>23.323952905194822</v>
      </c>
      <c r="V186" s="186">
        <f t="shared" si="247"/>
        <v>23.736347784619745</v>
      </c>
      <c r="W186" s="186">
        <f t="shared" si="247"/>
        <v>24.148742664044669</v>
      </c>
      <c r="X186" s="186">
        <f t="shared" si="247"/>
        <v>24.561137543469592</v>
      </c>
      <c r="Y186" s="186">
        <f t="shared" si="247"/>
        <v>24.973532422894515</v>
      </c>
      <c r="Z186" s="186">
        <f t="shared" si="247"/>
        <v>25.385927302319438</v>
      </c>
      <c r="AA186" s="186">
        <f t="shared" si="247"/>
        <v>25.798322181744361</v>
      </c>
      <c r="AB186" s="186">
        <f t="shared" si="247"/>
        <v>26.210717061169284</v>
      </c>
      <c r="AC186" s="186">
        <f t="shared" si="247"/>
        <v>26.623111940594196</v>
      </c>
      <c r="AD186" s="186">
        <f t="shared" si="247"/>
        <v>27.149518596332641</v>
      </c>
      <c r="AE186" s="186">
        <f t="shared" si="247"/>
        <v>27.675925252071085</v>
      </c>
      <c r="AF186" s="186">
        <f t="shared" si="247"/>
        <v>28.20233190780953</v>
      </c>
      <c r="AG186" s="186">
        <f t="shared" si="247"/>
        <v>28.728738563547974</v>
      </c>
      <c r="AH186" s="186">
        <f t="shared" si="247"/>
        <v>29.255145219286419</v>
      </c>
      <c r="AI186" s="186">
        <f t="shared" si="247"/>
        <v>29.781551875024864</v>
      </c>
      <c r="AJ186" s="186">
        <f t="shared" si="247"/>
        <v>30.307958530763308</v>
      </c>
      <c r="AK186" s="186">
        <f t="shared" si="247"/>
        <v>30.834365186501753</v>
      </c>
      <c r="AL186" s="186">
        <f t="shared" si="247"/>
        <v>31.360771842240197</v>
      </c>
      <c r="AM186" s="186">
        <f t="shared" si="247"/>
        <v>31.887178497978631</v>
      </c>
      <c r="AN186" s="186">
        <f t="shared" si="247"/>
        <v>35.913948393941936</v>
      </c>
      <c r="AO186" s="186">
        <f t="shared" si="247"/>
        <v>39.940718289905263</v>
      </c>
      <c r="AP186" s="186">
        <f t="shared" si="247"/>
        <v>39.940718289905263</v>
      </c>
      <c r="AQ186" s="186">
        <f t="shared" si="247"/>
        <v>39.940718289905263</v>
      </c>
      <c r="AZ186" s="186"/>
      <c r="BA186" s="186"/>
      <c r="BB186" s="186"/>
      <c r="BC186" s="186"/>
      <c r="BD186" s="186"/>
      <c r="BE186" s="186"/>
    </row>
    <row r="187" spans="1:57">
      <c r="A187" s="185" t="s">
        <v>16</v>
      </c>
      <c r="B187" s="22"/>
      <c r="C187" s="23"/>
      <c r="D187" s="57"/>
      <c r="E187" s="23"/>
      <c r="F187" s="23"/>
      <c r="G187" s="23"/>
      <c r="H187" s="23"/>
      <c r="I187" s="23"/>
      <c r="J187" s="133" t="str">
        <f t="shared" si="245"/>
        <v>TFROT</v>
      </c>
      <c r="K187" s="186">
        <f t="shared" ref="K187:AQ187" si="248">J148</f>
        <v>25.1</v>
      </c>
      <c r="L187" s="186">
        <f t="shared" si="248"/>
        <v>25.5500557266062</v>
      </c>
      <c r="M187" s="186">
        <f t="shared" si="248"/>
        <v>26.000111453212398</v>
      </c>
      <c r="N187" s="186">
        <f t="shared" si="248"/>
        <v>26.4501671798186</v>
      </c>
      <c r="O187" s="186">
        <f t="shared" si="248"/>
        <v>26.693366529665269</v>
      </c>
      <c r="P187" s="186">
        <f t="shared" si="248"/>
        <v>26.936565879511939</v>
      </c>
      <c r="Q187" s="186">
        <f t="shared" si="248"/>
        <v>27.104212657960581</v>
      </c>
      <c r="R187" s="186">
        <f t="shared" si="248"/>
        <v>27.271859436409223</v>
      </c>
      <c r="S187" s="186">
        <f t="shared" si="248"/>
        <v>25.699947790546275</v>
      </c>
      <c r="T187" s="186">
        <f t="shared" si="248"/>
        <v>26.140004838492043</v>
      </c>
      <c r="U187" s="186">
        <f t="shared" si="248"/>
        <v>26.610509905472295</v>
      </c>
      <c r="V187" s="186">
        <f t="shared" si="248"/>
        <v>27.081014972452547</v>
      </c>
      <c r="W187" s="186">
        <f t="shared" si="248"/>
        <v>27.551520039432798</v>
      </c>
      <c r="X187" s="186">
        <f t="shared" si="248"/>
        <v>28.02202510641305</v>
      </c>
      <c r="Y187" s="186">
        <f t="shared" si="248"/>
        <v>28.492530173393302</v>
      </c>
      <c r="Z187" s="186">
        <f t="shared" si="248"/>
        <v>28.963035240373554</v>
      </c>
      <c r="AA187" s="186">
        <f t="shared" si="248"/>
        <v>29.433540307353805</v>
      </c>
      <c r="AB187" s="186">
        <f t="shared" si="248"/>
        <v>29.904045374334057</v>
      </c>
      <c r="AC187" s="186">
        <f t="shared" si="248"/>
        <v>30.374550441314312</v>
      </c>
      <c r="AD187" s="186">
        <f t="shared" si="248"/>
        <v>30.975132580361354</v>
      </c>
      <c r="AE187" s="186">
        <f t="shared" si="248"/>
        <v>31.575714719408396</v>
      </c>
      <c r="AF187" s="186">
        <f t="shared" si="248"/>
        <v>32.176296858455437</v>
      </c>
      <c r="AG187" s="186">
        <f t="shared" si="248"/>
        <v>32.776878997502479</v>
      </c>
      <c r="AH187" s="186">
        <f t="shared" si="248"/>
        <v>33.37746113654952</v>
      </c>
      <c r="AI187" s="186">
        <f t="shared" si="248"/>
        <v>33.978043275596562</v>
      </c>
      <c r="AJ187" s="186">
        <f t="shared" si="248"/>
        <v>34.578625414643604</v>
      </c>
      <c r="AK187" s="186">
        <f t="shared" si="248"/>
        <v>35.179207553690645</v>
      </c>
      <c r="AL187" s="186">
        <f t="shared" si="248"/>
        <v>35.779789692737687</v>
      </c>
      <c r="AM187" s="186">
        <f t="shared" si="248"/>
        <v>36.380371831784736</v>
      </c>
      <c r="AN187" s="186">
        <f t="shared" si="248"/>
        <v>40.974550213088335</v>
      </c>
      <c r="AO187" s="186">
        <f t="shared" si="248"/>
        <v>45.568728594391942</v>
      </c>
      <c r="AP187" s="186">
        <f t="shared" si="248"/>
        <v>45.568728594391942</v>
      </c>
      <c r="AQ187" s="186">
        <f t="shared" si="248"/>
        <v>45.568728594391942</v>
      </c>
      <c r="AZ187" s="186"/>
      <c r="BA187" s="186"/>
      <c r="BB187" s="186"/>
      <c r="BC187" s="186"/>
      <c r="BD187" s="186"/>
      <c r="BE187" s="186"/>
    </row>
    <row r="188" spans="1:57">
      <c r="A188" s="185" t="s">
        <v>16</v>
      </c>
      <c r="J188" s="133" t="str">
        <f t="shared" si="245"/>
        <v>TFREX</v>
      </c>
      <c r="K188" s="186">
        <f t="shared" ref="K188:AQ188" si="249">J149</f>
        <v>82</v>
      </c>
      <c r="L188" s="186">
        <f t="shared" si="249"/>
        <v>82</v>
      </c>
      <c r="M188" s="186">
        <f t="shared" si="249"/>
        <v>82</v>
      </c>
      <c r="N188" s="186">
        <f t="shared" si="249"/>
        <v>82</v>
      </c>
      <c r="O188" s="186">
        <f t="shared" si="249"/>
        <v>82</v>
      </c>
      <c r="P188" s="186">
        <f t="shared" si="249"/>
        <v>82</v>
      </c>
      <c r="Q188" s="186">
        <f t="shared" si="249"/>
        <v>84.018400836522261</v>
      </c>
      <c r="R188" s="186">
        <f t="shared" si="249"/>
        <v>86.036801673044508</v>
      </c>
      <c r="S188" s="186">
        <f t="shared" si="249"/>
        <v>76.525600127976475</v>
      </c>
      <c r="T188" s="186">
        <f t="shared" si="249"/>
        <v>81.254406769858491</v>
      </c>
      <c r="U188" s="186">
        <f t="shared" si="249"/>
        <v>81.765992791649097</v>
      </c>
      <c r="V188" s="186">
        <f t="shared" si="249"/>
        <v>82.277578813439703</v>
      </c>
      <c r="W188" s="186">
        <f t="shared" si="249"/>
        <v>82.789164835230309</v>
      </c>
      <c r="X188" s="186">
        <f t="shared" si="249"/>
        <v>83.300750857020915</v>
      </c>
      <c r="Y188" s="186">
        <f t="shared" si="249"/>
        <v>83.812336878811522</v>
      </c>
      <c r="Z188" s="186">
        <f t="shared" si="249"/>
        <v>84.323922900602128</v>
      </c>
      <c r="AA188" s="186">
        <f t="shared" si="249"/>
        <v>84.835508922392734</v>
      </c>
      <c r="AB188" s="186">
        <f t="shared" si="249"/>
        <v>85.34709494418334</v>
      </c>
      <c r="AC188" s="186">
        <f t="shared" si="249"/>
        <v>85.858680965974003</v>
      </c>
      <c r="AD188" s="186">
        <f t="shared" si="249"/>
        <v>87.590042293497532</v>
      </c>
      <c r="AE188" s="186">
        <f t="shared" si="249"/>
        <v>89.321403621021062</v>
      </c>
      <c r="AF188" s="186">
        <f t="shared" si="249"/>
        <v>91.052764948544592</v>
      </c>
      <c r="AG188" s="186">
        <f t="shared" si="249"/>
        <v>92.784126276068122</v>
      </c>
      <c r="AH188" s="186">
        <f t="shared" si="249"/>
        <v>94.515487603591652</v>
      </c>
      <c r="AI188" s="186">
        <f t="shared" si="249"/>
        <v>96.246848931115181</v>
      </c>
      <c r="AJ188" s="186">
        <f t="shared" si="249"/>
        <v>97.978210258638711</v>
      </c>
      <c r="AK188" s="186">
        <f t="shared" si="249"/>
        <v>99.709571586162241</v>
      </c>
      <c r="AL188" s="186">
        <f t="shared" si="249"/>
        <v>101.44093291368577</v>
      </c>
      <c r="AM188" s="186">
        <f t="shared" si="249"/>
        <v>103.1722942412093</v>
      </c>
      <c r="AN188" s="186">
        <f t="shared" si="249"/>
        <v>114.19584046234155</v>
      </c>
      <c r="AO188" s="186">
        <f t="shared" si="249"/>
        <v>125.21938668347373</v>
      </c>
      <c r="AP188" s="186">
        <f t="shared" si="249"/>
        <v>125.21938668347373</v>
      </c>
      <c r="AQ188" s="186">
        <f t="shared" si="249"/>
        <v>125.21938668347373</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N223" sqref="N223"/>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48" t="s">
        <v>296</v>
      </c>
      <c r="C2" s="34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30.055448444405961</v>
      </c>
      <c r="K13" s="186" cm="1">
        <f t="array" ref="K13">INDEX(Drivers!$C$31:$AG$33,1,K$11)</f>
        <v>29.397152810871816</v>
      </c>
      <c r="L13" s="186" cm="1">
        <f t="array" ref="L13">INDEX(Drivers!$C$31:$AG$33,1,L$11)</f>
        <v>26.421342464465834</v>
      </c>
      <c r="M13" s="186" cm="1">
        <f t="array" ref="M13">INDEX(Drivers!$C$31:$AG$33,1,M$11)</f>
        <v>21.617180174661634</v>
      </c>
      <c r="N13" s="40"/>
      <c r="O13" s="186">
        <f>F13</f>
        <v>25.676476665132281</v>
      </c>
      <c r="P13" s="186">
        <f t="shared" si="1"/>
        <v>25.755361891142741</v>
      </c>
      <c r="Q13" s="186">
        <f t="shared" si="1"/>
        <v>25.946710085536886</v>
      </c>
      <c r="R13" s="186">
        <f t="shared" si="1"/>
        <v>26.998265626975765</v>
      </c>
      <c r="S13" s="186">
        <f t="shared" si="1"/>
        <v>30.055448444405961</v>
      </c>
      <c r="T13" s="186">
        <f t="shared" ref="T13:V15" si="3">K13</f>
        <v>29.397152810871816</v>
      </c>
      <c r="U13" s="186">
        <f t="shared" si="3"/>
        <v>26.421342464465834</v>
      </c>
      <c r="V13" s="186">
        <f t="shared" si="3"/>
        <v>21.617180174661634</v>
      </c>
      <c r="X13" s="186">
        <f>F13</f>
        <v>25.676476665132281</v>
      </c>
      <c r="Y13" s="186">
        <f t="shared" ref="Y13:AE15" si="4">G13</f>
        <v>25.755361891142741</v>
      </c>
      <c r="Z13" s="186">
        <f t="shared" si="4"/>
        <v>25.946710085536886</v>
      </c>
      <c r="AA13" s="186">
        <f t="shared" si="4"/>
        <v>26.998265626975765</v>
      </c>
      <c r="AB13" s="186">
        <f t="shared" si="4"/>
        <v>30.055448444405961</v>
      </c>
      <c r="AC13" s="7">
        <f>T13</f>
        <v>29.397152810871816</v>
      </c>
      <c r="AD13" s="186">
        <f t="shared" si="4"/>
        <v>26.421342464465834</v>
      </c>
      <c r="AE13" s="186">
        <f t="shared" si="4"/>
        <v>21.617180174661634</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17.937815914957454</v>
      </c>
      <c r="K14" s="186" cm="1">
        <f t="array" ref="K14">INDEX(Drivers!$C$31:$AG$33,2,K$11)</f>
        <v>21.207065390420119</v>
      </c>
      <c r="L14" s="186" cm="1">
        <f t="array" ref="L14">INDEX(Drivers!$C$31:$AG$33,2,L$11)</f>
        <v>24.393485390610401</v>
      </c>
      <c r="M14" s="186" cm="1">
        <f t="array" ref="M14">INDEX(Drivers!$C$31:$AG$33,2,M$11)</f>
        <v>27.072142283632239</v>
      </c>
      <c r="N14" s="40"/>
      <c r="O14" s="186">
        <f t="shared" ref="O14:O15" si="5">F14</f>
        <v>16.65350655721161</v>
      </c>
      <c r="P14" s="186">
        <f t="shared" si="1"/>
        <v>17.422744808714206</v>
      </c>
      <c r="Q14" s="186">
        <f t="shared" si="1"/>
        <v>18.376375848815535</v>
      </c>
      <c r="R14" s="186">
        <f t="shared" si="1"/>
        <v>19.311259441517389</v>
      </c>
      <c r="S14" s="186">
        <f t="shared" si="1"/>
        <v>17.937815914957454</v>
      </c>
      <c r="T14" s="186">
        <f t="shared" si="3"/>
        <v>21.207065390420119</v>
      </c>
      <c r="U14" s="186">
        <f t="shared" si="3"/>
        <v>24.393485390610401</v>
      </c>
      <c r="V14" s="186">
        <f t="shared" si="3"/>
        <v>27.072142283632239</v>
      </c>
      <c r="X14" s="186">
        <f t="shared" ref="X14:X15" si="6">F14</f>
        <v>16.65350655721161</v>
      </c>
      <c r="Y14" s="186">
        <f t="shared" si="4"/>
        <v>17.422744808714206</v>
      </c>
      <c r="Z14" s="186">
        <f t="shared" si="4"/>
        <v>18.376375848815535</v>
      </c>
      <c r="AA14" s="186">
        <f t="shared" si="4"/>
        <v>19.311259441517389</v>
      </c>
      <c r="AB14" s="186">
        <f t="shared" si="4"/>
        <v>17.937815914957454</v>
      </c>
      <c r="AC14" s="7">
        <f>T14</f>
        <v>21.207065390420119</v>
      </c>
      <c r="AD14" s="186">
        <f t="shared" si="4"/>
        <v>24.393485390610401</v>
      </c>
      <c r="AE14" s="186">
        <f t="shared" si="4"/>
        <v>27.072142283632239</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12.999164931506851</v>
      </c>
      <c r="J15" s="186" cm="1">
        <f t="array" ref="J15">INDEX(Drivers!$C$31:$AG$33,3,J$11)</f>
        <v>11.998316089840852</v>
      </c>
      <c r="K15" s="186" cm="1">
        <f t="array" ref="K15">INDEX(Drivers!$C$31:$AG$33,3,K$11)</f>
        <v>15.351871798708071</v>
      </c>
      <c r="L15" s="186" cm="1">
        <f t="array" ref="L15">INDEX(Drivers!$C$31:$AG$33,3,L$11)</f>
        <v>20.560478144923771</v>
      </c>
      <c r="M15" s="186" cm="1">
        <f t="array" ref="M15">INDEX(Drivers!$C$31:$AG$33,3,M$11)</f>
        <v>26.82858654170612</v>
      </c>
      <c r="N15" s="40"/>
      <c r="O15" s="186">
        <f t="shared" si="5"/>
        <v>12.420508234977223</v>
      </c>
      <c r="P15" s="186">
        <f t="shared" si="1"/>
        <v>13.343841341791148</v>
      </c>
      <c r="Q15" s="186">
        <f t="shared" si="1"/>
        <v>14.041748987467024</v>
      </c>
      <c r="R15" s="186">
        <f t="shared" si="1"/>
        <v>12.999164931506851</v>
      </c>
      <c r="S15" s="186">
        <f t="shared" si="1"/>
        <v>11.998316089840852</v>
      </c>
      <c r="T15" s="186">
        <f t="shared" si="3"/>
        <v>15.351871798708071</v>
      </c>
      <c r="U15" s="186">
        <f t="shared" si="3"/>
        <v>20.560478144923771</v>
      </c>
      <c r="V15" s="186">
        <f t="shared" si="3"/>
        <v>26.82858654170612</v>
      </c>
      <c r="X15" s="186">
        <f t="shared" si="6"/>
        <v>12.420508234977223</v>
      </c>
      <c r="Y15" s="186">
        <f t="shared" si="4"/>
        <v>13.343841341791148</v>
      </c>
      <c r="Z15" s="186">
        <f t="shared" si="4"/>
        <v>14.041748987467024</v>
      </c>
      <c r="AA15" s="186">
        <f t="shared" si="4"/>
        <v>12.999164931506851</v>
      </c>
      <c r="AB15" s="186">
        <f t="shared" si="4"/>
        <v>11.998316089840852</v>
      </c>
      <c r="AC15" s="7">
        <f>T15</f>
        <v>15.351871798708071</v>
      </c>
      <c r="AD15" s="186">
        <f t="shared" si="4"/>
        <v>20.560478144923771</v>
      </c>
      <c r="AE15" s="186">
        <f t="shared" si="4"/>
        <v>26.82858654170612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59.308690000000013</v>
      </c>
      <c r="J16" s="3">
        <f t="shared" si="7"/>
        <v>59.991580449204264</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59.308690000000013</v>
      </c>
      <c r="S16" s="3">
        <f t="shared" si="8"/>
        <v>59.991580449204264</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59.308690000000013</v>
      </c>
      <c r="AB16" s="47">
        <f t="shared" si="9"/>
        <v>59.991580449204264</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1.1410679088639795</v>
      </c>
      <c r="K21" s="10">
        <f>RES!G45</f>
        <v>1.2895608781634942</v>
      </c>
      <c r="L21" s="10">
        <f>RES!H45</f>
        <v>1.5275039543155391</v>
      </c>
      <c r="M21" s="10">
        <f>RES!I45</f>
        <v>2.1215288219756667</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0.42703874385528051</v>
      </c>
      <c r="K32" s="61">
        <f t="shared" si="40"/>
        <v>0.44093192466170095</v>
      </c>
      <c r="L32" s="61">
        <f t="shared" si="40"/>
        <v>0.46127154187253444</v>
      </c>
      <c r="M32" s="61">
        <f t="shared" si="40"/>
        <v>0.50611705042949839</v>
      </c>
      <c r="N32" s="42"/>
      <c r="O32" s="61">
        <f t="shared" si="44"/>
        <v>0.41283463855351005</v>
      </c>
      <c r="P32" s="61">
        <f t="shared" si="45"/>
        <v>0.41283463855351005</v>
      </c>
      <c r="Q32" s="61">
        <f t="shared" si="45"/>
        <v>0.41283463855351005</v>
      </c>
      <c r="R32" s="61">
        <f>Q32*(1+R21*(I21/F21-1))</f>
        <v>0.41206830801822453</v>
      </c>
      <c r="S32" s="61">
        <f>R32*(1+S21*(J21/G21-1))</f>
        <v>0.42703874385528051</v>
      </c>
      <c r="T32" s="46">
        <f>S32*(1+T21*(K21/J21-1))</f>
        <v>0.44093192466170095</v>
      </c>
      <c r="U32" s="46">
        <f t="shared" ref="U32:V32" si="53">T32*(1+U21*(L21/K21-1))</f>
        <v>0.46127154187253444</v>
      </c>
      <c r="V32" s="46">
        <f t="shared" si="53"/>
        <v>0.50611705042949839</v>
      </c>
      <c r="W32" s="229"/>
      <c r="X32" s="62">
        <f t="shared" si="47"/>
        <v>0.41283463855351005</v>
      </c>
      <c r="Y32" s="62">
        <f t="shared" si="48"/>
        <v>0.41283463855351005</v>
      </c>
      <c r="Z32" s="62">
        <f t="shared" si="49"/>
        <v>0.41283463855351005</v>
      </c>
      <c r="AA32" s="62">
        <f t="shared" si="50"/>
        <v>0.41206830801822453</v>
      </c>
      <c r="AB32" s="62">
        <f t="shared" si="51"/>
        <v>0.42703874385528051</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1">
        <v>1</v>
      </c>
      <c r="O41" s="330">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1">
        <v>1</v>
      </c>
      <c r="O42" s="330">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1">
        <v>1</v>
      </c>
      <c r="O43" s="330">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12.862859530741195</v>
      </c>
      <c r="G45" s="186">
        <f t="shared" ref="G45:L45" si="92">SUMPRODUCT(G41:G44,G54:G57)/SUM(G54:G57)</f>
        <v>12.269569349444772</v>
      </c>
      <c r="H45" s="186">
        <f t="shared" si="92"/>
        <v>12.269674463415745</v>
      </c>
      <c r="I45" s="186">
        <f t="shared" si="92"/>
        <v>12.236074308566387</v>
      </c>
      <c r="J45" s="186">
        <f t="shared" si="92"/>
        <v>12.231538945410247</v>
      </c>
      <c r="K45" s="186">
        <f t="shared" si="92"/>
        <v>12.268855113805399</v>
      </c>
      <c r="L45" s="186">
        <f t="shared" si="92"/>
        <v>12.326492343664976</v>
      </c>
      <c r="M45" s="186">
        <f>SUMPRODUCT(M41:M44,M54:M57)/SUM(M54:M57)</f>
        <v>12.392119512041806</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143.00398367954432</v>
      </c>
      <c r="K47" s="73">
        <f t="shared" si="93"/>
        <v>172.45696037159914</v>
      </c>
      <c r="L47" s="73">
        <f t="shared" si="93"/>
        <v>215.97744386943882</v>
      </c>
      <c r="M47" s="73">
        <f t="shared" si="93"/>
        <v>285.96825914144978</v>
      </c>
      <c r="N47" s="42"/>
      <c r="O47" s="305">
        <f>FTRA!G7</f>
        <v>145.137</v>
      </c>
      <c r="P47" s="305">
        <f>FTRA!H7</f>
        <v>148.477</v>
      </c>
      <c r="Q47" s="305">
        <f>FTRA!I7</f>
        <v>150.78899999999999</v>
      </c>
      <c r="R47" s="305">
        <f>FTRA!J7</f>
        <v>140.006</v>
      </c>
      <c r="S47" s="305">
        <f>FTRA!K7</f>
        <v>143.00398367954432</v>
      </c>
      <c r="T47" s="287">
        <f>FTRA!L7</f>
        <v>172.45696037159914</v>
      </c>
      <c r="U47" s="287">
        <f>FTRA!M7</f>
        <v>215.97744386943882</v>
      </c>
      <c r="V47" s="287">
        <f>FTRA!N7</f>
        <v>285.96825914144978</v>
      </c>
      <c r="W47" s="229"/>
      <c r="X47" s="186">
        <f>FTRA!G7</f>
        <v>145.137</v>
      </c>
      <c r="Y47" s="186">
        <f>FTRA!H7</f>
        <v>148.477</v>
      </c>
      <c r="Z47" s="186">
        <f>FTRA!I7</f>
        <v>150.78899999999999</v>
      </c>
      <c r="AA47" s="186">
        <f>FTRA!J7</f>
        <v>140.006</v>
      </c>
      <c r="AB47" s="186">
        <f>FTRA!K7</f>
        <v>143.00398367954432</v>
      </c>
      <c r="AC47" s="186">
        <f>FTRA!L7</f>
        <v>172.45696037159914</v>
      </c>
      <c r="AD47" s="186">
        <f>FTRA!M7</f>
        <v>215.97744386943882</v>
      </c>
      <c r="AE47" s="186">
        <f>FTRA!N7</f>
        <v>285.96825914144978</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0.46372346858460045</v>
      </c>
      <c r="G49" s="73">
        <f t="shared" si="93"/>
        <v>0.46905924231932195</v>
      </c>
      <c r="H49" s="73">
        <f t="shared" si="93"/>
        <v>0.47271120514266252</v>
      </c>
      <c r="I49" s="73">
        <f t="shared" si="93"/>
        <v>0.45580929278482035</v>
      </c>
      <c r="J49" s="73">
        <f t="shared" si="93"/>
        <v>0.46068947227981893</v>
      </c>
      <c r="K49" s="73">
        <f t="shared" si="93"/>
        <v>0.50813107474502861</v>
      </c>
      <c r="L49" s="73">
        <f t="shared" si="93"/>
        <v>0.57224594145011987</v>
      </c>
      <c r="M49" s="73">
        <f t="shared" si="93"/>
        <v>0.66496849446451078</v>
      </c>
      <c r="N49" s="42"/>
      <c r="O49" s="24">
        <f>E49*(1+(O48*(O47/E47-1)))</f>
        <v>0.46372346858460045</v>
      </c>
      <c r="P49" s="24">
        <f t="shared" ref="P49:V49" si="97">F49*(1+(P48*(P47/F47-1)))</f>
        <v>0.46905924231932195</v>
      </c>
      <c r="Q49" s="24">
        <f t="shared" si="97"/>
        <v>0.47271120514266252</v>
      </c>
      <c r="R49" s="73">
        <f t="shared" si="97"/>
        <v>0.45580929278482035</v>
      </c>
      <c r="S49" s="73">
        <f t="shared" si="97"/>
        <v>0.46068947227981893</v>
      </c>
      <c r="T49" s="46">
        <f t="shared" si="97"/>
        <v>0.50813107474502861</v>
      </c>
      <c r="U49" s="46">
        <f t="shared" si="97"/>
        <v>0.57224594145011987</v>
      </c>
      <c r="V49" s="46">
        <f t="shared" si="97"/>
        <v>0.66496849446451078</v>
      </c>
      <c r="W49" s="229"/>
      <c r="X49" s="73">
        <f t="shared" ref="X49:X51" si="98">O49</f>
        <v>0.46372346858460045</v>
      </c>
      <c r="Y49" s="73">
        <f t="shared" ref="Y49:Y51" si="99">P49</f>
        <v>0.46905924231932195</v>
      </c>
      <c r="Z49" s="73">
        <f t="shared" ref="Z49:Z51" si="100">Q49</f>
        <v>0.47271120514266252</v>
      </c>
      <c r="AA49" s="73">
        <f t="shared" ref="AA49:AA51" si="101">R49</f>
        <v>0.45580929278482035</v>
      </c>
      <c r="AB49" s="73">
        <f t="shared" ref="AB49:AB51" si="102">S49</f>
        <v>0.46068947227981893</v>
      </c>
      <c r="AC49" s="46">
        <f>AA49*(1+(AC48*(AC47/AA47-1)))</f>
        <v>0.50863363351724189</v>
      </c>
      <c r="AD49" s="46">
        <f>AC49*(1+(AD48*(AD47/AC47-1)))</f>
        <v>0.55997625629393044</v>
      </c>
      <c r="AE49" s="46">
        <f>AD49*(1+(AE48*(AE47/AD47-1)))</f>
        <v>0.61441693399915454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6.2602668258921064</v>
      </c>
      <c r="G50" s="73">
        <f t="shared" si="93"/>
        <v>6.3322997713108462</v>
      </c>
      <c r="H50" s="73">
        <f t="shared" si="93"/>
        <v>6.3816012694259436</v>
      </c>
      <c r="I50" s="73">
        <f t="shared" si="93"/>
        <v>6.1534254525950747</v>
      </c>
      <c r="J50" s="73">
        <f t="shared" si="93"/>
        <v>6.2193078757775559</v>
      </c>
      <c r="K50" s="73">
        <f t="shared" si="93"/>
        <v>6.8597695090578865</v>
      </c>
      <c r="L50" s="73">
        <f t="shared" si="93"/>
        <v>7.7253202095766182</v>
      </c>
      <c r="M50" s="73">
        <f t="shared" si="93"/>
        <v>8.9770746752708952</v>
      </c>
      <c r="N50" s="42"/>
      <c r="O50" s="186">
        <f>O49*O44</f>
        <v>6.2602668258921064</v>
      </c>
      <c r="P50" s="186">
        <f t="shared" ref="P50:V50" si="104">P49*P44</f>
        <v>6.3322997713108462</v>
      </c>
      <c r="Q50" s="186">
        <f t="shared" si="104"/>
        <v>6.3816012694259436</v>
      </c>
      <c r="R50" s="73">
        <f t="shared" si="104"/>
        <v>6.1534254525950747</v>
      </c>
      <c r="S50" s="73">
        <f t="shared" si="104"/>
        <v>6.2193078757775559</v>
      </c>
      <c r="T50" s="46">
        <f t="shared" si="104"/>
        <v>6.8597695090578865</v>
      </c>
      <c r="U50" s="46">
        <f t="shared" si="104"/>
        <v>7.7253202095766182</v>
      </c>
      <c r="V50" s="46">
        <f t="shared" si="104"/>
        <v>8.9770746752708952</v>
      </c>
      <c r="W50" s="229"/>
      <c r="X50" s="73">
        <f t="shared" si="98"/>
        <v>6.2602668258921064</v>
      </c>
      <c r="Y50" s="73">
        <f t="shared" si="99"/>
        <v>6.3322997713108462</v>
      </c>
      <c r="Z50" s="73">
        <f t="shared" si="100"/>
        <v>6.3816012694259436</v>
      </c>
      <c r="AA50" s="73">
        <f t="shared" si="101"/>
        <v>6.1534254525950747</v>
      </c>
      <c r="AB50" s="73">
        <f t="shared" si="102"/>
        <v>6.2193078757775559</v>
      </c>
      <c r="AC50" s="46">
        <f>AC49*AC44</f>
        <v>6.5232263498586267</v>
      </c>
      <c r="AD50" s="46">
        <f>AD49*AD44</f>
        <v>6.8226107126211737</v>
      </c>
      <c r="AE50" s="46">
        <f>AE49*AE44</f>
        <v>7.1116072036315874</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8.7643735562489482</v>
      </c>
      <c r="G51" s="73">
        <f t="shared" si="93"/>
        <v>8.8652196798351834</v>
      </c>
      <c r="H51" s="73">
        <f t="shared" si="93"/>
        <v>8.9342417771963198</v>
      </c>
      <c r="I51" s="73">
        <f t="shared" si="93"/>
        <v>8.6147956336331042</v>
      </c>
      <c r="J51" s="73">
        <f t="shared" si="93"/>
        <v>8.7070310260885773</v>
      </c>
      <c r="K51" s="73">
        <f t="shared" si="93"/>
        <v>9.6036773126810413</v>
      </c>
      <c r="L51" s="73">
        <f t="shared" si="93"/>
        <v>10.815448293407265</v>
      </c>
      <c r="M51" s="73">
        <f t="shared" si="93"/>
        <v>12.567904545379253</v>
      </c>
      <c r="N51" s="42"/>
      <c r="O51" s="186">
        <f>O50*O38</f>
        <v>8.7643735562489482</v>
      </c>
      <c r="P51" s="186">
        <f t="shared" ref="P51:V51" si="106">P50*P38</f>
        <v>8.8652196798351834</v>
      </c>
      <c r="Q51" s="186">
        <f t="shared" si="106"/>
        <v>8.9342417771963198</v>
      </c>
      <c r="R51" s="73">
        <f>R50*R38</f>
        <v>8.6147956336331042</v>
      </c>
      <c r="S51" s="73">
        <f t="shared" si="106"/>
        <v>8.7070310260885773</v>
      </c>
      <c r="T51" s="46">
        <f t="shared" si="106"/>
        <v>9.6036773126810413</v>
      </c>
      <c r="U51" s="46">
        <f t="shared" si="106"/>
        <v>10.815448293407265</v>
      </c>
      <c r="V51" s="46">
        <f t="shared" si="106"/>
        <v>12.567904545379253</v>
      </c>
      <c r="W51" s="229"/>
      <c r="X51" s="73">
        <f t="shared" si="98"/>
        <v>8.7643735562489482</v>
      </c>
      <c r="Y51" s="73">
        <f t="shared" si="99"/>
        <v>8.8652196798351834</v>
      </c>
      <c r="Z51" s="73">
        <f t="shared" si="100"/>
        <v>8.9342417771963198</v>
      </c>
      <c r="AA51" s="73">
        <f t="shared" si="101"/>
        <v>8.6147956336331042</v>
      </c>
      <c r="AB51" s="73">
        <f t="shared" si="102"/>
        <v>8.7070310260885773</v>
      </c>
      <c r="AC51" s="46">
        <f>AC50*AC38</f>
        <v>9.1325168898020763</v>
      </c>
      <c r="AD51" s="46">
        <f>AD50*AD38</f>
        <v>9.5516549976696421</v>
      </c>
      <c r="AE51" s="46">
        <f>AE50*AE38</f>
        <v>9.9562500850842213</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0.15027724222202982</v>
      </c>
      <c r="K54" s="61">
        <f t="shared" ref="K54:K59" si="115">IF($D$4,AC54,T54)</f>
        <v>0.14698576405435909</v>
      </c>
      <c r="L54" s="61">
        <f t="shared" ref="L54:L59" si="116">IF($D$4,AD54,U54)</f>
        <v>0.13210671232232918</v>
      </c>
      <c r="M54" s="61">
        <f t="shared" ref="M54:M58" si="117">IF($D$4,AE54,V54)</f>
        <v>0.10808590087330817</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0.15027724222202982</v>
      </c>
      <c r="T54" s="46">
        <f t="shared" si="119"/>
        <v>0.14698576405435909</v>
      </c>
      <c r="U54" s="46">
        <f t="shared" si="119"/>
        <v>0.13210671232232918</v>
      </c>
      <c r="V54" s="46">
        <f t="shared" si="119"/>
        <v>0.10808590087330817</v>
      </c>
      <c r="W54" s="229"/>
      <c r="X54" s="186">
        <f t="shared" ref="X54:AB56" si="120">X30*X25*X13</f>
        <v>0.1283823833256614</v>
      </c>
      <c r="Y54" s="186">
        <f t="shared" si="120"/>
        <v>0.12877680945571371</v>
      </c>
      <c r="Z54" s="186">
        <f t="shared" si="120"/>
        <v>0.12973355042768442</v>
      </c>
      <c r="AA54" s="186">
        <f t="shared" si="120"/>
        <v>0.13499132813487882</v>
      </c>
      <c r="AB54" s="186">
        <f t="shared" si="120"/>
        <v>0.15027724222202982</v>
      </c>
      <c r="AC54" s="46">
        <f t="shared" ref="AC54" si="121">AC30*AC25*AC13</f>
        <v>0.34909118962910279</v>
      </c>
      <c r="AD54" s="46">
        <f t="shared" ref="AD54:AE56" si="122">AD30*AD25*AD13</f>
        <v>0.23845261574180415</v>
      </c>
      <c r="AE54" s="46">
        <f t="shared" si="122"/>
        <v>0.18534029852250519</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2.9768106243485852</v>
      </c>
      <c r="K55" s="61">
        <f t="shared" si="115"/>
        <v>3.5193480557918595</v>
      </c>
      <c r="L55" s="61">
        <f t="shared" si="116"/>
        <v>4.0481397969476971</v>
      </c>
      <c r="M55" s="61">
        <f t="shared" si="117"/>
        <v>4.4926673991895614</v>
      </c>
      <c r="N55" s="42"/>
      <c r="O55" s="186">
        <f t="shared" si="118"/>
        <v>2.7636773332492934</v>
      </c>
      <c r="P55" s="186">
        <f t="shared" si="118"/>
        <v>2.8913337107360779</v>
      </c>
      <c r="Q55" s="186">
        <f t="shared" si="118"/>
        <v>3.0495903806306055</v>
      </c>
      <c r="R55" s="186">
        <f>R31*R26*R14</f>
        <v>3.2047358801985588</v>
      </c>
      <c r="S55" s="186">
        <f t="shared" ref="S55:V55" si="123">S31*S26*S14</f>
        <v>2.9768106243485852</v>
      </c>
      <c r="T55" s="46">
        <f t="shared" si="123"/>
        <v>3.5193480557918595</v>
      </c>
      <c r="U55" s="46">
        <f t="shared" si="123"/>
        <v>4.0481397969476971</v>
      </c>
      <c r="V55" s="46">
        <f t="shared" si="123"/>
        <v>4.4926673991895614</v>
      </c>
      <c r="W55" s="229"/>
      <c r="X55" s="186">
        <f t="shared" si="120"/>
        <v>2.7636773332492934</v>
      </c>
      <c r="Y55" s="186">
        <f t="shared" si="120"/>
        <v>2.8913337107360779</v>
      </c>
      <c r="Z55" s="186">
        <f t="shared" si="120"/>
        <v>3.0495903806306055</v>
      </c>
      <c r="AA55" s="186">
        <f t="shared" si="120"/>
        <v>3.2047358801985588</v>
      </c>
      <c r="AB55" s="186">
        <f t="shared" si="120"/>
        <v>2.9768106243485852</v>
      </c>
      <c r="AC55" s="46">
        <f t="shared" ref="AC55" si="124">AC31*AC26*AC14</f>
        <v>3.1762116203521527</v>
      </c>
      <c r="AD55" s="46">
        <f t="shared" si="122"/>
        <v>3.4707738584080308</v>
      </c>
      <c r="AE55" s="46">
        <f t="shared" si="122"/>
        <v>3.476340392020584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4.1144048002403828</v>
      </c>
      <c r="J56" s="61">
        <f t="shared" si="114"/>
        <v>3.9355907169713524</v>
      </c>
      <c r="K56" s="61">
        <f t="shared" si="115"/>
        <v>5.1994239292304307</v>
      </c>
      <c r="L56" s="61">
        <f t="shared" si="116"/>
        <v>7.2847092272055161</v>
      </c>
      <c r="M56" s="61">
        <f t="shared" si="117"/>
        <v>10.429683043024037</v>
      </c>
      <c r="N56" s="42"/>
      <c r="O56" s="186">
        <f t="shared" si="118"/>
        <v>3.9385634462472403</v>
      </c>
      <c r="P56" s="186">
        <f t="shared" si="118"/>
        <v>4.2313538823878662</v>
      </c>
      <c r="Q56" s="186">
        <f t="shared" si="118"/>
        <v>4.4526615366410756</v>
      </c>
      <c r="R56" s="186">
        <f t="shared" si="118"/>
        <v>4.1144048002403828</v>
      </c>
      <c r="S56" s="186">
        <f t="shared" ref="S56:V56" si="125">S32*S27*S15</f>
        <v>3.9355907169713524</v>
      </c>
      <c r="T56" s="46">
        <f t="shared" si="125"/>
        <v>5.1994239292304307</v>
      </c>
      <c r="U56" s="46">
        <f t="shared" si="125"/>
        <v>7.2847092272055161</v>
      </c>
      <c r="V56" s="46">
        <f t="shared" si="125"/>
        <v>10.429683043024037</v>
      </c>
      <c r="W56" s="229"/>
      <c r="X56" s="186">
        <f t="shared" si="120"/>
        <v>3.9385634462472403</v>
      </c>
      <c r="Y56" s="186">
        <f t="shared" si="120"/>
        <v>4.2313538823878662</v>
      </c>
      <c r="Z56" s="186">
        <f t="shared" si="120"/>
        <v>4.4526615366410756</v>
      </c>
      <c r="AA56" s="186">
        <f t="shared" si="120"/>
        <v>4.1144048002403828</v>
      </c>
      <c r="AB56" s="186">
        <f t="shared" si="120"/>
        <v>3.9355907169713524</v>
      </c>
      <c r="AC56" s="46">
        <f t="shared" ref="AC56" si="126">AC32*AC27*AC15</f>
        <v>4.6191506893699659</v>
      </c>
      <c r="AD56" s="46">
        <f t="shared" si="122"/>
        <v>5.880892448007641</v>
      </c>
      <c r="AE56" s="46">
        <f t="shared" si="122"/>
        <v>7.2948614982316116</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0.46372346858460045</v>
      </c>
      <c r="G57" s="61">
        <f t="shared" si="111"/>
        <v>0.46905924231932195</v>
      </c>
      <c r="H57" s="61">
        <f t="shared" si="112"/>
        <v>0.47271120514266252</v>
      </c>
      <c r="I57" s="61">
        <f t="shared" si="113"/>
        <v>0.45580929278482035</v>
      </c>
      <c r="J57" s="61">
        <f t="shared" si="114"/>
        <v>0.46068947227981893</v>
      </c>
      <c r="K57" s="61">
        <f t="shared" si="115"/>
        <v>0.50813107474502861</v>
      </c>
      <c r="L57" s="61">
        <f t="shared" si="116"/>
        <v>0.57224594145011987</v>
      </c>
      <c r="M57" s="61">
        <f t="shared" si="117"/>
        <v>0.66496849446451078</v>
      </c>
      <c r="N57" s="42"/>
      <c r="O57" s="186">
        <f>O49</f>
        <v>0.46372346858460045</v>
      </c>
      <c r="P57" s="186">
        <f t="shared" ref="P57:R57" si="127">P49</f>
        <v>0.46905924231932195</v>
      </c>
      <c r="Q57" s="186">
        <f t="shared" si="127"/>
        <v>0.47271120514266252</v>
      </c>
      <c r="R57" s="186">
        <f t="shared" si="127"/>
        <v>0.45580929278482035</v>
      </c>
      <c r="S57" s="186">
        <f>S49</f>
        <v>0.46068947227981893</v>
      </c>
      <c r="T57" s="46">
        <f t="shared" ref="T57:V57" si="128">T49</f>
        <v>0.50813107474502861</v>
      </c>
      <c r="U57" s="46">
        <f t="shared" si="128"/>
        <v>0.57224594145011987</v>
      </c>
      <c r="V57" s="46">
        <f t="shared" si="128"/>
        <v>0.66496849446451078</v>
      </c>
      <c r="W57" s="229"/>
      <c r="X57" s="186">
        <f>X49</f>
        <v>0.46372346858460045</v>
      </c>
      <c r="Y57" s="186">
        <f t="shared" ref="Y57:AB57" si="129">Y49</f>
        <v>0.46905924231932195</v>
      </c>
      <c r="Z57" s="186">
        <f t="shared" si="129"/>
        <v>0.47271120514266252</v>
      </c>
      <c r="AA57" s="186">
        <f t="shared" si="129"/>
        <v>0.45580929278482035</v>
      </c>
      <c r="AB57" s="186">
        <f t="shared" si="129"/>
        <v>0.46068947227981893</v>
      </c>
      <c r="AC57" s="46">
        <f t="shared" ref="AC57" si="130">AC49</f>
        <v>0.50863363351724189</v>
      </c>
      <c r="AD57" s="46">
        <f>AD49</f>
        <v>0.55997625629393044</v>
      </c>
      <c r="AE57" s="46">
        <f>AE49</f>
        <v>0.61441693399915454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7.2943466314067953</v>
      </c>
      <c r="G58" s="61">
        <f t="shared" si="111"/>
        <v>7.7205236448989796</v>
      </c>
      <c r="H58" s="61">
        <f t="shared" si="112"/>
        <v>8.104696672842028</v>
      </c>
      <c r="I58" s="61">
        <f t="shared" si="113"/>
        <v>7.909941301358641</v>
      </c>
      <c r="J58" s="61">
        <f t="shared" si="114"/>
        <v>7.5233680558217868</v>
      </c>
      <c r="K58" s="61">
        <f t="shared" si="115"/>
        <v>9.3738888238216784</v>
      </c>
      <c r="L58" s="61">
        <f t="shared" si="116"/>
        <v>12.037201677925662</v>
      </c>
      <c r="M58" s="61">
        <f t="shared" si="117"/>
        <v>15.695404837551417</v>
      </c>
      <c r="N58" s="42"/>
      <c r="O58" s="186">
        <f>SUM(O54:O57)</f>
        <v>7.2943466314067953</v>
      </c>
      <c r="P58" s="186">
        <f t="shared" ref="P58:R58" si="131">SUM(P54:P57)</f>
        <v>7.7205236448989796</v>
      </c>
      <c r="Q58" s="186">
        <f t="shared" si="131"/>
        <v>8.104696672842028</v>
      </c>
      <c r="R58" s="186">
        <f t="shared" si="131"/>
        <v>7.909941301358641</v>
      </c>
      <c r="S58" s="186">
        <f>SUM(S54:S57)</f>
        <v>7.5233680558217868</v>
      </c>
      <c r="T58" s="46">
        <f t="shared" ref="T58" si="132">SUM(T54:T57)</f>
        <v>9.3738888238216784</v>
      </c>
      <c r="U58" s="46">
        <f t="shared" ref="U58" si="133">SUM(U54:U57)</f>
        <v>12.037201677925662</v>
      </c>
      <c r="V58" s="46">
        <f>SUM(V54:V57)</f>
        <v>15.695404837551417</v>
      </c>
      <c r="W58" s="229"/>
      <c r="X58" s="186">
        <f>SUM(X54:X57)</f>
        <v>7.2943466314067953</v>
      </c>
      <c r="Y58" s="186">
        <f t="shared" ref="Y58:AC58" si="134">SUM(Y54:Y57)</f>
        <v>7.7205236448989796</v>
      </c>
      <c r="Z58" s="186">
        <f t="shared" si="134"/>
        <v>8.104696672842028</v>
      </c>
      <c r="AA58" s="186">
        <f t="shared" si="134"/>
        <v>7.909941301358641</v>
      </c>
      <c r="AB58" s="186">
        <f t="shared" si="134"/>
        <v>7.5233680558217868</v>
      </c>
      <c r="AC58" s="46">
        <f t="shared" si="134"/>
        <v>8.653087132868464</v>
      </c>
      <c r="AD58" s="46">
        <f>SUM(AD54:AD57)</f>
        <v>10.150095178451407</v>
      </c>
      <c r="AE58" s="46">
        <f>SUM(AE54:AE57)</f>
        <v>11.570959122773855</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7.5058801320992172</v>
      </c>
      <c r="G59" s="61">
        <f t="shared" si="111"/>
        <v>7.3209992794974035</v>
      </c>
      <c r="H59" s="61">
        <f t="shared" si="112"/>
        <v>7.2013595669031965</v>
      </c>
      <c r="I59" s="61">
        <f t="shared" si="113"/>
        <v>7.4979936943164081</v>
      </c>
      <c r="J59" s="61">
        <f t="shared" si="114"/>
        <v>7.9740323754041444</v>
      </c>
      <c r="K59" s="61">
        <f t="shared" si="115"/>
        <v>7.036150229602371</v>
      </c>
      <c r="L59" s="61">
        <f t="shared" si="116"/>
        <v>5.9295597024756264</v>
      </c>
      <c r="M59" s="61">
        <f>IF($D$4,AE59,V59)</f>
        <v>4.8114661444936173</v>
      </c>
      <c r="N59" s="42"/>
      <c r="O59" s="47">
        <f>F16/O58</f>
        <v>7.5058801320992172</v>
      </c>
      <c r="P59" s="47">
        <f t="shared" ref="P59:R59" si="135">G16/P58</f>
        <v>7.3209992794974035</v>
      </c>
      <c r="Q59" s="47">
        <f t="shared" si="135"/>
        <v>7.2013595669031965</v>
      </c>
      <c r="R59" s="186">
        <f t="shared" si="135"/>
        <v>7.4979936943164081</v>
      </c>
      <c r="S59" s="186">
        <f>J16/S58</f>
        <v>7.9740323754041444</v>
      </c>
      <c r="T59" s="46">
        <f t="shared" ref="T59" si="136">K16/T58</f>
        <v>7.036150229602371</v>
      </c>
      <c r="U59" s="46">
        <f t="shared" ref="U59" si="137">L16/U58</f>
        <v>5.9295597024756264</v>
      </c>
      <c r="V59" s="46">
        <f t="shared" ref="V59" si="138">M16/V58</f>
        <v>4.8114661444936173</v>
      </c>
      <c r="W59" s="229"/>
      <c r="X59" s="47">
        <f>X16/X58</f>
        <v>7.5058801320992172</v>
      </c>
      <c r="Y59" s="47">
        <f t="shared" ref="Y59:AC59" si="139">Y16/Y58</f>
        <v>7.3209992794974035</v>
      </c>
      <c r="Z59" s="47">
        <f t="shared" si="139"/>
        <v>7.2013595669031965</v>
      </c>
      <c r="AA59" s="47">
        <f t="shared" si="139"/>
        <v>7.4979936943164081</v>
      </c>
      <c r="AB59" s="47">
        <f t="shared" si="139"/>
        <v>7.9740323754041444</v>
      </c>
      <c r="AC59" s="46">
        <f t="shared" si="139"/>
        <v>7.6222611638184006</v>
      </c>
      <c r="AD59" s="46">
        <f>AD16/AD58</f>
        <v>7.0319839119862992</v>
      </c>
      <c r="AE59" s="46">
        <f>AE16/AE58</f>
        <v>6.52650382727274</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133.22887954517915</v>
      </c>
      <c r="G60" s="186">
        <f t="shared" si="140"/>
        <v>136.59337500558414</v>
      </c>
      <c r="H60" s="186">
        <f t="shared" si="140"/>
        <v>138.86266762680626</v>
      </c>
      <c r="I60" s="186">
        <f t="shared" si="140"/>
        <v>133.36901053384653</v>
      </c>
      <c r="J60" s="186">
        <f t="shared" si="140"/>
        <v>125.40706544965808</v>
      </c>
      <c r="K60" s="186">
        <f t="shared" si="140"/>
        <v>142.12317352077235</v>
      </c>
      <c r="L60" s="186">
        <f t="shared" si="140"/>
        <v>168.64658594844641</v>
      </c>
      <c r="M60" s="186">
        <f t="shared" si="140"/>
        <v>207.83685678520865</v>
      </c>
      <c r="N60" s="40"/>
      <c r="O60" s="186">
        <f>1000/O59</f>
        <v>133.22887954517915</v>
      </c>
      <c r="P60" s="186">
        <f t="shared" ref="P60:R60" si="141">1000/P59</f>
        <v>136.59337500558414</v>
      </c>
      <c r="Q60" s="186">
        <f t="shared" si="141"/>
        <v>138.86266762680626</v>
      </c>
      <c r="R60" s="186">
        <f t="shared" si="141"/>
        <v>133.36901053384653</v>
      </c>
      <c r="S60" s="186">
        <f>1000/S59</f>
        <v>125.40706544965808</v>
      </c>
      <c r="T60" s="186">
        <f t="shared" ref="T60" si="142">1000/T59</f>
        <v>142.12317352077235</v>
      </c>
      <c r="U60" s="186">
        <f t="shared" ref="U60" si="143">1000/U59</f>
        <v>168.64658594844641</v>
      </c>
      <c r="V60" s="186">
        <f t="shared" ref="V60" si="144">1000/V59</f>
        <v>207.83685678520865</v>
      </c>
      <c r="X60" s="186">
        <f>1000/X59</f>
        <v>133.22887954517915</v>
      </c>
      <c r="Y60" s="186">
        <f t="shared" ref="Y60:AC60" si="145">1000/Y59</f>
        <v>136.59337500558414</v>
      </c>
      <c r="Z60" s="186">
        <f t="shared" si="145"/>
        <v>138.86266762680626</v>
      </c>
      <c r="AA60" s="186">
        <f t="shared" si="145"/>
        <v>133.36901053384653</v>
      </c>
      <c r="AB60" s="186">
        <f t="shared" si="145"/>
        <v>125.40706544965808</v>
      </c>
      <c r="AC60" s="186">
        <f t="shared" si="145"/>
        <v>131.19466500922755</v>
      </c>
      <c r="AD60" s="186">
        <f>1000/AD59</f>
        <v>142.20737881602088</v>
      </c>
      <c r="AE60" s="186">
        <f>1000/AE59</f>
        <v>153.22139179957773</v>
      </c>
    </row>
    <row r="61" spans="1:47">
      <c r="A61" s="185" t="s">
        <v>16</v>
      </c>
      <c r="C61" s="228" t="s">
        <v>167</v>
      </c>
      <c r="E61" s="232">
        <f>E57/E58</f>
        <v>6.8980607583974091E-2</v>
      </c>
      <c r="F61" s="232">
        <f t="shared" si="110"/>
        <v>6.3572995912749244E-2</v>
      </c>
      <c r="G61" s="232">
        <f t="shared" ref="G61" si="146">IF($D$4,AA61,R61)</f>
        <v>5.7624864132244429E-2</v>
      </c>
      <c r="H61" s="232">
        <f t="shared" ref="H61:J61" si="147">IF($D$4,AC61,T61)</f>
        <v>5.4207072890999637E-2</v>
      </c>
      <c r="I61" s="232">
        <f t="shared" si="147"/>
        <v>4.7539781816527099E-2</v>
      </c>
      <c r="J61" s="232">
        <f t="shared" si="147"/>
        <v>4.2367081406754596E-2</v>
      </c>
      <c r="K61" s="232">
        <f t="shared" ref="K61:M61" si="148">IF($D$4,AC61,T61)</f>
        <v>5.4207072890999637E-2</v>
      </c>
      <c r="L61" s="232">
        <f t="shared" si="148"/>
        <v>4.7539781816527099E-2</v>
      </c>
      <c r="M61" s="232">
        <f t="shared" si="148"/>
        <v>4.2367081406754596E-2</v>
      </c>
      <c r="N61" s="40"/>
      <c r="O61" s="232">
        <f>O57/O58</f>
        <v>6.3572995912749244E-2</v>
      </c>
      <c r="P61" s="232">
        <f t="shared" ref="P61:R61" si="149">P57/P58</f>
        <v>6.0754848232248297E-2</v>
      </c>
      <c r="Q61" s="232">
        <f>Q57/Q58</f>
        <v>5.8325588757277891E-2</v>
      </c>
      <c r="R61" s="232">
        <f t="shared" si="149"/>
        <v>5.7624864132244429E-2</v>
      </c>
      <c r="S61" s="232">
        <f>S57/S58</f>
        <v>6.1234472228608422E-2</v>
      </c>
      <c r="T61" s="232">
        <f t="shared" ref="T61:V61" si="150">T57/T58</f>
        <v>5.4207072890999637E-2</v>
      </c>
      <c r="U61" s="232">
        <f t="shared" si="150"/>
        <v>4.7539781816527099E-2</v>
      </c>
      <c r="V61" s="232">
        <f t="shared" si="150"/>
        <v>4.2367081406754596E-2</v>
      </c>
      <c r="W61" s="281"/>
      <c r="X61" s="232">
        <f>X57/X58</f>
        <v>6.3572995912749244E-2</v>
      </c>
      <c r="Y61" s="232">
        <f t="shared" ref="Y61:AB61" si="151">Y57/Y58</f>
        <v>6.0754848232248297E-2</v>
      </c>
      <c r="Z61" s="232">
        <f t="shared" si="151"/>
        <v>5.8325588757277891E-2</v>
      </c>
      <c r="AA61" s="232">
        <f t="shared" si="151"/>
        <v>5.7624864132244429E-2</v>
      </c>
      <c r="AB61" s="232">
        <f t="shared" si="151"/>
        <v>6.1234472228608422E-2</v>
      </c>
      <c r="AC61" s="232">
        <f t="shared" ref="AC61" si="152">AC57/AC58</f>
        <v>5.8780597688103002E-2</v>
      </c>
      <c r="AD61" s="232">
        <f>AD57/AD58</f>
        <v>5.5169557176444686E-2</v>
      </c>
      <c r="AE61" s="232">
        <f>AE57/AE58</f>
        <v>5.3099913972547423E-2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0.60110896888811927</v>
      </c>
      <c r="K75" s="61">
        <f t="shared" si="186"/>
        <v>0.58794305621743637</v>
      </c>
      <c r="L75" s="61">
        <f t="shared" si="186"/>
        <v>0.52842684928931671</v>
      </c>
      <c r="M75" s="61">
        <f t="shared" si="186"/>
        <v>0.4323436034932327</v>
      </c>
      <c r="N75" s="40"/>
      <c r="O75" s="186">
        <f t="shared" ref="O75:V75" si="187">O25*O13</f>
        <v>0.51352953330264561</v>
      </c>
      <c r="P75" s="186">
        <f t="shared" si="187"/>
        <v>0.51510723782285484</v>
      </c>
      <c r="Q75" s="186">
        <f>Q25*Q13</f>
        <v>0.51893420171073767</v>
      </c>
      <c r="R75" s="186">
        <f t="shared" si="187"/>
        <v>0.5399653125395153</v>
      </c>
      <c r="S75" s="186">
        <f t="shared" si="187"/>
        <v>0.60110896888811927</v>
      </c>
      <c r="T75" s="186">
        <f t="shared" si="187"/>
        <v>0.58794305621743637</v>
      </c>
      <c r="U75" s="186">
        <f t="shared" si="187"/>
        <v>0.52842684928931671</v>
      </c>
      <c r="V75" s="186">
        <f t="shared" si="187"/>
        <v>0.4323436034932327</v>
      </c>
      <c r="X75" s="186">
        <f>O75</f>
        <v>0.51352953330264561</v>
      </c>
      <c r="Y75" s="186">
        <f t="shared" ref="Y75:AB75" si="188">P75</f>
        <v>0.51510723782285484</v>
      </c>
      <c r="Z75" s="186">
        <f t="shared" si="188"/>
        <v>0.51893420171073767</v>
      </c>
      <c r="AA75" s="186">
        <f t="shared" si="188"/>
        <v>0.5399653125395153</v>
      </c>
      <c r="AB75" s="186">
        <f t="shared" si="188"/>
        <v>0.60110896888811927</v>
      </c>
      <c r="AC75" s="186">
        <f>AC25*AC13</f>
        <v>1.4698576405435908</v>
      </c>
      <c r="AD75" s="186">
        <f>AD25*AD13</f>
        <v>1.0568536985786334</v>
      </c>
      <c r="AE75" s="186">
        <f>AE25*AE13</f>
        <v>0.8646872069864654</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1"/>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89">
        <f t="shared" si="199"/>
        <v>0.22212440758293839</v>
      </c>
      <c r="U77" s="289">
        <f t="shared" si="199"/>
        <v>0.22212440758293839</v>
      </c>
      <c r="V77" s="289">
        <f t="shared" si="199"/>
        <v>0.22212440758293839</v>
      </c>
      <c r="W77" s="240"/>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1"/>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0"/>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9.5070424349274507</v>
      </c>
      <c r="K81" s="186">
        <f t="shared" ref="K81:K84" si="216">IF($D$4,AC81,T81)</f>
        <v>11.239744656922664</v>
      </c>
      <c r="L81" s="186">
        <f t="shared" ref="L81:L84" si="217">IF($D$4,AD81,U81)</f>
        <v>12.928547257023514</v>
      </c>
      <c r="M81" s="186">
        <f t="shared" ref="M81:M84" si="218">IF($D$4,AE81,V81)</f>
        <v>14.348235410325087</v>
      </c>
      <c r="N81" s="40"/>
      <c r="O81" s="186">
        <f>O$26*O$14</f>
        <v>8.826358475322154</v>
      </c>
      <c r="P81" s="186">
        <f t="shared" ref="P81:V81" si="219">P$26*P$14</f>
        <v>9.2340547486185294</v>
      </c>
      <c r="Q81" s="186">
        <f t="shared" si="219"/>
        <v>9.7394791998722337</v>
      </c>
      <c r="R81" s="186">
        <f t="shared" si="219"/>
        <v>10.234967504004217</v>
      </c>
      <c r="S81" s="186">
        <f t="shared" si="219"/>
        <v>9.5070424349274507</v>
      </c>
      <c r="T81" s="291">
        <f t="shared" si="219"/>
        <v>11.239744656922664</v>
      </c>
      <c r="U81" s="291">
        <f t="shared" si="219"/>
        <v>12.928547257023514</v>
      </c>
      <c r="V81" s="291">
        <f t="shared" si="219"/>
        <v>14.348235410325087</v>
      </c>
      <c r="X81" s="62">
        <f t="shared" si="201"/>
        <v>8.826358475322154</v>
      </c>
      <c r="Y81" s="62">
        <f t="shared" si="202"/>
        <v>9.2340547486185294</v>
      </c>
      <c r="Z81" s="62">
        <f t="shared" si="203"/>
        <v>9.7394791998722337</v>
      </c>
      <c r="AA81" s="62">
        <f t="shared" si="204"/>
        <v>10.234967504004217</v>
      </c>
      <c r="AB81" s="62">
        <f t="shared" si="205"/>
        <v>9.5070424349274507</v>
      </c>
      <c r="AC81" s="186">
        <f>AC$26*AC$14</f>
        <v>10.677757424076528</v>
      </c>
      <c r="AD81" s="186">
        <f>AD$26*AD$14</f>
        <v>11.668013899463718</v>
      </c>
      <c r="AE81" s="186">
        <f>AE$26*AE$14</f>
        <v>12.30181833492747</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1"/>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89">
        <f t="shared" si="221"/>
        <v>0.46502538454183256</v>
      </c>
      <c r="U82" s="289">
        <f t="shared" si="221"/>
        <v>0.46502538454183256</v>
      </c>
      <c r="V82" s="289">
        <f t="shared" si="221"/>
        <v>0.46502538454183256</v>
      </c>
      <c r="W82" s="240"/>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1"/>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0"/>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9.9847639825249903</v>
      </c>
      <c r="J86" s="186">
        <f t="shared" ref="J86:J89" si="233">IF($D$4,AB86,S86)</f>
        <v>9.2160038722507291</v>
      </c>
      <c r="K86" s="186">
        <f t="shared" ref="K86:K89" si="234">IF($D$4,AC86,T86)</f>
        <v>11.791897203223874</v>
      </c>
      <c r="L86" s="186">
        <f t="shared" ref="L86:L89" si="235">IF($D$4,AD86,U86)</f>
        <v>15.792669969695501</v>
      </c>
      <c r="M86" s="186">
        <f t="shared" ref="M86:M89" si="236">IF($D$4,AE86,V86)</f>
        <v>20.607254851764537</v>
      </c>
      <c r="N86" s="40"/>
      <c r="O86" s="186">
        <f>O$27*O$15</f>
        <v>9.5402930821095318</v>
      </c>
      <c r="P86" s="186">
        <f t="shared" ref="P86:V86" si="237">P$27*P$15</f>
        <v>10.249512727937956</v>
      </c>
      <c r="Q86" s="186">
        <f t="shared" si="237"/>
        <v>10.785581249292237</v>
      </c>
      <c r="R86" s="186">
        <f t="shared" si="237"/>
        <v>9.9847639825249903</v>
      </c>
      <c r="S86" s="186">
        <f t="shared" si="237"/>
        <v>9.2160038722507291</v>
      </c>
      <c r="T86" s="291">
        <f t="shared" si="237"/>
        <v>11.791897203223874</v>
      </c>
      <c r="U86" s="291">
        <f t="shared" si="237"/>
        <v>15.792669969695501</v>
      </c>
      <c r="V86" s="291">
        <f t="shared" si="237"/>
        <v>20.607254851764537</v>
      </c>
      <c r="X86" s="62">
        <f t="shared" si="201"/>
        <v>9.5402930821095318</v>
      </c>
      <c r="Y86" s="62">
        <f t="shared" si="202"/>
        <v>10.249512727937956</v>
      </c>
      <c r="Z86" s="62">
        <f t="shared" si="203"/>
        <v>10.785581249292237</v>
      </c>
      <c r="AA86" s="62">
        <f t="shared" si="204"/>
        <v>9.9847639825249903</v>
      </c>
      <c r="AB86" s="62">
        <f t="shared" si="205"/>
        <v>9.2160038722507291</v>
      </c>
      <c r="AC86" s="186">
        <f>AC$27*AC$15</f>
        <v>11.497099773143276</v>
      </c>
      <c r="AD86" s="186">
        <f>AD$27*AD$15</f>
        <v>15.012906889941783</v>
      </c>
      <c r="AE86" s="186">
        <f>AE$27*AE$15</f>
        <v>19.100027352372194</v>
      </c>
    </row>
    <row r="87" spans="1:47">
      <c r="A87" s="185" t="s">
        <v>16</v>
      </c>
      <c r="C87" s="185" t="str">
        <f>C82</f>
        <v>Priv.veh.</v>
      </c>
      <c r="D87" s="185" t="s">
        <v>48</v>
      </c>
      <c r="E87" s="292">
        <f t="shared" ref="E87" si="238">E$43*1000*E$37*E$32/E$67/E$64</f>
        <v>0.75751090785568587</v>
      </c>
      <c r="F87" s="62">
        <f t="shared" si="191"/>
        <v>0.69691003522723105</v>
      </c>
      <c r="G87" s="62">
        <f t="shared" si="230"/>
        <v>0.66206453346586935</v>
      </c>
      <c r="H87" s="62">
        <f t="shared" si="231"/>
        <v>0.66206453346586935</v>
      </c>
      <c r="I87" s="62">
        <f t="shared" si="232"/>
        <v>0.66083556617256722</v>
      </c>
      <c r="J87" s="62">
        <f t="shared" si="233"/>
        <v>0.68484371300096503</v>
      </c>
      <c r="K87" s="62">
        <f t="shared" si="234"/>
        <v>0.70712426170004783</v>
      </c>
      <c r="L87" s="62">
        <f t="shared" si="235"/>
        <v>0.73974298581376918</v>
      </c>
      <c r="M87" s="62">
        <f t="shared" si="236"/>
        <v>0.8116619042573282</v>
      </c>
      <c r="N87" s="241"/>
      <c r="O87" s="62">
        <f>O$43*1000*O$37*O$32/O$67/O$64</f>
        <v>0.69691003522723105</v>
      </c>
      <c r="P87" s="62">
        <f t="shared" ref="P87:U87" si="239">P$43*1000*P$37*P$32/P$67/P$64</f>
        <v>0.66206453346586935</v>
      </c>
      <c r="Q87" s="62">
        <f t="shared" si="239"/>
        <v>0.66206453346586935</v>
      </c>
      <c r="R87" s="186">
        <f t="shared" si="239"/>
        <v>0.66083556617256722</v>
      </c>
      <c r="S87" s="186">
        <f t="shared" si="239"/>
        <v>0.68484371300096503</v>
      </c>
      <c r="T87" s="289">
        <f t="shared" si="239"/>
        <v>0.70712426170004783</v>
      </c>
      <c r="U87" s="289">
        <f t="shared" si="239"/>
        <v>0.73974298581376918</v>
      </c>
      <c r="V87" s="289">
        <f>V$43*1000*V$37*V$32/V$67/V$64</f>
        <v>0.8116619042573282</v>
      </c>
      <c r="W87" s="240"/>
      <c r="X87" s="62">
        <f t="shared" si="201"/>
        <v>0.69691003522723105</v>
      </c>
      <c r="Y87" s="62">
        <f t="shared" si="202"/>
        <v>0.66206453346586935</v>
      </c>
      <c r="Z87" s="62">
        <f t="shared" si="203"/>
        <v>0.66206453346586935</v>
      </c>
      <c r="AA87" s="62">
        <f t="shared" si="204"/>
        <v>0.66083556617256722</v>
      </c>
      <c r="AB87" s="62">
        <f t="shared" si="205"/>
        <v>0.68484371300096503</v>
      </c>
      <c r="AC87" s="62">
        <f>AC$43*1000*AC$37*AC$32/AC$67/AC$64</f>
        <v>0.62820681009279655</v>
      </c>
      <c r="AD87" s="62">
        <f>AD$43*1000*AD$37*AD$32/AD$67/AD$64</f>
        <v>0.59718909884446469</v>
      </c>
      <c r="AE87" s="62">
        <f>AE$43*1000*AE$37*AE$32/AE$67/AE$64</f>
        <v>0.56770288708901928</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0.32916443382743277</v>
      </c>
      <c r="J90" s="33">
        <f t="shared" si="240"/>
        <v>0.30515628699903496</v>
      </c>
      <c r="K90" s="33">
        <f t="shared" si="240"/>
        <v>0.25787573829995214</v>
      </c>
      <c r="L90" s="33">
        <f t="shared" si="240"/>
        <v>0.22025701418623078</v>
      </c>
      <c r="M90" s="33">
        <f t="shared" si="240"/>
        <v>0.14333809574267176</v>
      </c>
      <c r="N90" s="241"/>
      <c r="O90" s="33">
        <f t="shared" ref="O90:V90" si="241">1-SUM(O87:O89)</f>
        <v>0.29308996477276894</v>
      </c>
      <c r="P90" s="33">
        <f t="shared" si="241"/>
        <v>0.32793546653413064</v>
      </c>
      <c r="Q90" s="33">
        <f t="shared" si="241"/>
        <v>0.32793546653413064</v>
      </c>
      <c r="R90" s="33">
        <f t="shared" si="241"/>
        <v>0.32916443382743277</v>
      </c>
      <c r="S90" s="33">
        <f t="shared" si="241"/>
        <v>0.30515628699903496</v>
      </c>
      <c r="T90" s="33">
        <f t="shared" si="241"/>
        <v>0.25787573829995214</v>
      </c>
      <c r="U90" s="33">
        <f t="shared" si="241"/>
        <v>0.22025701418623078</v>
      </c>
      <c r="V90" s="33">
        <f t="shared" si="241"/>
        <v>0.14333809574267176</v>
      </c>
      <c r="W90" s="240"/>
      <c r="X90" s="62">
        <f t="shared" si="201"/>
        <v>0.29308996477276894</v>
      </c>
      <c r="Y90" s="62">
        <f t="shared" si="202"/>
        <v>0.32793546653413064</v>
      </c>
      <c r="Z90" s="62">
        <f t="shared" si="203"/>
        <v>0.32793546653413064</v>
      </c>
      <c r="AA90" s="62">
        <f t="shared" si="204"/>
        <v>0.32916443382743277</v>
      </c>
      <c r="AB90" s="62">
        <f t="shared" si="205"/>
        <v>0.30515628699903496</v>
      </c>
      <c r="AC90" s="33">
        <f>1-SUM(AC87:AC89)</f>
        <v>0.33179318990720341</v>
      </c>
      <c r="AD90" s="33">
        <f>1-SUM(AD87:AD89)</f>
        <v>0.32281090115553523</v>
      </c>
      <c r="AE90" s="33">
        <f>1-SUM(AE87:AE89)</f>
        <v>0.2822971129109807</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29.454339475517841</v>
      </c>
      <c r="K93" s="186">
        <f t="shared" ref="K93:K95" si="248">IF($D$4,AC93,T93)</f>
        <v>28.809209754654379</v>
      </c>
      <c r="L93" s="186">
        <f t="shared" ref="L93:L95" si="249">IF($D$4,AD93,U93)</f>
        <v>25.892915615176516</v>
      </c>
      <c r="M93" s="186">
        <f t="shared" ref="M93:M95" si="250">IF($D$4,AE93,V93)</f>
        <v>21.1848365711684</v>
      </c>
      <c r="N93" s="40"/>
      <c r="O93" s="186">
        <f>(1-O$25)*O$13</f>
        <v>25.162947131829636</v>
      </c>
      <c r="P93" s="186">
        <f>(1-P$25)*P$13</f>
        <v>25.240254653319884</v>
      </c>
      <c r="Q93" s="186">
        <f t="shared" ref="Q93:V93" si="251">(1-Q$25)*Q$13</f>
        <v>25.427775883826147</v>
      </c>
      <c r="R93" s="186">
        <f t="shared" si="251"/>
        <v>26.458300314436251</v>
      </c>
      <c r="S93" s="186">
        <f t="shared" si="251"/>
        <v>29.454339475517841</v>
      </c>
      <c r="T93" s="186">
        <f t="shared" si="251"/>
        <v>28.809209754654379</v>
      </c>
      <c r="U93" s="186">
        <f t="shared" si="251"/>
        <v>25.892915615176516</v>
      </c>
      <c r="V93" s="186">
        <f t="shared" si="251"/>
        <v>21.1848365711684</v>
      </c>
      <c r="X93" s="186">
        <f>O93</f>
        <v>25.162947131829636</v>
      </c>
      <c r="Y93" s="186">
        <f t="shared" ref="Y93:AB93" si="252">P93</f>
        <v>25.240254653319884</v>
      </c>
      <c r="Z93" s="186">
        <f t="shared" si="252"/>
        <v>25.427775883826147</v>
      </c>
      <c r="AA93" s="186">
        <f t="shared" si="252"/>
        <v>26.458300314436251</v>
      </c>
      <c r="AB93" s="186">
        <f t="shared" si="252"/>
        <v>29.454339475517841</v>
      </c>
      <c r="AC93" s="186">
        <f>(1-AC$25)*AC$13</f>
        <v>27.927295170328225</v>
      </c>
      <c r="AD93" s="186">
        <f>(1-AD$25)*AD$13</f>
        <v>25.364488765887199</v>
      </c>
      <c r="AE93" s="186">
        <f>(1-AE$25)*AE$13</f>
        <v>20.752492967675167</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8.4307734800300036</v>
      </c>
      <c r="K97" s="186">
        <f t="shared" ref="K97:K99" si="266">IF($D$4,AC97,T97)</f>
        <v>9.9673207334974556</v>
      </c>
      <c r="L97" s="186">
        <f t="shared" ref="L97:L99" si="267">IF($D$4,AD97,U97)</f>
        <v>11.464938133586887</v>
      </c>
      <c r="M97" s="186">
        <f t="shared" ref="M97:M99" si="268">IF($D$4,AE97,V97)</f>
        <v>12.723906873307152</v>
      </c>
      <c r="N97" s="40"/>
      <c r="O97" s="186">
        <f>(1-O$26)*O$14</f>
        <v>7.8271480818894563</v>
      </c>
      <c r="P97" s="186">
        <f t="shared" ref="P97:V97" si="269">(1-P$26)*P$14</f>
        <v>8.1886900600956771</v>
      </c>
      <c r="Q97" s="186">
        <f t="shared" si="269"/>
        <v>8.636896648943301</v>
      </c>
      <c r="R97" s="186">
        <f t="shared" si="269"/>
        <v>9.0762919375131723</v>
      </c>
      <c r="S97" s="186">
        <f t="shared" si="269"/>
        <v>8.4307734800300036</v>
      </c>
      <c r="T97" s="186">
        <f t="shared" si="269"/>
        <v>9.9673207334974556</v>
      </c>
      <c r="U97" s="186">
        <f t="shared" si="269"/>
        <v>11.464938133586887</v>
      </c>
      <c r="V97" s="186">
        <f t="shared" si="269"/>
        <v>12.723906873307152</v>
      </c>
      <c r="X97" s="186">
        <f t="shared" si="253"/>
        <v>7.8271480818894563</v>
      </c>
      <c r="Y97" s="186">
        <f t="shared" si="254"/>
        <v>8.1886900600956771</v>
      </c>
      <c r="Z97" s="186">
        <f t="shared" si="255"/>
        <v>8.636896648943301</v>
      </c>
      <c r="AA97" s="186">
        <f t="shared" si="256"/>
        <v>9.0762919375131723</v>
      </c>
      <c r="AB97" s="186">
        <f t="shared" si="257"/>
        <v>8.4307734800300036</v>
      </c>
      <c r="AC97" s="186">
        <f>(1-AC$26)*AC$14</f>
        <v>10.529307966343591</v>
      </c>
      <c r="AD97" s="186">
        <f>(1-AD$26)*AD$14</f>
        <v>12.725471491146683</v>
      </c>
      <c r="AE97" s="186">
        <f>(1-AE$26)*AE$14</f>
        <v>14.770323948704769</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3.01440094898186</v>
      </c>
      <c r="J101" s="186">
        <f t="shared" ref="J101:J103" si="278">IF($D$4,AB101,S101)</f>
        <v>2.7823122175901229</v>
      </c>
      <c r="K101" s="186">
        <f t="shared" ref="K101:K103" si="279">IF($D$4,AC101,T101)</f>
        <v>3.559974595484197</v>
      </c>
      <c r="L101" s="186">
        <f t="shared" ref="L101:L103" si="280">IF($D$4,AD101,U101)</f>
        <v>4.7678081752282706</v>
      </c>
      <c r="M101" s="186">
        <f t="shared" ref="M101:M103" si="281">IF($D$4,AE101,V101)</f>
        <v>6.2213316899415831</v>
      </c>
      <c r="N101" s="40"/>
      <c r="O101" s="186">
        <f>(1-O$27)*O$15</f>
        <v>2.880215152867692</v>
      </c>
      <c r="P101" s="186">
        <f t="shared" ref="P101:V101" si="282">(1-P$27)*P$15</f>
        <v>3.0943286138531914</v>
      </c>
      <c r="Q101" s="186">
        <f t="shared" si="282"/>
        <v>3.2561677381747867</v>
      </c>
      <c r="R101" s="186">
        <f t="shared" si="282"/>
        <v>3.01440094898186</v>
      </c>
      <c r="S101" s="186">
        <f t="shared" si="282"/>
        <v>2.7823122175901229</v>
      </c>
      <c r="T101" s="186">
        <f t="shared" si="282"/>
        <v>3.559974595484197</v>
      </c>
      <c r="U101" s="186">
        <f t="shared" si="282"/>
        <v>4.7678081752282706</v>
      </c>
      <c r="V101" s="186">
        <f t="shared" si="282"/>
        <v>6.2213316899415831</v>
      </c>
      <c r="X101" s="186">
        <f t="shared" si="253"/>
        <v>2.880215152867692</v>
      </c>
      <c r="Y101" s="186">
        <f t="shared" si="254"/>
        <v>3.0943286138531914</v>
      </c>
      <c r="Z101" s="186">
        <f t="shared" si="255"/>
        <v>3.2561677381747867</v>
      </c>
      <c r="AA101" s="186">
        <f t="shared" si="256"/>
        <v>3.01440094898186</v>
      </c>
      <c r="AB101" s="186">
        <f t="shared" si="257"/>
        <v>2.7823122175901229</v>
      </c>
      <c r="AC101" s="186">
        <f>(1-AC$27)*AC$15</f>
        <v>3.8547720255647948</v>
      </c>
      <c r="AD101" s="186">
        <f>(1-AD$27)*AD$15</f>
        <v>5.5475712549819871</v>
      </c>
      <c r="AE101" s="186">
        <f>(1-AE$27)*AE$15</f>
        <v>7.7285591893339252</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0.90349269601879212</v>
      </c>
      <c r="H107" s="186">
        <f t="shared" ref="H107:H108" si="290">IF($D$4,Z107,Q107)</f>
        <v>0.91020515056562357</v>
      </c>
      <c r="I107" s="186">
        <f t="shared" ref="I107:I108" si="291">IF($D$4,AA107,R107)</f>
        <v>0.94709349852065061</v>
      </c>
      <c r="J107" s="186">
        <f t="shared" ref="J107:J108" si="292">IF($D$4,AB107,S107)</f>
        <v>1.0543388308757837</v>
      </c>
      <c r="K107" s="186">
        <f t="shared" ref="K107:K108" si="293">IF($D$4,AC107,T107)</f>
        <v>1.0312459580505837</v>
      </c>
      <c r="L107" s="186">
        <f t="shared" ref="L107:L108" si="294">IF($D$4,AD107,U107)</f>
        <v>0.92685515492078685</v>
      </c>
      <c r="M107" s="186">
        <f t="shared" ref="M107:M108" si="295">IF($D$4,AE107,V107)</f>
        <v>0.75832614889584271</v>
      </c>
      <c r="N107" s="40"/>
      <c r="O107" s="186">
        <f t="shared" ref="O107:V109" si="296">O25*O13*O30*O41</f>
        <v>0.94813201981803652</v>
      </c>
      <c r="P107" s="186">
        <f t="shared" si="296"/>
        <v>0.90349269601879212</v>
      </c>
      <c r="Q107" s="186">
        <f t="shared" si="296"/>
        <v>0.91020515056562357</v>
      </c>
      <c r="R107" s="186">
        <f t="shared" si="296"/>
        <v>0.94709349852065061</v>
      </c>
      <c r="S107" s="186">
        <f t="shared" si="296"/>
        <v>1.0543388308757837</v>
      </c>
      <c r="T107" s="303">
        <f t="shared" si="296"/>
        <v>1.0312459580505837</v>
      </c>
      <c r="U107" s="303">
        <f t="shared" si="296"/>
        <v>0.92685515492078685</v>
      </c>
      <c r="V107" s="303">
        <f t="shared" si="296"/>
        <v>0.75832614889584271</v>
      </c>
      <c r="X107" s="186">
        <f>O107</f>
        <v>0.94813201981803652</v>
      </c>
      <c r="Y107" s="186">
        <f t="shared" ref="Y107:AB107" si="297">P107</f>
        <v>0.90349269601879212</v>
      </c>
      <c r="Z107" s="186">
        <f t="shared" si="297"/>
        <v>0.91020515056562357</v>
      </c>
      <c r="AA107" s="186">
        <f t="shared" si="297"/>
        <v>0.94709349852065061</v>
      </c>
      <c r="AB107" s="186">
        <f t="shared" si="297"/>
        <v>1.0543388308757837</v>
      </c>
      <c r="AC107" s="303">
        <f t="shared" ref="AC107:AE109" si="298">AC25*AC13*AC30*AC41</f>
        <v>2.3267486928516292</v>
      </c>
      <c r="AD107" s="303">
        <f t="shared" si="298"/>
        <v>1.509858633055398</v>
      </c>
      <c r="AE107" s="303">
        <f t="shared" si="298"/>
        <v>1.1148788050044403</v>
      </c>
    </row>
    <row r="108" spans="1:47">
      <c r="A108" s="185" t="s">
        <v>16</v>
      </c>
      <c r="C108" s="228" t="str">
        <f>C55</f>
        <v>Middle Income</v>
      </c>
      <c r="D108" s="185" t="s">
        <v>173</v>
      </c>
      <c r="E108" s="186">
        <f>E26*E14*E31*E42</f>
        <v>34.954725291964877</v>
      </c>
      <c r="F108" s="186">
        <f t="shared" si="288"/>
        <v>34.116567387912205</v>
      </c>
      <c r="G108" s="186">
        <f t="shared" si="289"/>
        <v>33.90781593303069</v>
      </c>
      <c r="H108" s="186">
        <f t="shared" si="290"/>
        <v>35.763754600031504</v>
      </c>
      <c r="I108" s="186">
        <f t="shared" si="291"/>
        <v>37.583207340009068</v>
      </c>
      <c r="J108" s="186">
        <f t="shared" si="292"/>
        <v>34.910237563759232</v>
      </c>
      <c r="K108" s="186">
        <f t="shared" si="293"/>
        <v>41.272788968271598</v>
      </c>
      <c r="L108" s="186">
        <f t="shared" si="294"/>
        <v>47.474139216927021</v>
      </c>
      <c r="M108" s="186">
        <f t="shared" si="295"/>
        <v>52.687290524228487</v>
      </c>
      <c r="N108" s="40"/>
      <c r="O108" s="186">
        <f t="shared" si="296"/>
        <v>34.116567387912205</v>
      </c>
      <c r="P108" s="186">
        <f t="shared" si="296"/>
        <v>33.90781593303069</v>
      </c>
      <c r="Q108" s="186">
        <f t="shared" si="296"/>
        <v>35.763754600031504</v>
      </c>
      <c r="R108" s="186">
        <f t="shared" si="296"/>
        <v>37.583207340009068</v>
      </c>
      <c r="S108" s="186">
        <f t="shared" si="296"/>
        <v>34.910237563759232</v>
      </c>
      <c r="T108" s="303">
        <f t="shared" si="296"/>
        <v>41.272788968271598</v>
      </c>
      <c r="U108" s="303">
        <f t="shared" si="296"/>
        <v>47.474139216927021</v>
      </c>
      <c r="V108" s="303">
        <f t="shared" si="296"/>
        <v>52.687290524228487</v>
      </c>
      <c r="X108" s="186">
        <f t="shared" ref="X108:X111" si="299">O108</f>
        <v>34.116567387912205</v>
      </c>
      <c r="Y108" s="186">
        <f t="shared" ref="Y108:Y111" si="300">P108</f>
        <v>33.90781593303069</v>
      </c>
      <c r="Z108" s="186">
        <f t="shared" ref="Z108:Z111" si="301">Q108</f>
        <v>35.763754600031504</v>
      </c>
      <c r="AA108" s="186">
        <f t="shared" ref="AA108:AA111" si="302">R108</f>
        <v>37.583207340009068</v>
      </c>
      <c r="AB108" s="186">
        <f t="shared" ref="AB108:AB111" si="303">S108</f>
        <v>34.910237563759232</v>
      </c>
      <c r="AC108" s="303">
        <f t="shared" si="298"/>
        <v>35.386257441671852</v>
      </c>
      <c r="AD108" s="303">
        <f t="shared" si="298"/>
        <v>36.734583950279287</v>
      </c>
      <c r="AE108" s="303">
        <f t="shared" si="298"/>
        <v>34.953825003035774</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53.583891874755842</v>
      </c>
      <c r="H109" s="186">
        <f t="shared" ref="H109:H111" si="306">IF($D$4,Z109,Q109)</f>
        <v>56.38642878047731</v>
      </c>
      <c r="I109" s="186">
        <f t="shared" ref="I109:I111" si="307">IF($D$4,AA109,R109)</f>
        <v>52.102903248697842</v>
      </c>
      <c r="J109" s="186">
        <f t="shared" ref="J109:J111" si="308">IF($D$4,AB109,S109)</f>
        <v>49.838485105026976</v>
      </c>
      <c r="K109" s="186">
        <f t="shared" ref="K109:K111" si="309">IF($D$4,AC109,T109)</f>
        <v>65.843079397007813</v>
      </c>
      <c r="L109" s="186">
        <f t="shared" ref="L109:L111" si="310">IF($D$4,AD109,U109)</f>
        <v>92.250159740677461</v>
      </c>
      <c r="M109" s="186">
        <f t="shared" ref="M109:M111" si="311">IF($D$4,AE109,V109)</f>
        <v>132.07664118842101</v>
      </c>
      <c r="N109" s="40"/>
      <c r="O109" s="186">
        <f t="shared" si="296"/>
        <v>52.501189854698488</v>
      </c>
      <c r="P109" s="186">
        <f t="shared" si="296"/>
        <v>53.583891874755842</v>
      </c>
      <c r="Q109" s="186">
        <f t="shared" si="296"/>
        <v>56.38642878047731</v>
      </c>
      <c r="R109" s="186">
        <f t="shared" si="296"/>
        <v>52.102903248697842</v>
      </c>
      <c r="S109" s="186">
        <f t="shared" si="296"/>
        <v>49.838485105026976</v>
      </c>
      <c r="T109" s="303">
        <f t="shared" si="296"/>
        <v>65.843079397007813</v>
      </c>
      <c r="U109" s="303">
        <f t="shared" si="296"/>
        <v>92.250159740677461</v>
      </c>
      <c r="V109" s="303">
        <f t="shared" si="296"/>
        <v>132.07664118842101</v>
      </c>
      <c r="X109" s="186">
        <f t="shared" si="299"/>
        <v>52.501189854698488</v>
      </c>
      <c r="Y109" s="186">
        <f t="shared" si="300"/>
        <v>53.583891874755842</v>
      </c>
      <c r="Z109" s="186">
        <f t="shared" si="301"/>
        <v>56.38642878047731</v>
      </c>
      <c r="AA109" s="186">
        <f t="shared" si="302"/>
        <v>52.102903248697842</v>
      </c>
      <c r="AB109" s="186">
        <f t="shared" si="303"/>
        <v>49.838485105026976</v>
      </c>
      <c r="AC109" s="303">
        <f t="shared" si="298"/>
        <v>57.032400508866971</v>
      </c>
      <c r="AD109" s="303">
        <f t="shared" si="298"/>
        <v>70.795780458255223</v>
      </c>
      <c r="AE109" s="303">
        <f t="shared" si="298"/>
        <v>85.622085801827438</v>
      </c>
    </row>
    <row r="110" spans="1:47">
      <c r="A110" s="185" t="s">
        <v>16</v>
      </c>
      <c r="C110" s="228" t="str">
        <f>C57</f>
        <v>Other (gov/company/car rental)</v>
      </c>
      <c r="D110" s="185" t="s">
        <v>173</v>
      </c>
      <c r="E110" s="186">
        <f t="shared" ref="E110" si="312">E50</f>
        <v>6.055780527292475</v>
      </c>
      <c r="F110" s="186">
        <f t="shared" si="304"/>
        <v>6.2602668258921064</v>
      </c>
      <c r="G110" s="186">
        <f t="shared" si="305"/>
        <v>6.3322997713108462</v>
      </c>
      <c r="H110" s="186">
        <f t="shared" si="306"/>
        <v>6.3816012694259436</v>
      </c>
      <c r="I110" s="186">
        <f t="shared" si="307"/>
        <v>6.1534254525950747</v>
      </c>
      <c r="J110" s="186">
        <f t="shared" si="308"/>
        <v>6.2193078757775559</v>
      </c>
      <c r="K110" s="186">
        <f t="shared" si="309"/>
        <v>6.8597695090578865</v>
      </c>
      <c r="L110" s="186">
        <f t="shared" si="310"/>
        <v>7.7253202095766182</v>
      </c>
      <c r="M110" s="186">
        <f t="shared" si="311"/>
        <v>8.9770746752708952</v>
      </c>
      <c r="N110" s="42"/>
      <c r="O110" s="186">
        <f>O50</f>
        <v>6.2602668258921064</v>
      </c>
      <c r="P110" s="186">
        <f t="shared" ref="P110:V110" si="313">P50</f>
        <v>6.3322997713108462</v>
      </c>
      <c r="Q110" s="186">
        <f t="shared" si="313"/>
        <v>6.3816012694259436</v>
      </c>
      <c r="R110" s="186">
        <f t="shared" si="313"/>
        <v>6.1534254525950747</v>
      </c>
      <c r="S110" s="186">
        <f t="shared" si="313"/>
        <v>6.2193078757775559</v>
      </c>
      <c r="T110" s="303">
        <f t="shared" si="313"/>
        <v>6.8597695090578865</v>
      </c>
      <c r="U110" s="303">
        <f t="shared" si="313"/>
        <v>7.7253202095766182</v>
      </c>
      <c r="V110" s="303">
        <f t="shared" si="313"/>
        <v>8.9770746752708952</v>
      </c>
      <c r="X110" s="186">
        <f t="shared" si="299"/>
        <v>6.2602668258921064</v>
      </c>
      <c r="Y110" s="186">
        <f t="shared" si="300"/>
        <v>6.3322997713108462</v>
      </c>
      <c r="Z110" s="186">
        <f t="shared" si="301"/>
        <v>6.3816012694259436</v>
      </c>
      <c r="AA110" s="186">
        <f t="shared" si="302"/>
        <v>6.1534254525950747</v>
      </c>
      <c r="AB110" s="186">
        <f t="shared" si="303"/>
        <v>6.2193078757775559</v>
      </c>
      <c r="AC110" s="303">
        <f>AC50</f>
        <v>6.5232263498586267</v>
      </c>
      <c r="AD110" s="303">
        <f>AD50</f>
        <v>6.8226107126211737</v>
      </c>
      <c r="AE110" s="303">
        <f>AE50</f>
        <v>7.1116072036315874</v>
      </c>
    </row>
    <row r="111" spans="1:47">
      <c r="A111" s="185" t="s">
        <v>16</v>
      </c>
      <c r="C111" s="228" t="s">
        <v>5</v>
      </c>
      <c r="D111" s="185" t="s">
        <v>173</v>
      </c>
      <c r="E111" s="186">
        <f t="shared" ref="E111" si="314">SUM(E107:E110)</f>
        <v>90.142849783556542</v>
      </c>
      <c r="F111" s="186">
        <f t="shared" si="304"/>
        <v>93.826156088320829</v>
      </c>
      <c r="G111" s="186">
        <f t="shared" si="305"/>
        <v>94.727500275116171</v>
      </c>
      <c r="H111" s="186">
        <f t="shared" si="306"/>
        <v>99.44198980050038</v>
      </c>
      <c r="I111" s="186">
        <f t="shared" si="307"/>
        <v>96.786629539822641</v>
      </c>
      <c r="J111" s="186">
        <f t="shared" si="308"/>
        <v>92.022369375439553</v>
      </c>
      <c r="K111" s="186">
        <f t="shared" si="309"/>
        <v>115.00688383238787</v>
      </c>
      <c r="L111" s="186">
        <f t="shared" si="310"/>
        <v>148.37647432210187</v>
      </c>
      <c r="M111" s="186">
        <f t="shared" si="311"/>
        <v>194.49933253681624</v>
      </c>
      <c r="N111" s="40"/>
      <c r="O111" s="186">
        <f>SUM(O107:O110)</f>
        <v>93.826156088320829</v>
      </c>
      <c r="P111" s="186">
        <f t="shared" ref="P111:V111" si="315">SUM(P107:P110)</f>
        <v>94.727500275116171</v>
      </c>
      <c r="Q111" s="186">
        <f t="shared" si="315"/>
        <v>99.44198980050038</v>
      </c>
      <c r="R111" s="186">
        <f t="shared" si="315"/>
        <v>96.786629539822641</v>
      </c>
      <c r="S111" s="186">
        <f t="shared" si="315"/>
        <v>92.022369375439553</v>
      </c>
      <c r="T111" s="303">
        <f t="shared" si="315"/>
        <v>115.00688383238787</v>
      </c>
      <c r="U111" s="303">
        <f t="shared" si="315"/>
        <v>148.37647432210187</v>
      </c>
      <c r="V111" s="303">
        <f t="shared" si="315"/>
        <v>194.49933253681624</v>
      </c>
      <c r="X111" s="186">
        <f t="shared" si="299"/>
        <v>93.826156088320829</v>
      </c>
      <c r="Y111" s="186">
        <f t="shared" si="300"/>
        <v>94.727500275116171</v>
      </c>
      <c r="Z111" s="186">
        <f t="shared" si="301"/>
        <v>99.44198980050038</v>
      </c>
      <c r="AA111" s="186">
        <f t="shared" si="302"/>
        <v>96.786629539822641</v>
      </c>
      <c r="AB111" s="186">
        <f t="shared" si="303"/>
        <v>92.022369375439553</v>
      </c>
      <c r="AC111" s="303">
        <f>SUM(AC107:AC110)</f>
        <v>101.26863299324908</v>
      </c>
      <c r="AD111" s="303">
        <f>SUM(AD107:AD110)</f>
        <v>115.86283375421108</v>
      </c>
      <c r="AE111" s="303">
        <f>SUM(AE107:AE110)</f>
        <v>128.80239681349923</v>
      </c>
    </row>
    <row r="112" spans="1:47">
      <c r="A112" s="185" t="s">
        <v>16</v>
      </c>
      <c r="C112" s="228"/>
      <c r="E112" s="233">
        <f>SUM(E149:E151)</f>
        <v>90.142849783556528</v>
      </c>
      <c r="F112" s="233">
        <f t="shared" ref="F112:L112" si="316">SUM(F149:F151)</f>
        <v>93.14107832083981</v>
      </c>
      <c r="G112" s="233">
        <f t="shared" si="316"/>
        <v>94.727500275116157</v>
      </c>
      <c r="H112" s="233">
        <f t="shared" si="316"/>
        <v>99.44198980050038</v>
      </c>
      <c r="I112" s="233">
        <f t="shared" si="316"/>
        <v>96.786629539822627</v>
      </c>
      <c r="J112" s="233">
        <f t="shared" si="316"/>
        <v>92.022369375439553</v>
      </c>
      <c r="K112" s="233">
        <f t="shared" si="316"/>
        <v>115.00688383238787</v>
      </c>
      <c r="L112" s="233">
        <f t="shared" si="316"/>
        <v>148.37647432210187</v>
      </c>
      <c r="M112" s="233">
        <f>SUM(M149:M151)</f>
        <v>194.49933253681624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4.3109820209629044</v>
      </c>
      <c r="K115" s="186">
        <f>K$64*(1-K$73)*K68*(K75*K78+K93*K94)/1000</f>
        <v>7.0393319727683226</v>
      </c>
      <c r="L115" s="186">
        <f>L$64*(1-L$73)*L68*(L75*L78+L93*L94)/1000</f>
        <v>12.653511173013491</v>
      </c>
      <c r="M115" s="186">
        <f>M$64*(1-M$73)*M68*(M75*M78+M93*M94)/1000</f>
        <v>15.529106700596458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4.3109820209629044</v>
      </c>
      <c r="T115" s="303">
        <f>T$64*(1-T$73)*T68*(T75*T78+T93*T94)/1000</f>
        <v>7.0393319727683226</v>
      </c>
      <c r="U115" s="303">
        <f>U$64*(1-U$73)*U68*(U75*U78+U93*U94)/1000</f>
        <v>12.653511173013491</v>
      </c>
      <c r="V115" s="303">
        <f>V$64*(1-V$73)*V68*(V75*V78+V93*V94)/1000</f>
        <v>15.529106700596458</v>
      </c>
      <c r="W115" s="240"/>
      <c r="X115" s="186">
        <f>O115</f>
        <v>1.2296785630890161E-2</v>
      </c>
      <c r="Y115" s="186">
        <f t="shared" ref="Y115:AB117" si="321">P115</f>
        <v>0.61672823758459472</v>
      </c>
      <c r="Z115" s="186">
        <f t="shared" si="321"/>
        <v>1.2301941755901284</v>
      </c>
      <c r="AA115" s="186">
        <f t="shared" si="321"/>
        <v>1.2800508818208238</v>
      </c>
      <c r="AB115" s="186">
        <f t="shared" si="321"/>
        <v>4.3109820209629044</v>
      </c>
      <c r="AC115" s="303">
        <f>AC$64*(1-AC$73)*AC68*(AC75*AC78+AC93*AC94)/1000</f>
        <v>8.7091269988668554</v>
      </c>
      <c r="AD115" s="303">
        <f>AD$64*(1-AD$73)*AD68*(AD75*AD78+AD93*AD94)/1000</f>
        <v>22.14070187575663</v>
      </c>
      <c r="AE115" s="303">
        <f>AE$64*(1-AE$73)*AE68*(AE75*AE78+AE93*AE94)/1000</f>
        <v>36.046788452919401</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1.9191906604175427E-2</v>
      </c>
      <c r="K116" s="186">
        <f>K$64*(1-K$73)*K69*(K75*K79+K93*K95)/1000</f>
        <v>1.87715519273822E-2</v>
      </c>
      <c r="L116" s="186">
        <f>L$64*(1-L$73)*L69*(L75*L79+L93*L95)/1000</f>
        <v>1.6871348230684657E-2</v>
      </c>
      <c r="M116" s="186">
        <f>M$64*(1-M$73)*M69*(M75*M79+M93*M95)/1000</f>
        <v>1.3803650400530184E-2</v>
      </c>
      <c r="N116" s="241"/>
      <c r="O116" s="186">
        <f>O$64*(1-O$73)*O69*(O75*O79+O93*O95)/1000</f>
        <v>0</v>
      </c>
      <c r="P116" s="186">
        <f t="shared" ref="P116:S116" si="324">P$64*(1-P$73)*P69*(P75*P79+P93*P95)/1000</f>
        <v>0</v>
      </c>
      <c r="Q116" s="186">
        <f t="shared" si="324"/>
        <v>1.6568271725119574E-2</v>
      </c>
      <c r="R116" s="186">
        <f t="shared" si="324"/>
        <v>1.7239742516105373E-2</v>
      </c>
      <c r="S116" s="186">
        <f t="shared" si="324"/>
        <v>1.9191906604175427E-2</v>
      </c>
      <c r="T116" s="303">
        <f>T$64*(1-T$73)*T69*(T75*T79+T93*T95)/1000</f>
        <v>1.87715519273822E-2</v>
      </c>
      <c r="U116" s="303">
        <f>U$64*(1-U$73)*U69*(U75*U79+U93*U95)/1000</f>
        <v>1.6871348230684657E-2</v>
      </c>
      <c r="V116" s="303">
        <f>V$64*(1-V$73)*V69*(V75*V79+V93*V95)/1000</f>
        <v>1.3803650400530184E-2</v>
      </c>
      <c r="W116" s="240"/>
      <c r="X116" s="186">
        <f t="shared" ref="X116:X117" si="325">O116</f>
        <v>0</v>
      </c>
      <c r="Y116" s="186">
        <f t="shared" si="321"/>
        <v>0</v>
      </c>
      <c r="Z116" s="186">
        <f t="shared" si="321"/>
        <v>1.6568271725119574E-2</v>
      </c>
      <c r="AA116" s="186">
        <f t="shared" si="321"/>
        <v>1.7239742516105373E-2</v>
      </c>
      <c r="AB116" s="186">
        <f t="shared" si="321"/>
        <v>1.9191906604175427E-2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71.982579731223368</v>
      </c>
      <c r="H117" s="186">
        <f t="shared" ref="H117:J117" si="327">H$64*(1-H$73)*H70*(H75*H80+H93*H96)/1000</f>
        <v>72.151327554345428</v>
      </c>
      <c r="I117" s="186">
        <f t="shared" si="327"/>
        <v>75.07544117267409</v>
      </c>
      <c r="J117" s="186">
        <f t="shared" si="327"/>
        <v>81.876434852893041</v>
      </c>
      <c r="K117" s="186">
        <f>K$64*(1-K$73)*K70*(K75*K80+K93*K96)/1000</f>
        <v>78.420090883046356</v>
      </c>
      <c r="L117" s="186">
        <f>L$64*(1-L$73)*L70*(L75*L80+L93*L96)/1000</f>
        <v>66.754403408218622</v>
      </c>
      <c r="M117" s="186">
        <f>M$64*(1-M$73)*M70*(M75*M80+M93*M96)/1000</f>
        <v>51.566883376529198</v>
      </c>
      <c r="N117" s="241"/>
      <c r="O117" s="186">
        <f>O$64*(1-O$73)*O70*(O75*O80+O93*O96)/1000</f>
        <v>79.689643879259748</v>
      </c>
      <c r="P117" s="186">
        <f t="shared" ref="P117:S117" si="328">P$64*(1-P$73)*P70*(P75*P80+P93*P96)/1000</f>
        <v>71.982579731223368</v>
      </c>
      <c r="Q117" s="186">
        <f t="shared" si="328"/>
        <v>72.151327554345428</v>
      </c>
      <c r="R117" s="186">
        <f t="shared" si="328"/>
        <v>75.07544117267409</v>
      </c>
      <c r="S117" s="186">
        <f t="shared" si="328"/>
        <v>81.876434852893041</v>
      </c>
      <c r="T117" s="303">
        <f>T$64*(1-T$73)*T70*(T75*T80+T93*T96)/1000</f>
        <v>78.420090883046356</v>
      </c>
      <c r="U117" s="303">
        <f>U$64*(1-U$73)*U70*(U75*U80+U93*U96)/1000</f>
        <v>66.754403408218622</v>
      </c>
      <c r="V117" s="303">
        <f>V$64*(1-V$73)*V70*(V75*V80+V93*V96)/1000</f>
        <v>51.566883376529198</v>
      </c>
      <c r="W117" s="240"/>
      <c r="X117" s="186">
        <f t="shared" si="325"/>
        <v>79.689643879259748</v>
      </c>
      <c r="Y117" s="186">
        <f t="shared" si="321"/>
        <v>71.982579731223368</v>
      </c>
      <c r="Z117" s="186">
        <f t="shared" si="321"/>
        <v>72.151327554345428</v>
      </c>
      <c r="AA117" s="186">
        <f t="shared" si="321"/>
        <v>75.07544117267409</v>
      </c>
      <c r="AB117" s="186">
        <f t="shared" si="321"/>
        <v>81.876434852893041</v>
      </c>
      <c r="AC117" s="303">
        <f>AC$64*(1-AC$73)*AC70*(AC75*AC80+AC93*AC96)/1000</f>
        <v>76.306603427174508</v>
      </c>
      <c r="AD117" s="303">
        <f>AD$64*(1-AD$73)*AD70*(AD75*AD80+AD93*AD96)/1000</f>
        <v>59.247857075045424</v>
      </c>
      <c r="AE117" s="303">
        <f>AE$64*(1-AE$73)*AE70*(AE75*AE80+AE93*AE96)/1000</f>
        <v>36.56332038784948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2.5771932793116186</v>
      </c>
      <c r="K119" s="186">
        <f>K$64*(1-K$73)*K68*(K81*K83+K97*K98)/1000</f>
        <v>5.0781643518947872</v>
      </c>
      <c r="L119" s="186">
        <f>L$64*(1-L$73)*L68*(L81*L83+L97*L98)/1000</f>
        <v>11.682345072130701</v>
      </c>
      <c r="M119" s="186">
        <f>M$64*(1-M$73)*M68*(M81*M83+M97*M98)/1000</f>
        <v>19.447781012115033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2.5771932793116186</v>
      </c>
      <c r="T119" s="303">
        <f>T$64*(1-T$73)*T68*(T81*T83+T97*T98)/1000</f>
        <v>5.0781643518947872</v>
      </c>
      <c r="U119" s="303">
        <f>U$64*(1-U$73)*U68*(U81*U83+U97*U98)/1000</f>
        <v>11.682345072130701</v>
      </c>
      <c r="V119" s="303">
        <f>V$64*(1-V$73)*V68*(V81*V83+V97*V98)/1000</f>
        <v>19.447781012115033</v>
      </c>
      <c r="W119" s="240"/>
      <c r="X119" s="186">
        <f>O119</f>
        <v>0.42270534033127205</v>
      </c>
      <c r="Y119" s="186">
        <f t="shared" ref="Y119:AB119" si="332">P119</f>
        <v>0.63831372590005553</v>
      </c>
      <c r="Z119" s="186">
        <f t="shared" si="332"/>
        <v>0.88006760986958676</v>
      </c>
      <c r="AA119" s="186">
        <f t="shared" si="332"/>
        <v>0.92484035372856965</v>
      </c>
      <c r="AB119" s="186">
        <f t="shared" si="332"/>
        <v>2.5771932793116186</v>
      </c>
      <c r="AC119" s="303">
        <f>AC$64*(1-AC$73)*AC68*(AC81*AC83+AC97*AC98)/1000</f>
        <v>6.282752174902388</v>
      </c>
      <c r="AD119" s="303">
        <f>AD$64*(1-AD$73)*AD68*(AD81*AD83+AD97*AD98)/1000</f>
        <v>18.178768117581907</v>
      </c>
      <c r="AE119" s="303">
        <f>AE$64*(1-AE$73)*AE68*(AE81*AE83+AE97*AE98)/1000</f>
        <v>38.020774074761498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0.22908384704992157</v>
      </c>
      <c r="K120" s="186">
        <f>K$64*(1-K$73)*K69*(K81*K84+K97*K99)/1000</f>
        <v>0.27083543210105526</v>
      </c>
      <c r="L120" s="186">
        <f>L$64*(1-L$73)*L69*(L81*L84+L97*L99)/1000</f>
        <v>0.31152920192348538</v>
      </c>
      <c r="M120" s="186">
        <f>M$64*(1-M$73)*M69*(M81*M84+M97*M99)/1000</f>
        <v>0.34573832910426727</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0.22908384704992157</v>
      </c>
      <c r="T120" s="303">
        <f>T$64*(1-T$73)*T69*(T81*T84+T97*T99)/1000</f>
        <v>0.27083543210105526</v>
      </c>
      <c r="U120" s="303">
        <f>U$64*(1-U$73)*U69*(U81*U84+U97*U99)/1000</f>
        <v>0.31152920192348538</v>
      </c>
      <c r="V120" s="303">
        <f>V$64*(1-V$73)*V69*(V81*V84+V97*V99)/1000</f>
        <v>0.34573832910426727</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0.22908384704992157</v>
      </c>
      <c r="AC120" s="303">
        <f>AC$64*(1-AC$73)*AC69*(AC81*AC84+AC97*AC99)/1000</f>
        <v>1.1967146999814071</v>
      </c>
      <c r="AD120" s="303">
        <f>AD$64*(1-AD$73)*AD69*(AD81*AD84+AD97*AD99)/1000</f>
        <v>2.7530487611842895</v>
      </c>
      <c r="AE120" s="303">
        <f>AE$64*(1-AE$73)*AE69*(AE81*AE84+AE97*AE99)/1000</f>
        <v>4.5830429671961008</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36.568179018080144</v>
      </c>
      <c r="H121" s="186">
        <f t="shared" ref="H121:J121" si="342">H$64*(1-H$73)*H70*(H81*H85+H97*H100)/1000</f>
        <v>38.447887196708692</v>
      </c>
      <c r="I121" s="186">
        <f t="shared" si="342"/>
        <v>40.403893060431351</v>
      </c>
      <c r="J121" s="186">
        <f t="shared" si="342"/>
        <v>36.518081255701937</v>
      </c>
      <c r="K121" s="186">
        <f>K$64*(1-K$73)*K70*(K81*K85+K97*K100)/1000</f>
        <v>41.976954870157179</v>
      </c>
      <c r="L121" s="186">
        <f>L$64*(1-L$73)*L70*(L81*L85+L97*L100)/1000</f>
        <v>44.842797034061441</v>
      </c>
      <c r="M121" s="186">
        <f>M$64*(1-M$73)*M70*(M81*M85+M97*M100)/1000</f>
        <v>45.947797292341278</v>
      </c>
      <c r="N121" s="241"/>
      <c r="O121" s="186">
        <f>O$64*(1-O$73)*O70*(O81*O85+O97*O100)/1000</f>
        <v>38.081344183480468</v>
      </c>
      <c r="P121" s="186">
        <f t="shared" ref="P121:S121" si="343">P$64*(1-P$73)*P70*(P81*P85+P97*P100)/1000</f>
        <v>36.568179018080144</v>
      </c>
      <c r="Q121" s="186">
        <f t="shared" si="343"/>
        <v>38.447887196708692</v>
      </c>
      <c r="R121" s="186">
        <f t="shared" si="343"/>
        <v>40.403893060431351</v>
      </c>
      <c r="S121" s="186">
        <f t="shared" si="343"/>
        <v>36.518081255701937</v>
      </c>
      <c r="T121" s="303">
        <f>T$64*(1-T$73)*T70*(T81*T85+T97*T100)/1000</f>
        <v>41.976954870157179</v>
      </c>
      <c r="U121" s="303">
        <f>U$64*(1-U$73)*U70*(U81*U85+U97*U100)/1000</f>
        <v>44.842797034061441</v>
      </c>
      <c r="V121" s="303">
        <f>V$64*(1-V$73)*V70*(V81*V85+V97*V100)/1000</f>
        <v>45.947797292341278</v>
      </c>
      <c r="W121" s="240"/>
      <c r="X121" s="186">
        <f t="shared" si="336"/>
        <v>38.081344183480468</v>
      </c>
      <c r="Y121" s="186">
        <f t="shared" si="337"/>
        <v>36.568179018080144</v>
      </c>
      <c r="Z121" s="186">
        <f t="shared" si="338"/>
        <v>38.447887196708692</v>
      </c>
      <c r="AA121" s="186">
        <f t="shared" si="339"/>
        <v>40.403893060431351</v>
      </c>
      <c r="AB121" s="186">
        <f t="shared" si="340"/>
        <v>36.518081255701937</v>
      </c>
      <c r="AC121" s="303">
        <f>AC$64*(1-AC$73)*AC70*(AC81*AC85+AC97*AC100)/1000</f>
        <v>42.404891077448852</v>
      </c>
      <c r="AD121" s="303">
        <f>AD$64*(1-AD$73)*AD70*(AD81*AD85+AD97*AD100)/1000</f>
        <v>42.204755608890551</v>
      </c>
      <c r="AE121" s="303">
        <f>AE$64*(1-AE$73)*AE70*(AE81*AE85+AE97*AE100)/1000</f>
        <v>36.255874050585376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0.38345484348697745</v>
      </c>
      <c r="J123" s="186">
        <f t="shared" si="345"/>
        <v>0.48717979270478967</v>
      </c>
      <c r="K123" s="186">
        <f>K$64*(1-K$73)*K68*(K86*K88+K101*K102)/1000</f>
        <v>2.205660990839633</v>
      </c>
      <c r="L123" s="186">
        <f>L$64*(1-L$73)*L68*(L86*L88+L101*L102)/1000</f>
        <v>3.3321663497173306</v>
      </c>
      <c r="M123" s="186">
        <f>M$64*(1-M$73)*M68*(M86*M88+M101*M102)/1000</f>
        <v>4.8414708295660178</v>
      </c>
      <c r="N123" s="241"/>
      <c r="O123" s="186">
        <f>O$64*(1-O$73)*O68*(O86*O88+O101*O102)/1000</f>
        <v>0.36638538447406388</v>
      </c>
      <c r="P123" s="186">
        <f t="shared" ref="P123:S123" si="346">P$64*(1-P$73)*P68*(P86*P88+P101*P102)/1000</f>
        <v>0.31952662083002764</v>
      </c>
      <c r="Q123" s="186">
        <f t="shared" si="346"/>
        <v>0.41420942719344656</v>
      </c>
      <c r="R123" s="186">
        <f t="shared" si="346"/>
        <v>0.38345484348697745</v>
      </c>
      <c r="S123" s="186">
        <f t="shared" si="346"/>
        <v>0.48717979270478967</v>
      </c>
      <c r="T123" s="303">
        <f>T$64*(1-T$73)*T68*(T86*T88+T101*T102)/1000</f>
        <v>2.205660990839633</v>
      </c>
      <c r="U123" s="303">
        <f>U$64*(1-U$73)*U68*(U86*U88+U101*U102)/1000</f>
        <v>3.3321663497173306</v>
      </c>
      <c r="V123" s="303">
        <f>V$64*(1-V$73)*V68*(V86*V88+V101*V102)/1000</f>
        <v>4.8414708295660178</v>
      </c>
      <c r="W123" s="240"/>
      <c r="X123" s="186">
        <f>O123</f>
        <v>0.36638538447406388</v>
      </c>
      <c r="Y123" s="186">
        <f t="shared" ref="Y123:AB123" si="347">P123</f>
        <v>0.31952662083002764</v>
      </c>
      <c r="Z123" s="186">
        <f t="shared" si="347"/>
        <v>0.41420942719344656</v>
      </c>
      <c r="AA123" s="186">
        <f t="shared" si="347"/>
        <v>0.38345484348697745</v>
      </c>
      <c r="AB123" s="186">
        <f t="shared" si="347"/>
        <v>0.48717979270478967</v>
      </c>
      <c r="AC123" s="303">
        <f>AC$64*(1-AC$73)*AC68*(AC86*AC88+AC101*AC102)/1000</f>
        <v>2.6017631388103308</v>
      </c>
      <c r="AD123" s="303">
        <f>AD$64*(1-AD$73)*AD68*(AD86*AD88+AD101*AD102)/1000</f>
        <v>7.8726604480273084</v>
      </c>
      <c r="AE123" s="303">
        <f>AE$64*(1-AE$73)*AE68*(AE86*AE88+AE101*AE102)/1000</f>
        <v>21.167286927831121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0.41503083835068494</v>
      </c>
      <c r="J124" s="186">
        <f t="shared" si="349"/>
        <v>0.38307623695839371</v>
      </c>
      <c r="K124" s="186">
        <f>K$64*(1-K$73)*K69*(K86*K89+K101*K103)/1000</f>
        <v>0.49014688685325186</v>
      </c>
      <c r="L124" s="186">
        <f>L$64*(1-L$73)*L69*(L86*L89+L101*L103)/1000</f>
        <v>0.65644466597205364</v>
      </c>
      <c r="M124" s="186">
        <f>M$64*(1-M$73)*M69*(M86*M89+M101*M103)/1000</f>
        <v>0.85656969681032191</v>
      </c>
      <c r="N124" s="241"/>
      <c r="O124" s="186">
        <f>O$64*(1-O$73)*O69*(O86*O89+O101*O103)/1000</f>
        <v>0.39655577667223524</v>
      </c>
      <c r="P124" s="186">
        <f t="shared" ref="P124:S124" si="350">P$64*(1-P$73)*P69*(P86*P89+P101*P103)/1000</f>
        <v>0.42603549444003685</v>
      </c>
      <c r="Q124" s="186">
        <f t="shared" si="350"/>
        <v>0.44831794079735332</v>
      </c>
      <c r="R124" s="186">
        <f t="shared" si="350"/>
        <v>0.41503083835068494</v>
      </c>
      <c r="S124" s="186">
        <f t="shared" si="350"/>
        <v>0.38307623695839371</v>
      </c>
      <c r="T124" s="303">
        <f>T$64*(1-T$73)*T69*(T86*T89+T101*T103)/1000</f>
        <v>0.49014688685325186</v>
      </c>
      <c r="U124" s="303">
        <f>U$64*(1-U$73)*U69*(U86*U89+U101*U103)/1000</f>
        <v>0.65644466597205364</v>
      </c>
      <c r="V124" s="303">
        <f>V$64*(1-V$73)*V69*(V86*V89+V101*V103)/1000</f>
        <v>0.85656969681032191</v>
      </c>
      <c r="W124" s="240"/>
      <c r="X124" s="186">
        <f t="shared" ref="X124:X125" si="351">O124</f>
        <v>0.39655577667223524</v>
      </c>
      <c r="Y124" s="186">
        <f t="shared" ref="Y124:Y125" si="352">P124</f>
        <v>0.42603549444003685</v>
      </c>
      <c r="Z124" s="186">
        <f t="shared" ref="Z124:Z125" si="353">Q124</f>
        <v>0.44831794079735332</v>
      </c>
      <c r="AA124" s="186">
        <f t="shared" ref="AA124:AA125" si="354">R124</f>
        <v>0.41503083835068494</v>
      </c>
      <c r="AB124" s="186">
        <f t="shared" ref="AB124:AB125" si="355">S124</f>
        <v>0.38307623695839371</v>
      </c>
      <c r="AC124" s="303">
        <f>AC$64*(1-AC$73)*AC69*(AC86*AC89+AC101*AC103)/1000</f>
        <v>0.86630612560109632</v>
      </c>
      <c r="AD124" s="303">
        <f>AD$64*(1-AD$73)*AD69*(AD86*AD89+AD101*AD103)/1000</f>
        <v>3.4806833451541443</v>
      </c>
      <c r="AE124" s="303">
        <f>AE$64*(1-AE$73)*AE69*(AE86*AE89+AE101*AE103)/1000</f>
        <v>7.5696856927423815</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18.126907511932622</v>
      </c>
      <c r="H125" s="186">
        <f t="shared" ref="H125:J125" si="357">H$64*(1-H$73)*H70*(H86*H90+H101*H104)/1000</f>
        <v>19.029042001185644</v>
      </c>
      <c r="I125" s="186">
        <f t="shared" si="357"/>
        <v>17.650779533811477</v>
      </c>
      <c r="J125" s="186">
        <f t="shared" si="357"/>
        <v>15.58900174996803</v>
      </c>
      <c r="K125" s="186">
        <f>K$64*(1-K$73)*K70*(K86*K90+K101*K104)/1000</f>
        <v>18.272653832426528</v>
      </c>
      <c r="L125" s="186">
        <f>L$64*(1-L$73)*L70*(L86*L90+L101*L104)/1000</f>
        <v>22.795974119704049</v>
      </c>
      <c r="M125" s="186">
        <f>M$64*(1-M$73)*M70*(M86*M90+M101*M104)/1000</f>
        <v>25.273275178861752</v>
      </c>
      <c r="N125" s="241"/>
      <c r="O125" s="186">
        <f>O$64*(1-O$73)*O70*(O86*O90+O101*O104)/1000</f>
        <v>17.567059633334598</v>
      </c>
      <c r="P125" s="186">
        <f t="shared" ref="P125:S125" si="358">P$64*(1-P$73)*P70*(P86*P90+P101*P104)/1000</f>
        <v>18.126907511932622</v>
      </c>
      <c r="Q125" s="186">
        <f t="shared" si="358"/>
        <v>19.029042001185644</v>
      </c>
      <c r="R125" s="186">
        <f t="shared" si="358"/>
        <v>17.650779533811477</v>
      </c>
      <c r="S125" s="186">
        <f t="shared" si="358"/>
        <v>15.58900174996803</v>
      </c>
      <c r="T125" s="303">
        <f>T$64*(1-T$73)*T70*(T86*T90+T101*T104)/1000</f>
        <v>18.272653832426528</v>
      </c>
      <c r="U125" s="303">
        <f>U$64*(1-U$73)*U70*(U86*U90+U101*U104)/1000</f>
        <v>22.795974119704049</v>
      </c>
      <c r="V125" s="303">
        <f>V$64*(1-V$73)*V70*(V86*V90+V101*V104)/1000</f>
        <v>25.273275178861752</v>
      </c>
      <c r="W125" s="240"/>
      <c r="X125" s="186">
        <f t="shared" si="351"/>
        <v>17.567059633334598</v>
      </c>
      <c r="Y125" s="186">
        <f t="shared" si="352"/>
        <v>18.126907511932622</v>
      </c>
      <c r="Z125" s="186">
        <f t="shared" si="353"/>
        <v>19.029042001185644</v>
      </c>
      <c r="AA125" s="186">
        <f t="shared" si="354"/>
        <v>17.650779533811477</v>
      </c>
      <c r="AB125" s="186">
        <f t="shared" si="355"/>
        <v>15.58900174996803</v>
      </c>
      <c r="AC125" s="303">
        <f>AC$64*(1-AC$73)*AC70*(AC86*AC90+AC101*AC104)/1000</f>
        <v>20.76920164935671</v>
      </c>
      <c r="AD125" s="303">
        <f>AD$64*(1-AD$73)*AD70*(AD86*AD90+AD101*AD104)/1000</f>
        <v>25.726323768810172</v>
      </c>
      <c r="AE125" s="303">
        <f>AE$64*(1-AE$73)*AE70*(AE86*AE90+AE101*AE104)/1000</f>
        <v>27.206568058084379</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2.5883460790363708</v>
      </c>
      <c r="J127" s="186">
        <f t="shared" si="360"/>
        <v>7.375355092979313</v>
      </c>
      <c r="K127" s="186">
        <f t="shared" ref="K127:M129" si="361">K115+K119+K123</f>
        <v>14.323157315502742</v>
      </c>
      <c r="L127" s="186">
        <f t="shared" si="361"/>
        <v>27.668022594861522</v>
      </c>
      <c r="M127" s="186">
        <f t="shared" si="361"/>
        <v>39.818358542277508</v>
      </c>
      <c r="N127" s="241"/>
      <c r="O127" s="186">
        <f t="shared" ref="O127:S129" si="362">O115+O119+O123</f>
        <v>0.80138751043622602</v>
      </c>
      <c r="P127" s="186">
        <f t="shared" si="362"/>
        <v>1.5745685843146777</v>
      </c>
      <c r="Q127" s="186">
        <f t="shared" si="362"/>
        <v>2.5244712126531619</v>
      </c>
      <c r="R127" s="186">
        <f t="shared" si="362"/>
        <v>2.5883460790363708</v>
      </c>
      <c r="S127" s="186">
        <f t="shared" si="362"/>
        <v>7.375355092979313</v>
      </c>
      <c r="T127" s="303">
        <f t="shared" ref="T127:V129" si="363">T115+T119+T123</f>
        <v>14.323157315502742</v>
      </c>
      <c r="U127" s="303">
        <f t="shared" si="363"/>
        <v>27.668022594861522</v>
      </c>
      <c r="V127" s="303">
        <f t="shared" si="363"/>
        <v>39.818358542277508</v>
      </c>
      <c r="W127" s="240"/>
      <c r="X127" s="186">
        <f>O127</f>
        <v>0.80138751043622602</v>
      </c>
      <c r="Y127" s="186">
        <f t="shared" ref="Y127:AB127" si="364">P127</f>
        <v>1.5745685843146777</v>
      </c>
      <c r="Z127" s="186">
        <f t="shared" si="364"/>
        <v>2.5244712126531619</v>
      </c>
      <c r="AA127" s="186">
        <f t="shared" si="364"/>
        <v>2.5883460790363708</v>
      </c>
      <c r="AB127" s="186">
        <f t="shared" si="364"/>
        <v>7.375355092979313</v>
      </c>
      <c r="AC127" s="303">
        <f t="shared" ref="AC127:AE129" si="365">AC115+AC119+AC123</f>
        <v>17.593642312579576</v>
      </c>
      <c r="AD127" s="303">
        <f t="shared" si="365"/>
        <v>48.192130441365848</v>
      </c>
      <c r="AE127" s="303">
        <f t="shared" si="365"/>
        <v>95.234849455512034</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0.67889467519440883</v>
      </c>
      <c r="J128" s="186">
        <f t="shared" si="366"/>
        <v>0.6313519906124907</v>
      </c>
      <c r="K128" s="186">
        <f t="shared" si="361"/>
        <v>0.77975387088168935</v>
      </c>
      <c r="L128" s="186">
        <f t="shared" si="361"/>
        <v>0.98484521612622367</v>
      </c>
      <c r="M128" s="186">
        <f t="shared" si="361"/>
        <v>1.2161116763151194</v>
      </c>
      <c r="N128" s="241"/>
      <c r="O128" s="186">
        <f t="shared" si="362"/>
        <v>0.60923770891438467</v>
      </c>
      <c r="P128" s="186">
        <f t="shared" si="362"/>
        <v>0.64854136839212595</v>
      </c>
      <c r="Q128" s="186">
        <f t="shared" si="362"/>
        <v>0.6995709084876961</v>
      </c>
      <c r="R128" s="186">
        <f t="shared" si="362"/>
        <v>0.67889467519440883</v>
      </c>
      <c r="S128" s="186">
        <f t="shared" si="362"/>
        <v>0.6313519906124907</v>
      </c>
      <c r="T128" s="303">
        <f t="shared" si="363"/>
        <v>0.77975387088168935</v>
      </c>
      <c r="U128" s="303">
        <f t="shared" si="363"/>
        <v>0.98484521612622367</v>
      </c>
      <c r="V128" s="303">
        <f t="shared" si="363"/>
        <v>1.2161116763151194</v>
      </c>
      <c r="W128" s="240"/>
      <c r="X128" s="186">
        <f>O128</f>
        <v>0.60923770891438467</v>
      </c>
      <c r="Y128" s="186">
        <f t="shared" ref="Y128" si="367">P128</f>
        <v>0.64854136839212595</v>
      </c>
      <c r="Z128" s="186">
        <f t="shared" ref="Z128" si="368">Q128</f>
        <v>0.6995709084876961</v>
      </c>
      <c r="AA128" s="186">
        <f t="shared" ref="AA128" si="369">R128</f>
        <v>0.67889467519440883</v>
      </c>
      <c r="AB128" s="186">
        <f t="shared" ref="AB128" si="370">S128</f>
        <v>0.6313519906124907</v>
      </c>
      <c r="AC128" s="303">
        <f t="shared" si="365"/>
        <v>2.0630208255825035</v>
      </c>
      <c r="AD128" s="303">
        <f t="shared" si="365"/>
        <v>6.2337321063384339</v>
      </c>
      <c r="AE128" s="303">
        <f t="shared" si="365"/>
        <v>12.152728659938482</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126.67766626123614</v>
      </c>
      <c r="H129" s="186">
        <f t="shared" ref="H129:J129" si="371">H117+H121+H125</f>
        <v>129.62825675223976</v>
      </c>
      <c r="I129" s="186">
        <f t="shared" si="371"/>
        <v>133.13011376691693</v>
      </c>
      <c r="J129" s="186">
        <f t="shared" si="371"/>
        <v>133.983517858563</v>
      </c>
      <c r="K129" s="186">
        <f t="shared" si="361"/>
        <v>138.66969958563007</v>
      </c>
      <c r="L129" s="186">
        <f t="shared" si="361"/>
        <v>134.39317456198413</v>
      </c>
      <c r="M129" s="186">
        <f t="shared" si="361"/>
        <v>122.78795584773223</v>
      </c>
      <c r="N129" s="241"/>
      <c r="O129" s="186">
        <f t="shared" si="362"/>
        <v>135.33804769607482</v>
      </c>
      <c r="P129" s="186">
        <f t="shared" si="362"/>
        <v>126.67766626123614</v>
      </c>
      <c r="Q129" s="186">
        <f t="shared" si="362"/>
        <v>129.62825675223976</v>
      </c>
      <c r="R129" s="186">
        <f t="shared" si="362"/>
        <v>133.13011376691693</v>
      </c>
      <c r="S129" s="186">
        <f t="shared" si="362"/>
        <v>133.983517858563</v>
      </c>
      <c r="T129" s="303">
        <f t="shared" si="363"/>
        <v>138.66969958563007</v>
      </c>
      <c r="U129" s="303">
        <f t="shared" si="363"/>
        <v>134.39317456198413</v>
      </c>
      <c r="V129" s="303">
        <f t="shared" si="363"/>
        <v>122.78795584773223</v>
      </c>
      <c r="W129" s="240"/>
      <c r="X129" s="186">
        <f>X117+X121+X125</f>
        <v>135.33804769607482</v>
      </c>
      <c r="Y129" s="186">
        <f t="shared" ref="Y129:AB129" si="372">Y117+Y121+Y125</f>
        <v>126.67766626123614</v>
      </c>
      <c r="Z129" s="186">
        <f t="shared" si="372"/>
        <v>129.62825675223976</v>
      </c>
      <c r="AA129" s="186">
        <f t="shared" si="372"/>
        <v>133.13011376691693</v>
      </c>
      <c r="AB129" s="186">
        <f t="shared" si="372"/>
        <v>133.983517858563</v>
      </c>
      <c r="AC129" s="303">
        <f t="shared" si="365"/>
        <v>139.48069615398006</v>
      </c>
      <c r="AD129" s="303">
        <f t="shared" si="365"/>
        <v>127.17893645274614</v>
      </c>
      <c r="AE129" s="303">
        <f t="shared" si="365"/>
        <v>100.02576249651923</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0.85327268981091309</v>
      </c>
      <c r="F132" s="186">
        <f>IF($D$4,X132,O132)</f>
        <v>0.85327268981091309</v>
      </c>
      <c r="G132" s="186">
        <f t="shared" ref="G132:M134" si="375">IF($D$4,Y132,P132)</f>
        <v>0.86057425470542026</v>
      </c>
      <c r="H132" s="186">
        <f t="shared" si="375"/>
        <v>0.86057425470542026</v>
      </c>
      <c r="I132" s="186">
        <f t="shared" si="375"/>
        <v>0.86057425470542026</v>
      </c>
      <c r="J132" s="186">
        <f t="shared" si="375"/>
        <v>0.86057425470542026</v>
      </c>
      <c r="K132" s="186">
        <f t="shared" si="375"/>
        <v>0.86057425470542026</v>
      </c>
      <c r="L132" s="186">
        <f t="shared" si="375"/>
        <v>0.86057425470542026</v>
      </c>
      <c r="M132" s="186">
        <f t="shared" si="375"/>
        <v>0.86057425470542026</v>
      </c>
      <c r="N132" s="40"/>
      <c r="O132" s="231">
        <f>E132</f>
        <v>0.85327268981091309</v>
      </c>
      <c r="P132" s="231">
        <f t="shared" ref="P132" si="376">1-P133-P134</f>
        <v>0.86057425470542026</v>
      </c>
      <c r="Q132" s="231">
        <f t="shared" ref="Q132:V132" si="377">1-Q133-Q134</f>
        <v>0.86057425470542026</v>
      </c>
      <c r="R132" s="231">
        <f t="shared" si="377"/>
        <v>0.86057425470542026</v>
      </c>
      <c r="S132" s="231">
        <f t="shared" si="377"/>
        <v>0.86057425470542026</v>
      </c>
      <c r="T132" s="68">
        <f t="shared" si="377"/>
        <v>0.86057425470542026</v>
      </c>
      <c r="U132" s="68">
        <f t="shared" si="377"/>
        <v>0.86057425470542026</v>
      </c>
      <c r="V132" s="68">
        <f t="shared" si="377"/>
        <v>0.86057425470542026</v>
      </c>
      <c r="X132" s="231">
        <f>O132</f>
        <v>0.85327268981091309</v>
      </c>
      <c r="Y132" s="231">
        <f t="shared" ref="Y132:AB132" si="378">P132</f>
        <v>0.86057425470542026</v>
      </c>
      <c r="Z132" s="231">
        <f t="shared" si="378"/>
        <v>0.86057425470542026</v>
      </c>
      <c r="AA132" s="231">
        <f t="shared" si="378"/>
        <v>0.86057425470542026</v>
      </c>
      <c r="AB132" s="231">
        <f t="shared" si="378"/>
        <v>0.86057425470542026</v>
      </c>
      <c r="AC132" s="68">
        <f>1-AC133-AC134</f>
        <v>0.88</v>
      </c>
      <c r="AD132" s="68">
        <f>1-AD133-AD134</f>
        <v>0.89</v>
      </c>
      <c r="AE132" s="68">
        <f>1-AE133-AE134</f>
        <v>0.89</v>
      </c>
    </row>
    <row r="133" spans="1:47">
      <c r="A133" s="185" t="s">
        <v>16</v>
      </c>
      <c r="C133" s="228" t="s">
        <v>99</v>
      </c>
      <c r="E133" s="67">
        <f>[2]Calib_1011!M78</f>
        <v>0.10942574529457973</v>
      </c>
      <c r="F133" s="186">
        <f t="shared" ref="F133:F134" si="379">IF($D$4,X133,O133)</f>
        <v>0.10942574529457973</v>
      </c>
      <c r="G133" s="186">
        <f t="shared" si="375"/>
        <v>0.10942574529457973</v>
      </c>
      <c r="H133" s="186">
        <f t="shared" si="375"/>
        <v>0.10942574529457973</v>
      </c>
      <c r="I133" s="186">
        <f t="shared" si="375"/>
        <v>0.10942574529457973</v>
      </c>
      <c r="J133" s="186">
        <f t="shared" si="375"/>
        <v>0.10942574529457973</v>
      </c>
      <c r="K133" s="186">
        <f t="shared" si="375"/>
        <v>0.10942574529457973</v>
      </c>
      <c r="L133" s="186">
        <f t="shared" si="375"/>
        <v>0.10942574529457973</v>
      </c>
      <c r="M133" s="186">
        <f t="shared" si="375"/>
        <v>0.10942574529457973</v>
      </c>
      <c r="N133" s="40"/>
      <c r="O133" s="231">
        <f t="shared" ref="O133" si="380">E133</f>
        <v>0.10942574529457973</v>
      </c>
      <c r="P133" s="231">
        <f>O133</f>
        <v>0.10942574529457973</v>
      </c>
      <c r="Q133" s="231">
        <f t="shared" ref="Q133:V133" si="381">P133</f>
        <v>0.10942574529457973</v>
      </c>
      <c r="R133" s="231">
        <f t="shared" si="381"/>
        <v>0.10942574529457973</v>
      </c>
      <c r="S133" s="231">
        <f t="shared" si="381"/>
        <v>0.10942574529457973</v>
      </c>
      <c r="T133" s="68">
        <f t="shared" si="381"/>
        <v>0.10942574529457973</v>
      </c>
      <c r="U133" s="68">
        <f t="shared" si="381"/>
        <v>0.10942574529457973</v>
      </c>
      <c r="V133" s="68">
        <f t="shared" si="381"/>
        <v>0.10942574529457973</v>
      </c>
      <c r="X133" s="231">
        <f t="shared" ref="X133:X134" si="382">O133</f>
        <v>0.10942574529457973</v>
      </c>
      <c r="Y133" s="231">
        <f t="shared" ref="Y133:Y134" si="383">P133</f>
        <v>0.10942574529457973</v>
      </c>
      <c r="Z133" s="231">
        <f t="shared" ref="Z133:Z134" si="384">Q133</f>
        <v>0.10942574529457973</v>
      </c>
      <c r="AA133" s="231">
        <f t="shared" ref="AA133:AA134" si="385">R133</f>
        <v>0.10942574529457973</v>
      </c>
      <c r="AB133" s="231">
        <f t="shared" ref="AB133:AB134" si="386">S133</f>
        <v>0.10942574529457973</v>
      </c>
      <c r="AC133" s="76">
        <v>0.09</v>
      </c>
      <c r="AD133" s="76">
        <v>0.08</v>
      </c>
      <c r="AE133" s="68">
        <f>AD133</f>
        <v>0.08</v>
      </c>
    </row>
    <row r="134" spans="1:47">
      <c r="A134" s="185" t="s">
        <v>16</v>
      </c>
      <c r="C134" s="228" t="s">
        <v>176</v>
      </c>
      <c r="E134" s="324">
        <f>[2]Calib_1011!M79</f>
        <v>3.7301564894507054E-2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4"/>
      <c r="O142" s="245">
        <f>E142</f>
        <v>25</v>
      </c>
      <c r="P142" s="245">
        <f t="shared" ref="P142:Q143" si="412">O142</f>
        <v>25</v>
      </c>
      <c r="Q142" s="245">
        <f>P142</f>
        <v>25</v>
      </c>
      <c r="R142" s="245">
        <f t="shared" ref="R142:V142" si="413">Q142</f>
        <v>25</v>
      </c>
      <c r="S142" s="245">
        <f t="shared" si="413"/>
        <v>25</v>
      </c>
      <c r="T142" s="60">
        <f t="shared" si="413"/>
        <v>25</v>
      </c>
      <c r="U142" s="60">
        <f t="shared" si="413"/>
        <v>25</v>
      </c>
      <c r="V142" s="60">
        <f t="shared" si="413"/>
        <v>25</v>
      </c>
      <c r="W142" s="246"/>
      <c r="X142" s="245">
        <f>O142</f>
        <v>25</v>
      </c>
      <c r="Y142" s="245">
        <f t="shared" ref="Y142:AB142" si="414">P142</f>
        <v>25</v>
      </c>
      <c r="Z142" s="245">
        <f t="shared" si="414"/>
        <v>25</v>
      </c>
      <c r="AA142" s="245">
        <f t="shared" si="414"/>
        <v>25</v>
      </c>
      <c r="AB142" s="245">
        <f t="shared" si="414"/>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4"/>
      <c r="O143" s="245">
        <f>E143</f>
        <v>14</v>
      </c>
      <c r="P143" s="245">
        <f t="shared" si="412"/>
        <v>14</v>
      </c>
      <c r="Q143" s="245">
        <f t="shared" si="412"/>
        <v>14</v>
      </c>
      <c r="R143" s="245">
        <f t="shared" ref="R143:V143" si="415">Q143</f>
        <v>14</v>
      </c>
      <c r="S143" s="245">
        <f t="shared" si="415"/>
        <v>14</v>
      </c>
      <c r="T143" s="60">
        <f t="shared" si="415"/>
        <v>14</v>
      </c>
      <c r="U143" s="60">
        <f t="shared" si="415"/>
        <v>14</v>
      </c>
      <c r="V143" s="60">
        <f t="shared" si="415"/>
        <v>14</v>
      </c>
      <c r="W143" s="246"/>
      <c r="X143" s="245">
        <f t="shared" ref="X143:X144" si="416">O143</f>
        <v>14</v>
      </c>
      <c r="Y143" s="245">
        <f t="shared" ref="Y143:Y144" si="417">P143</f>
        <v>14</v>
      </c>
      <c r="Z143" s="245">
        <f t="shared" ref="Z143:Z144" si="418">Q143</f>
        <v>14</v>
      </c>
      <c r="AA143" s="245">
        <f t="shared" ref="AA143:AA144" si="419">R143</f>
        <v>14</v>
      </c>
      <c r="AB143" s="245">
        <f t="shared" ref="AB143:AB144" si="420">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4"/>
      <c r="O144" s="245">
        <f>E144</f>
        <v>25</v>
      </c>
      <c r="P144" s="245">
        <f>O144</f>
        <v>25</v>
      </c>
      <c r="Q144" s="245">
        <f t="shared" ref="Q144:V144" si="421">P144</f>
        <v>25</v>
      </c>
      <c r="R144" s="245">
        <f t="shared" si="421"/>
        <v>25</v>
      </c>
      <c r="S144" s="245">
        <f t="shared" si="421"/>
        <v>25</v>
      </c>
      <c r="T144" s="60">
        <f t="shared" si="421"/>
        <v>25</v>
      </c>
      <c r="U144" s="60">
        <f t="shared" si="421"/>
        <v>25</v>
      </c>
      <c r="V144" s="60">
        <f t="shared" si="421"/>
        <v>25</v>
      </c>
      <c r="W144" s="246"/>
      <c r="X144" s="245">
        <f t="shared" si="416"/>
        <v>25</v>
      </c>
      <c r="Y144" s="245">
        <f t="shared" si="417"/>
        <v>25</v>
      </c>
      <c r="Z144" s="245">
        <f t="shared" si="418"/>
        <v>25</v>
      </c>
      <c r="AA144" s="245">
        <f t="shared" si="419"/>
        <v>25</v>
      </c>
      <c r="AB144" s="245">
        <f t="shared" si="420"/>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4"/>
      <c r="O148" s="296">
        <f>O$12</f>
        <v>2015</v>
      </c>
      <c r="P148" s="296">
        <f t="shared" ref="P148:V148" si="423">P$12</f>
        <v>2017</v>
      </c>
      <c r="Q148" s="296">
        <f t="shared" si="423"/>
        <v>2019</v>
      </c>
      <c r="R148" s="296">
        <f t="shared" si="423"/>
        <v>2020</v>
      </c>
      <c r="S148" s="296">
        <f t="shared" si="423"/>
        <v>2021</v>
      </c>
      <c r="T148" s="296">
        <f t="shared" si="423"/>
        <v>2030</v>
      </c>
      <c r="U148" s="296">
        <f t="shared" si="423"/>
        <v>2040</v>
      </c>
      <c r="V148" s="296">
        <f t="shared" si="423"/>
        <v>2050</v>
      </c>
      <c r="W148" s="246"/>
      <c r="X148" s="296">
        <f>X$12</f>
        <v>2015</v>
      </c>
      <c r="Y148" s="296">
        <f t="shared" ref="Y148:AE148" si="424">Y$12</f>
        <v>2017</v>
      </c>
      <c r="Z148" s="296">
        <f t="shared" si="424"/>
        <v>2019</v>
      </c>
      <c r="AA148" s="296">
        <f t="shared" si="424"/>
        <v>2020</v>
      </c>
      <c r="AB148" s="296">
        <f t="shared" si="424"/>
        <v>2021</v>
      </c>
      <c r="AC148" s="296">
        <f t="shared" si="424"/>
        <v>2030</v>
      </c>
      <c r="AD148" s="296">
        <f t="shared" si="424"/>
        <v>2040</v>
      </c>
      <c r="AE148" s="296">
        <f t="shared" si="424"/>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5">E132*E$111</f>
        <v>76.916431902036379</v>
      </c>
      <c r="F149" s="50">
        <f t="shared" ref="F149:F156" si="426">IF($D$4,X149,O149)</f>
        <v>80.059296580100096</v>
      </c>
      <c r="G149" s="50">
        <f t="shared" ref="G149:G156" si="427">IF($D$4,Y149,P149)</f>
        <v>81.520047949365591</v>
      </c>
      <c r="H149" s="50">
        <f t="shared" ref="H149:H156" si="428">IF($D$4,Z149,Q149)</f>
        <v>85.577216258989623</v>
      </c>
      <c r="I149" s="50">
        <f t="shared" ref="I149:I156" si="429">IF($D$4,AA149,R149)</f>
        <v>83.292081581682481</v>
      </c>
      <c r="J149" s="50">
        <f t="shared" ref="J149:J156" si="430">IF($D$4,AB149,S149)</f>
        <v>79.192081941495786</v>
      </c>
      <c r="K149" s="50">
        <f t="shared" ref="K149:K156" si="431">IF($D$4,AC149,T149)</f>
        <v>98.971963340050038</v>
      </c>
      <c r="L149" s="50">
        <f t="shared" ref="L149:L156" si="432">IF($D$4,AD149,U149)</f>
        <v>127.68897380556075</v>
      </c>
      <c r="M149" s="50">
        <f t="shared" ref="M149:M156" si="433">IF($D$4,AE149,V149)</f>
        <v>167.38111813857233</v>
      </c>
      <c r="N149" s="247" t="str">
        <f t="shared" ref="N149:N156" si="434">C149</f>
        <v>Car Priv.Veh. Vehicle km</v>
      </c>
      <c r="O149" s="233">
        <f>O132*O$111</f>
        <v>80.059296580100096</v>
      </c>
      <c r="P149" s="233">
        <f t="shared" ref="P149:S149" si="435">P132*P$111</f>
        <v>81.520047949365591</v>
      </c>
      <c r="Q149" s="233">
        <f>Q132*Q$111</f>
        <v>85.577216258989623</v>
      </c>
      <c r="R149" s="233">
        <f t="shared" si="435"/>
        <v>83.292081581682481</v>
      </c>
      <c r="S149" s="233">
        <f t="shared" si="435"/>
        <v>79.192081941495786</v>
      </c>
      <c r="T149" s="304">
        <f t="shared" ref="T149:V151" si="436">T132*T$111</f>
        <v>98.971963340050038</v>
      </c>
      <c r="U149" s="304">
        <f t="shared" si="436"/>
        <v>127.68897380556075</v>
      </c>
      <c r="V149" s="304">
        <f t="shared" si="436"/>
        <v>167.38111813857233</v>
      </c>
      <c r="W149" s="233"/>
      <c r="X149" s="233">
        <f>O149</f>
        <v>80.059296580100096</v>
      </c>
      <c r="Y149" s="233">
        <f t="shared" ref="Y149:AB149" si="437">P149</f>
        <v>81.520047949365591</v>
      </c>
      <c r="Z149" s="233">
        <f t="shared" si="437"/>
        <v>85.577216258989623</v>
      </c>
      <c r="AA149" s="233">
        <f t="shared" si="437"/>
        <v>83.292081581682481</v>
      </c>
      <c r="AB149" s="233">
        <f t="shared" si="437"/>
        <v>79.192081941495786</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9">E133*E$111</f>
        <v>9.8639485205430191</v>
      </c>
      <c r="F150" s="50">
        <f t="shared" si="426"/>
        <v>10.266997058090077</v>
      </c>
      <c r="G150" s="50">
        <f t="shared" si="427"/>
        <v>10.365627317497093</v>
      </c>
      <c r="H150" s="50">
        <f t="shared" si="428"/>
        <v>10.88151384749575</v>
      </c>
      <c r="I150" s="50">
        <f t="shared" si="429"/>
        <v>10.590949071945479</v>
      </c>
      <c r="J150" s="50">
        <f t="shared" si="430"/>
        <v>10.069616352680582</v>
      </c>
      <c r="K150" s="50">
        <f t="shared" si="431"/>
        <v>12.584713977366194</v>
      </c>
      <c r="L150" s="50">
        <f t="shared" si="432"/>
        <v>16.236206286878069</v>
      </c>
      <c r="M150" s="50">
        <f t="shared" si="433"/>
        <v>21.283234422139419</v>
      </c>
      <c r="N150" s="247" t="str">
        <f t="shared" si="434"/>
        <v>SUV Priv.Veh. Vehicle km</v>
      </c>
      <c r="O150" s="233">
        <f>O133*O$111</f>
        <v>10.266997058090077</v>
      </c>
      <c r="P150" s="233">
        <f t="shared" ref="P150:S150" si="440">P133*P$111</f>
        <v>10.365627317497093</v>
      </c>
      <c r="Q150" s="233">
        <f t="shared" si="440"/>
        <v>10.88151384749575</v>
      </c>
      <c r="R150" s="233">
        <f t="shared" si="440"/>
        <v>10.590949071945479</v>
      </c>
      <c r="S150" s="233">
        <f t="shared" si="440"/>
        <v>10.069616352680582</v>
      </c>
      <c r="T150" s="304">
        <f t="shared" si="436"/>
        <v>12.584713977366194</v>
      </c>
      <c r="U150" s="304">
        <f t="shared" si="436"/>
        <v>16.236206286878069</v>
      </c>
      <c r="V150" s="304">
        <f t="shared" si="436"/>
        <v>21.283234422139419</v>
      </c>
      <c r="W150" s="233"/>
      <c r="X150" s="233">
        <f t="shared" ref="X150:X156" si="441">O150</f>
        <v>10.266997058090077</v>
      </c>
      <c r="Y150" s="233">
        <f t="shared" ref="Y150:Y156" si="442">P150</f>
        <v>10.365627317497093</v>
      </c>
      <c r="Z150" s="233">
        <f t="shared" ref="Z150:Z156" si="443">Q150</f>
        <v>10.88151384749575</v>
      </c>
      <c r="AA150" s="233">
        <f t="shared" ref="AA150:AA156" si="444">R150</f>
        <v>10.590949071945479</v>
      </c>
      <c r="AB150" s="233">
        <f t="shared" ref="AB150:AB156" si="445">S150</f>
        <v>10.069616352680582</v>
      </c>
      <c r="AC150" s="233" t="e">
        <f t="shared" si="438"/>
        <v>#N/A</v>
      </c>
      <c r="AD150" s="233" t="e">
        <f t="shared" si="438"/>
        <v>#N/A</v>
      </c>
      <c r="AE150" s="233" t="e">
        <f t="shared" si="438"/>
        <v>#N/A</v>
      </c>
      <c r="AF150" s="240"/>
      <c r="AN150" s="233"/>
      <c r="AO150" s="233"/>
      <c r="AP150" s="233"/>
      <c r="AQ150" s="233"/>
      <c r="AR150" s="233"/>
      <c r="AS150" s="233"/>
      <c r="AT150" s="233"/>
      <c r="AU150" s="233"/>
    </row>
    <row r="151" spans="1:47">
      <c r="A151" s="185" t="s">
        <v>16</v>
      </c>
      <c r="B151" s="185" t="s">
        <v>183</v>
      </c>
      <c r="C151" s="185" t="s">
        <v>187</v>
      </c>
      <c r="D151" s="185" t="s">
        <v>86</v>
      </c>
      <c r="E151" s="298">
        <f>E134*E$111</f>
        <v>3.3624693609771357</v>
      </c>
      <c r="F151" s="50">
        <f t="shared" si="426"/>
        <v>2.8147846826496248</v>
      </c>
      <c r="G151" s="50">
        <f t="shared" si="427"/>
        <v>2.8418250082534851</v>
      </c>
      <c r="H151" s="50">
        <f t="shared" si="428"/>
        <v>2.9832596940150111</v>
      </c>
      <c r="I151" s="50">
        <f t="shared" si="429"/>
        <v>2.9035988861946791</v>
      </c>
      <c r="J151" s="50">
        <f t="shared" si="430"/>
        <v>2.7606710812631863</v>
      </c>
      <c r="K151" s="50">
        <f t="shared" si="431"/>
        <v>3.4502065149716361</v>
      </c>
      <c r="L151" s="50">
        <f t="shared" si="432"/>
        <v>4.4512942296630555</v>
      </c>
      <c r="M151" s="50">
        <f t="shared" si="433"/>
        <v>5.8349799761044867</v>
      </c>
      <c r="N151" s="247" t="str">
        <f t="shared" si="434"/>
        <v>Motorbikes Priv.Veh. Vehicle km</v>
      </c>
      <c r="O151" s="233">
        <f>O134*O$111</f>
        <v>2.8147846826496248</v>
      </c>
      <c r="P151" s="233">
        <f t="shared" ref="P151:S151" si="446">P134*P$111</f>
        <v>2.8418250082534851</v>
      </c>
      <c r="Q151" s="233">
        <f t="shared" si="446"/>
        <v>2.9832596940150111</v>
      </c>
      <c r="R151" s="233">
        <f t="shared" si="446"/>
        <v>2.9035988861946791</v>
      </c>
      <c r="S151" s="233">
        <f t="shared" si="446"/>
        <v>2.7606710812631863</v>
      </c>
      <c r="T151" s="304">
        <f t="shared" si="436"/>
        <v>3.4502065149716361</v>
      </c>
      <c r="U151" s="304">
        <f t="shared" si="436"/>
        <v>4.4512942296630555</v>
      </c>
      <c r="V151" s="304">
        <f t="shared" si="436"/>
        <v>5.8349799761044867</v>
      </c>
      <c r="W151" s="233"/>
      <c r="X151" s="233">
        <f t="shared" si="441"/>
        <v>2.8147846826496248</v>
      </c>
      <c r="Y151" s="233">
        <f t="shared" si="442"/>
        <v>2.8418250082534851</v>
      </c>
      <c r="Z151" s="233">
        <f t="shared" si="443"/>
        <v>2.9832596940150111</v>
      </c>
      <c r="AA151" s="233">
        <f t="shared" si="444"/>
        <v>2.9035988861946791</v>
      </c>
      <c r="AB151" s="233">
        <f t="shared" si="445"/>
        <v>2.7606710812631863</v>
      </c>
      <c r="AC151" s="233" t="e">
        <f t="shared" si="438"/>
        <v>#N/A</v>
      </c>
      <c r="AD151" s="233" t="e">
        <f t="shared" si="438"/>
        <v>#N/A</v>
      </c>
      <c r="AE151" s="233" t="e">
        <f t="shared" si="438"/>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6"/>
        <v>1.1038310356980541</v>
      </c>
      <c r="G152" s="50">
        <f t="shared" si="427"/>
        <v>0.74993178426651796</v>
      </c>
      <c r="H152" s="50">
        <f t="shared" si="428"/>
        <v>0.76739927997325941</v>
      </c>
      <c r="I152" s="50">
        <f t="shared" si="429"/>
        <v>0.78813027350014819</v>
      </c>
      <c r="J152" s="50">
        <f t="shared" si="430"/>
        <v>0.79318242572269293</v>
      </c>
      <c r="K152" s="50">
        <f t="shared" si="431"/>
        <v>0.82092462154693013</v>
      </c>
      <c r="L152" s="50">
        <f t="shared" si="432"/>
        <v>0.7956075934069462</v>
      </c>
      <c r="M152" s="50">
        <f t="shared" si="433"/>
        <v>0.72690469861857498</v>
      </c>
      <c r="N152" s="247" t="str">
        <f t="shared" si="434"/>
        <v>Bus vehicle km</v>
      </c>
      <c r="O152" s="233">
        <f>O137*O$129/O142</f>
        <v>1.1038310356980541</v>
      </c>
      <c r="P152" s="233">
        <f t="shared" ref="P152:S152" si="447">P137*P$129/P142</f>
        <v>0.74993178426651796</v>
      </c>
      <c r="Q152" s="233">
        <f t="shared" si="447"/>
        <v>0.76739927997325941</v>
      </c>
      <c r="R152" s="233">
        <f t="shared" si="447"/>
        <v>0.78813027350014819</v>
      </c>
      <c r="S152" s="233">
        <f t="shared" si="447"/>
        <v>0.79318242572269293</v>
      </c>
      <c r="T152" s="304">
        <f t="shared" ref="T152:V153" si="448">T137*T$129/T142</f>
        <v>0.82092462154693013</v>
      </c>
      <c r="U152" s="304">
        <f t="shared" si="448"/>
        <v>0.7956075934069462</v>
      </c>
      <c r="V152" s="304">
        <f t="shared" si="448"/>
        <v>0.72690469861857498</v>
      </c>
      <c r="W152" s="233"/>
      <c r="X152" s="233">
        <f t="shared" si="441"/>
        <v>1.1038310356980541</v>
      </c>
      <c r="Y152" s="233">
        <f t="shared" si="442"/>
        <v>0.74993178426651796</v>
      </c>
      <c r="Z152" s="233">
        <f t="shared" si="443"/>
        <v>0.76739927997325941</v>
      </c>
      <c r="AA152" s="233">
        <f t="shared" si="444"/>
        <v>0.78813027350014819</v>
      </c>
      <c r="AB152" s="233">
        <f t="shared" si="445"/>
        <v>0.79318242572269293</v>
      </c>
      <c r="AC152" s="233" t="e">
        <f>AC164/AC142</f>
        <v>#N/A</v>
      </c>
      <c r="AD152" s="233" t="e">
        <f t="shared" ref="AD152:AE152" si="449">AD164/AD142</f>
        <v>#N/A</v>
      </c>
      <c r="AE152" s="233" t="e">
        <f t="shared" si="449"/>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50">E138*E$129/E143</f>
        <v>5.9838372630530099</v>
      </c>
      <c r="F153" s="50">
        <f t="shared" si="426"/>
        <v>6.8329265838471125</v>
      </c>
      <c r="G153" s="328">
        <f t="shared" si="427"/>
        <v>7.0849009058962782</v>
      </c>
      <c r="H153" s="328">
        <f t="shared" si="428"/>
        <v>7.2499232169288392</v>
      </c>
      <c r="I153" s="50">
        <f t="shared" si="429"/>
        <v>7.4457770771068548</v>
      </c>
      <c r="J153" s="50">
        <f t="shared" si="430"/>
        <v>7.4935067488039167</v>
      </c>
      <c r="K153" s="50">
        <f t="shared" si="431"/>
        <v>7.7555981982534536</v>
      </c>
      <c r="L153" s="50">
        <f t="shared" si="432"/>
        <v>7.5164182630023983</v>
      </c>
      <c r="M153" s="50">
        <f t="shared" si="433"/>
        <v>6.8673549591981677</v>
      </c>
      <c r="N153" s="247" t="str">
        <f t="shared" si="434"/>
        <v>Minibus vehicle km</v>
      </c>
      <c r="O153" s="233">
        <f>O138*O$129/O143</f>
        <v>6.8329265838471125</v>
      </c>
      <c r="P153" s="233">
        <f t="shared" ref="P153:S153" si="451">P138*P$129/P143</f>
        <v>7.0849009058962782</v>
      </c>
      <c r="Q153" s="233">
        <f t="shared" si="451"/>
        <v>7.2499232169288392</v>
      </c>
      <c r="R153" s="233">
        <f t="shared" si="451"/>
        <v>7.4457770771068548</v>
      </c>
      <c r="S153" s="233">
        <f t="shared" si="451"/>
        <v>7.4935067488039167</v>
      </c>
      <c r="T153" s="304">
        <f t="shared" si="448"/>
        <v>7.7555981982534536</v>
      </c>
      <c r="U153" s="304">
        <f t="shared" si="448"/>
        <v>7.5164182630023983</v>
      </c>
      <c r="V153" s="304">
        <f t="shared" si="448"/>
        <v>6.8673549591981677</v>
      </c>
      <c r="W153" s="233"/>
      <c r="X153" s="233">
        <f t="shared" si="441"/>
        <v>6.8329265838471125</v>
      </c>
      <c r="Y153" s="233">
        <f t="shared" si="442"/>
        <v>7.0849009058962782</v>
      </c>
      <c r="Z153" s="233">
        <f t="shared" si="443"/>
        <v>7.2499232169288392</v>
      </c>
      <c r="AA153" s="233">
        <f t="shared" si="444"/>
        <v>7.4457770771068548</v>
      </c>
      <c r="AB153" s="233">
        <f t="shared" si="445"/>
        <v>7.4935067488039167</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3">E$127/E144</f>
        <v>2.1087742850167138E-2</v>
      </c>
      <c r="F154" s="50">
        <f t="shared" si="426"/>
        <v>3.2055500417449041E-2</v>
      </c>
      <c r="G154" s="50">
        <f t="shared" si="427"/>
        <v>6.2982743372587108E-2</v>
      </c>
      <c r="H154" s="50">
        <f t="shared" si="428"/>
        <v>0.10097884850612647</v>
      </c>
      <c r="I154" s="50">
        <f t="shared" si="429"/>
        <v>0.10353384316145484</v>
      </c>
      <c r="J154" s="50">
        <f t="shared" si="430"/>
        <v>0.29501420371917253</v>
      </c>
      <c r="K154" s="50">
        <f t="shared" si="431"/>
        <v>0.57292629262010975</v>
      </c>
      <c r="L154" s="50">
        <f t="shared" si="432"/>
        <v>1.106720903794461</v>
      </c>
      <c r="M154" s="50">
        <f t="shared" si="433"/>
        <v>1.5927343416911004</v>
      </c>
      <c r="N154" s="247" t="str">
        <f t="shared" si="434"/>
        <v>BRT vehicle km</v>
      </c>
      <c r="O154" s="233">
        <f>O$127/O144</f>
        <v>3.2055500417449041E-2</v>
      </c>
      <c r="P154" s="233">
        <f t="shared" ref="P154:S154" si="454">P$127/P144</f>
        <v>6.2982743372587108E-2</v>
      </c>
      <c r="Q154" s="233">
        <f t="shared" si="454"/>
        <v>0.10097884850612647</v>
      </c>
      <c r="R154" s="233">
        <f t="shared" si="454"/>
        <v>0.10353384316145484</v>
      </c>
      <c r="S154" s="233">
        <f t="shared" si="454"/>
        <v>0.29501420371917253</v>
      </c>
      <c r="T154" s="304">
        <f>T$127/T144</f>
        <v>0.57292629262010975</v>
      </c>
      <c r="U154" s="304">
        <f>U$127/U144</f>
        <v>1.106720903794461</v>
      </c>
      <c r="V154" s="304">
        <f>V$127/V144</f>
        <v>1.5927343416911004</v>
      </c>
      <c r="W154" s="233"/>
      <c r="X154" s="233">
        <f t="shared" si="441"/>
        <v>3.2055500417449041E-2</v>
      </c>
      <c r="Y154" s="233">
        <f t="shared" si="442"/>
        <v>6.2982743372587108E-2</v>
      </c>
      <c r="Z154" s="233">
        <f t="shared" si="443"/>
        <v>0.10097884850612647</v>
      </c>
      <c r="AA154" s="233">
        <f t="shared" si="444"/>
        <v>0.10353384316145484</v>
      </c>
      <c r="AB154" s="233">
        <f t="shared" si="445"/>
        <v>0.29501420371917253</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14.550109199356424</v>
      </c>
      <c r="F155" s="50">
        <f t="shared" si="426"/>
        <v>12.081299629763897</v>
      </c>
      <c r="G155" s="50">
        <f t="shared" si="427"/>
        <v>8.7407589720252883</v>
      </c>
      <c r="H155" s="50">
        <f t="shared" si="428"/>
        <v>8.9443497159045364</v>
      </c>
      <c r="I155" s="50">
        <f t="shared" si="429"/>
        <v>9.1859778499172613</v>
      </c>
      <c r="J155" s="50">
        <f t="shared" si="430"/>
        <v>9.2448627322408399</v>
      </c>
      <c r="K155" s="50">
        <f t="shared" si="431"/>
        <v>9.5682092714084686</v>
      </c>
      <c r="L155" s="50">
        <f t="shared" si="432"/>
        <v>9.2731290447768977</v>
      </c>
      <c r="M155" s="50">
        <f t="shared" si="433"/>
        <v>8.4723689534935183</v>
      </c>
      <c r="N155" s="247" t="str">
        <f t="shared" si="434"/>
        <v>Metro Rail pkm</v>
      </c>
      <c r="O155" s="233">
        <f>O139*O$129</f>
        <v>12.081299629763897</v>
      </c>
      <c r="P155" s="233">
        <f t="shared" ref="P155:S155" si="456">P139*P$129</f>
        <v>8.7407589720252883</v>
      </c>
      <c r="Q155" s="233">
        <f t="shared" si="456"/>
        <v>8.9443497159045364</v>
      </c>
      <c r="R155" s="233">
        <f t="shared" si="456"/>
        <v>9.1859778499172613</v>
      </c>
      <c r="S155" s="233">
        <f t="shared" si="456"/>
        <v>9.2448627322408399</v>
      </c>
      <c r="T155" s="304">
        <f>T139*T$129</f>
        <v>9.5682092714084686</v>
      </c>
      <c r="U155" s="304">
        <f>U139*U$129</f>
        <v>9.2731290447768977</v>
      </c>
      <c r="V155" s="304">
        <f>V139*V$129</f>
        <v>8.4723689534935183</v>
      </c>
      <c r="W155" s="233"/>
      <c r="X155" s="233">
        <f t="shared" si="441"/>
        <v>12.081299629763897</v>
      </c>
      <c r="Y155" s="233">
        <f t="shared" si="442"/>
        <v>8.7407589720252883</v>
      </c>
      <c r="Z155" s="233">
        <f t="shared" si="443"/>
        <v>8.9443497159045364</v>
      </c>
      <c r="AA155" s="233">
        <f t="shared" si="444"/>
        <v>9.1859778499172613</v>
      </c>
      <c r="AB155" s="233">
        <f t="shared" si="445"/>
        <v>9.2448627322408399</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8">E128</f>
        <v>0.53459848266953358</v>
      </c>
      <c r="F156" s="50">
        <f t="shared" si="426"/>
        <v>0.60923770891438467</v>
      </c>
      <c r="G156" s="50">
        <f t="shared" si="427"/>
        <v>0.64854136839212595</v>
      </c>
      <c r="H156" s="50">
        <f t="shared" si="428"/>
        <v>0.6995709084876961</v>
      </c>
      <c r="I156" s="50">
        <f t="shared" si="429"/>
        <v>0.67889467519440883</v>
      </c>
      <c r="J156" s="50">
        <f t="shared" si="430"/>
        <v>0.6313519906124907</v>
      </c>
      <c r="K156" s="50">
        <f t="shared" si="431"/>
        <v>0.77975387088168935</v>
      </c>
      <c r="L156" s="50">
        <f t="shared" si="432"/>
        <v>0.98484521612622367</v>
      </c>
      <c r="M156" s="50">
        <f t="shared" si="433"/>
        <v>1.2161116763151194</v>
      </c>
      <c r="N156" s="247" t="str">
        <f t="shared" si="434"/>
        <v>Gautrain pkm</v>
      </c>
      <c r="O156" s="233">
        <f>O128</f>
        <v>0.60923770891438467</v>
      </c>
      <c r="P156" s="233">
        <f t="shared" ref="P156:S156" si="459">P128</f>
        <v>0.64854136839212595</v>
      </c>
      <c r="Q156" s="233">
        <f t="shared" si="459"/>
        <v>0.6995709084876961</v>
      </c>
      <c r="R156" s="233">
        <f t="shared" si="459"/>
        <v>0.67889467519440883</v>
      </c>
      <c r="S156" s="233">
        <f t="shared" si="459"/>
        <v>0.6313519906124907</v>
      </c>
      <c r="T156" s="304">
        <f>T128</f>
        <v>0.77975387088168935</v>
      </c>
      <c r="U156" s="304">
        <f>U128</f>
        <v>0.98484521612622367</v>
      </c>
      <c r="V156" s="304">
        <f>V128</f>
        <v>1.2161116763151194</v>
      </c>
      <c r="W156" s="233"/>
      <c r="X156" s="233">
        <f t="shared" si="441"/>
        <v>0.60923770891438467</v>
      </c>
      <c r="Y156" s="233">
        <f t="shared" si="442"/>
        <v>0.64854136839212595</v>
      </c>
      <c r="Z156" s="233">
        <f t="shared" si="443"/>
        <v>0.6995709084876961</v>
      </c>
      <c r="AA156" s="233">
        <f t="shared" si="444"/>
        <v>0.67889467519440883</v>
      </c>
      <c r="AB156" s="233">
        <f t="shared" si="445"/>
        <v>0.6313519906124907</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6">
        <f>O$12</f>
        <v>2015</v>
      </c>
      <c r="P160" s="296">
        <f t="shared" ref="P160:V160" si="461">P$12</f>
        <v>2017</v>
      </c>
      <c r="Q160" s="296">
        <f t="shared" si="461"/>
        <v>2019</v>
      </c>
      <c r="R160" s="296">
        <f t="shared" si="461"/>
        <v>2020</v>
      </c>
      <c r="S160" s="296">
        <f t="shared" si="461"/>
        <v>2021</v>
      </c>
      <c r="T160" s="296">
        <f t="shared" si="461"/>
        <v>2030</v>
      </c>
      <c r="U160" s="296">
        <f t="shared" si="461"/>
        <v>2040</v>
      </c>
      <c r="V160" s="296">
        <f t="shared" si="461"/>
        <v>2050</v>
      </c>
      <c r="X160" s="296">
        <f>X$12</f>
        <v>2015</v>
      </c>
      <c r="Y160" s="296">
        <f t="shared" ref="Y160:AE160" si="462">Y$12</f>
        <v>2017</v>
      </c>
      <c r="Z160" s="296">
        <f t="shared" si="462"/>
        <v>2019</v>
      </c>
      <c r="AA160" s="296">
        <f t="shared" si="462"/>
        <v>2020</v>
      </c>
      <c r="AB160" s="296">
        <f t="shared" si="462"/>
        <v>2021</v>
      </c>
      <c r="AC160" s="296">
        <f t="shared" si="462"/>
        <v>2030</v>
      </c>
      <c r="AD160" s="296">
        <f t="shared" si="462"/>
        <v>2040</v>
      </c>
      <c r="AE160" s="296">
        <f t="shared" si="462"/>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107.68300466285092</v>
      </c>
      <c r="F161" s="50">
        <f t="shared" ref="F161:F168" si="463">IF($D$4,X161,O161)</f>
        <v>112.08301521214011</v>
      </c>
      <c r="G161" s="50">
        <f t="shared" ref="G161:G168" si="464">IF($D$4,Y161,P161)</f>
        <v>114.1280671291118</v>
      </c>
      <c r="H161" s="50">
        <f t="shared" ref="H161:H168" si="465">IF($D$4,Z161,Q161)</f>
        <v>119.80810276258545</v>
      </c>
      <c r="I161" s="50">
        <f t="shared" ref="I161:I168" si="466">IF($D$4,AA161,R161)</f>
        <v>116.60891421435548</v>
      </c>
      <c r="J161" s="50">
        <f t="shared" ref="J161:J168" si="467">IF($D$4,AB161,S161)</f>
        <v>110.86891471809408</v>
      </c>
      <c r="K161" s="50">
        <f t="shared" ref="K161:K168" si="468">IF($D$4,AC161,T161)</f>
        <v>138.56074867607006</v>
      </c>
      <c r="L161" s="50">
        <f t="shared" ref="L161:L168" si="469">IF($D$4,AD161,U161)</f>
        <v>178.76456332778503</v>
      </c>
      <c r="M161" s="50">
        <f t="shared" ref="M161:M168" si="470">IF($D$4,AE161,V161)</f>
        <v>234.33356539400117</v>
      </c>
      <c r="N161" s="185" t="str">
        <f t="shared" ref="N161:N168" si="471">C161</f>
        <v>Car</v>
      </c>
      <c r="O161" s="10">
        <f>SUMPRODUCT(O$35:O$38,O$41:O$44,O$54:O$57)*O132</f>
        <v>112.08301521214011</v>
      </c>
      <c r="P161" s="10">
        <f t="shared" ref="P161:S161" si="472">SUMPRODUCT(P$35:P$38,P$41:P$44,P$54:P$57)*P132</f>
        <v>114.1280671291118</v>
      </c>
      <c r="Q161" s="10">
        <f t="shared" si="472"/>
        <v>119.80810276258545</v>
      </c>
      <c r="R161" s="10">
        <f t="shared" si="472"/>
        <v>116.60891421435548</v>
      </c>
      <c r="S161" s="10">
        <f t="shared" si="472"/>
        <v>110.86891471809408</v>
      </c>
      <c r="T161" s="306">
        <f t="shared" ref="T161:V163" si="473">SUMPRODUCT(T$35:T$38,T$41:T$44,T$54:T$57)*T132</f>
        <v>138.56074867607006</v>
      </c>
      <c r="U161" s="306">
        <f t="shared" si="473"/>
        <v>178.76456332778503</v>
      </c>
      <c r="V161" s="306">
        <f t="shared" si="473"/>
        <v>234.33356539400117</v>
      </c>
      <c r="X161" s="10">
        <f>O161</f>
        <v>112.08301521214011</v>
      </c>
      <c r="Y161" s="10">
        <f t="shared" ref="Y161:AB161" si="474">P161</f>
        <v>114.1280671291118</v>
      </c>
      <c r="Z161" s="10">
        <f t="shared" si="474"/>
        <v>119.80810276258545</v>
      </c>
      <c r="AA161" s="10">
        <f t="shared" si="474"/>
        <v>116.60891421435548</v>
      </c>
      <c r="AB161" s="10">
        <f t="shared" si="474"/>
        <v>110.86891471809408</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5">SUMPRODUCT(E$35:E$38,E$41:E$44,E$54:E$57)*E133</f>
        <v>13.809527928760227</v>
      </c>
      <c r="F162" s="50">
        <f t="shared" si="463"/>
        <v>14.373795881326103</v>
      </c>
      <c r="G162" s="50">
        <f t="shared" si="464"/>
        <v>14.511878244495927</v>
      </c>
      <c r="H162" s="50">
        <f t="shared" si="465"/>
        <v>15.234119386494047</v>
      </c>
      <c r="I162" s="50">
        <f t="shared" si="466"/>
        <v>14.827328700723671</v>
      </c>
      <c r="J162" s="50">
        <f t="shared" si="467"/>
        <v>14.097462893752812</v>
      </c>
      <c r="K162" s="50">
        <f t="shared" si="468"/>
        <v>17.618599568312671</v>
      </c>
      <c r="L162" s="50">
        <f t="shared" si="469"/>
        <v>22.730688801629295</v>
      </c>
      <c r="M162" s="50">
        <f t="shared" si="470"/>
        <v>29.796528190995172</v>
      </c>
      <c r="N162" s="185" t="str">
        <f t="shared" si="471"/>
        <v>SUV</v>
      </c>
      <c r="O162" s="10">
        <f>SUMPRODUCT(O$35:O$38,O$41:O$44,O$54:O$57)*O133</f>
        <v>14.373795881326103</v>
      </c>
      <c r="P162" s="10">
        <f t="shared" ref="P162:S162" si="476">SUMPRODUCT(P$35:P$38,P$41:P$44,P$54:P$57)*P133</f>
        <v>14.511878244495927</v>
      </c>
      <c r="Q162" s="10">
        <f t="shared" si="476"/>
        <v>15.234119386494047</v>
      </c>
      <c r="R162" s="10">
        <f t="shared" si="476"/>
        <v>14.827328700723671</v>
      </c>
      <c r="S162" s="10">
        <f t="shared" si="476"/>
        <v>14.097462893752812</v>
      </c>
      <c r="T162" s="306">
        <f t="shared" si="473"/>
        <v>17.618599568312671</v>
      </c>
      <c r="U162" s="306">
        <f t="shared" si="473"/>
        <v>22.730688801629295</v>
      </c>
      <c r="V162" s="306">
        <f>SUMPRODUCT(V$35:V$38,V$41:V$44,V$54:V$57)*V133</f>
        <v>29.796528190995172</v>
      </c>
      <c r="X162" s="10">
        <f t="shared" ref="X162:X168" si="477">O162</f>
        <v>14.373795881326103</v>
      </c>
      <c r="Y162" s="10">
        <f t="shared" ref="Y162:Y168" si="478">P162</f>
        <v>14.511878244495927</v>
      </c>
      <c r="Z162" s="10">
        <f t="shared" ref="Z162:Z168" si="479">Q162</f>
        <v>15.234119386494047</v>
      </c>
      <c r="AA162" s="10">
        <f t="shared" ref="AA162:AA168" si="480">R162</f>
        <v>14.827328700723671</v>
      </c>
      <c r="AB162" s="10">
        <f t="shared" ref="AB162:AB168" si="481">S162</f>
        <v>14.097462893752812</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2">AJ161</f>
        <v>0.8</v>
      </c>
      <c r="AK162" s="233">
        <f t="shared" si="482"/>
        <v>0.8</v>
      </c>
      <c r="AL162" s="246"/>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298">
        <f t="shared" si="475"/>
        <v>4.7074571053679897</v>
      </c>
      <c r="F163" s="50">
        <f t="shared" si="463"/>
        <v>3.9406985557094738</v>
      </c>
      <c r="G163" s="50">
        <f t="shared" si="464"/>
        <v>3.978555011554878</v>
      </c>
      <c r="H163" s="50">
        <f t="shared" si="465"/>
        <v>4.1765635716210152</v>
      </c>
      <c r="I163" s="50">
        <f t="shared" si="466"/>
        <v>4.0650384406725513</v>
      </c>
      <c r="J163" s="50">
        <f t="shared" si="467"/>
        <v>3.8649395137684603</v>
      </c>
      <c r="K163" s="50">
        <f t="shared" si="468"/>
        <v>4.8302891209602903</v>
      </c>
      <c r="L163" s="50">
        <f t="shared" si="469"/>
        <v>6.2318119215282781</v>
      </c>
      <c r="M163" s="50">
        <f t="shared" si="470"/>
        <v>8.1689719665462786</v>
      </c>
      <c r="N163" s="185" t="str">
        <f t="shared" si="471"/>
        <v>Motorbike</v>
      </c>
      <c r="O163" s="10">
        <f>SUMPRODUCT(O$35:O$38,O$41:O$44,O$54:O$57)*O134</f>
        <v>3.9406985557094738</v>
      </c>
      <c r="P163" s="10">
        <f t="shared" ref="P163:S163" si="485">SUMPRODUCT(P$35:P$38,P$41:P$44,P$54:P$57)*P134</f>
        <v>3.978555011554878</v>
      </c>
      <c r="Q163" s="10">
        <f t="shared" si="485"/>
        <v>4.1765635716210152</v>
      </c>
      <c r="R163" s="10">
        <f t="shared" si="485"/>
        <v>4.0650384406725513</v>
      </c>
      <c r="S163" s="10">
        <f t="shared" si="485"/>
        <v>3.8649395137684603</v>
      </c>
      <c r="T163" s="306">
        <f t="shared" si="473"/>
        <v>4.8302891209602903</v>
      </c>
      <c r="U163" s="306">
        <f t="shared" si="473"/>
        <v>6.2318119215282781</v>
      </c>
      <c r="V163" s="306">
        <f t="shared" si="473"/>
        <v>8.1689719665462786</v>
      </c>
      <c r="X163" s="10">
        <f t="shared" si="477"/>
        <v>3.9406985557094738</v>
      </c>
      <c r="Y163" s="10">
        <f t="shared" si="478"/>
        <v>3.978555011554878</v>
      </c>
      <c r="Z163" s="10">
        <f t="shared" si="479"/>
        <v>4.1765635716210152</v>
      </c>
      <c r="AA163" s="10">
        <f t="shared" si="480"/>
        <v>4.0650384406725513</v>
      </c>
      <c r="AB163" s="10">
        <f t="shared" si="481"/>
        <v>3.8649395137684603</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6">E152*E142</f>
        <v>15.449787242939724</v>
      </c>
      <c r="F164" s="50">
        <f t="shared" si="463"/>
        <v>27.595775892451353</v>
      </c>
      <c r="G164" s="50">
        <f t="shared" si="464"/>
        <v>18.748294606662949</v>
      </c>
      <c r="H164" s="50">
        <f t="shared" si="465"/>
        <v>19.184981999331484</v>
      </c>
      <c r="I164" s="50">
        <f t="shared" si="466"/>
        <v>19.703256837503705</v>
      </c>
      <c r="J164" s="50">
        <f t="shared" si="467"/>
        <v>19.829560643067325</v>
      </c>
      <c r="K164" s="50">
        <f t="shared" si="468"/>
        <v>20.523115538673252</v>
      </c>
      <c r="L164" s="50">
        <f t="shared" si="469"/>
        <v>19.890189835173654</v>
      </c>
      <c r="M164" s="50">
        <f t="shared" si="470"/>
        <v>18.172617465464374</v>
      </c>
      <c r="N164" s="185" t="str">
        <f t="shared" si="471"/>
        <v>Bus</v>
      </c>
      <c r="O164" s="10">
        <f>O152*O142</f>
        <v>27.595775892451353</v>
      </c>
      <c r="P164" s="10">
        <f t="shared" ref="P164:S164" si="487">P152*P142</f>
        <v>18.748294606662949</v>
      </c>
      <c r="Q164" s="10">
        <f t="shared" si="487"/>
        <v>19.184981999331484</v>
      </c>
      <c r="R164" s="10">
        <f t="shared" si="487"/>
        <v>19.703256837503705</v>
      </c>
      <c r="S164" s="10">
        <f t="shared" si="487"/>
        <v>19.829560643067325</v>
      </c>
      <c r="T164" s="306">
        <f t="shared" ref="T164:V166" si="488">T152*T142</f>
        <v>20.523115538673252</v>
      </c>
      <c r="U164" s="306">
        <f t="shared" si="488"/>
        <v>19.890189835173654</v>
      </c>
      <c r="V164" s="306">
        <f t="shared" si="488"/>
        <v>18.172617465464374</v>
      </c>
      <c r="X164" s="10">
        <f t="shared" si="477"/>
        <v>27.595775892451353</v>
      </c>
      <c r="Y164" s="10">
        <f t="shared" si="478"/>
        <v>18.748294606662949</v>
      </c>
      <c r="Z164" s="10">
        <f t="shared" si="479"/>
        <v>19.184981999331484</v>
      </c>
      <c r="AA164" s="10">
        <f t="shared" si="480"/>
        <v>19.703256837503705</v>
      </c>
      <c r="AB164" s="10">
        <f t="shared" si="481"/>
        <v>19.829560643067325</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9">SUM(T$161:T$162)*(1-AI$161) *AI175</f>
        <v>4.1688656941987627</v>
      </c>
      <c r="AJ164" s="10">
        <f t="shared" si="489"/>
        <v>5.3784745140044965</v>
      </c>
      <c r="AK164" s="10">
        <f t="shared" si="489"/>
        <v>7.0503744466202409</v>
      </c>
      <c r="AL164" s="10"/>
      <c r="AM164" s="10">
        <f t="shared" ref="AM164:AO168" si="490">SUM(T$161:T$162)*(1-AM$161) *AM175</f>
        <v>1.3896218980662565</v>
      </c>
      <c r="AN164" s="10">
        <f t="shared" si="490"/>
        <v>3.5856496760029977</v>
      </c>
      <c r="AO164" s="10">
        <f t="shared" si="490"/>
        <v>7.0503744466202409</v>
      </c>
      <c r="AP164" s="10"/>
      <c r="AQ164" s="10">
        <f t="shared" ref="AQ164:AS168" si="491">SUM(T$161:T$162)*(1-AQ$161) *AQ175</f>
        <v>4.1688656941987627</v>
      </c>
      <c r="AR164" s="10">
        <f t="shared" si="491"/>
        <v>6.723093142505622</v>
      </c>
      <c r="AS164" s="10">
        <f t="shared" si="491"/>
        <v>10.575561669930366</v>
      </c>
    </row>
    <row r="165" spans="1:46">
      <c r="A165" s="185" t="s">
        <v>16</v>
      </c>
      <c r="B165" s="185" t="s">
        <v>130</v>
      </c>
      <c r="C165" s="185" t="s">
        <v>61</v>
      </c>
      <c r="D165" s="185" t="s">
        <v>86</v>
      </c>
      <c r="E165" s="298">
        <f t="shared" si="486"/>
        <v>83.773721682742135</v>
      </c>
      <c r="F165" s="50">
        <f t="shared" si="463"/>
        <v>95.660972173859577</v>
      </c>
      <c r="G165" s="50">
        <f t="shared" si="464"/>
        <v>99.188612682547898</v>
      </c>
      <c r="H165" s="50">
        <f t="shared" si="465"/>
        <v>101.49892503700374</v>
      </c>
      <c r="I165" s="50">
        <f t="shared" si="466"/>
        <v>104.24087907949597</v>
      </c>
      <c r="J165" s="50">
        <f t="shared" si="467"/>
        <v>104.90909448325483</v>
      </c>
      <c r="K165" s="50">
        <f t="shared" si="468"/>
        <v>108.57837477554835</v>
      </c>
      <c r="L165" s="50">
        <f t="shared" si="469"/>
        <v>105.22985568203357</v>
      </c>
      <c r="M165" s="50">
        <f t="shared" si="470"/>
        <v>96.14296942877435</v>
      </c>
      <c r="N165" s="185" t="str">
        <f t="shared" si="471"/>
        <v>Minibus</v>
      </c>
      <c r="O165" s="10">
        <f>O153*O143</f>
        <v>95.660972173859577</v>
      </c>
      <c r="P165" s="10">
        <f t="shared" ref="P165:S165" si="492">P153*P143</f>
        <v>99.188612682547898</v>
      </c>
      <c r="Q165" s="10">
        <f t="shared" si="492"/>
        <v>101.49892503700374</v>
      </c>
      <c r="R165" s="10">
        <f t="shared" si="492"/>
        <v>104.24087907949597</v>
      </c>
      <c r="S165" s="10">
        <f t="shared" si="492"/>
        <v>104.90909448325483</v>
      </c>
      <c r="T165" s="306">
        <f t="shared" si="488"/>
        <v>108.57837477554835</v>
      </c>
      <c r="U165" s="306">
        <f t="shared" si="488"/>
        <v>105.22985568203357</v>
      </c>
      <c r="V165" s="306">
        <f t="shared" si="488"/>
        <v>96.14296942877435</v>
      </c>
      <c r="X165" s="10">
        <f t="shared" si="477"/>
        <v>95.660972173859577</v>
      </c>
      <c r="Y165" s="10">
        <f t="shared" si="478"/>
        <v>99.188612682547898</v>
      </c>
      <c r="Z165" s="10">
        <f t="shared" si="479"/>
        <v>101.49892503700374</v>
      </c>
      <c r="AA165" s="10">
        <f t="shared" si="480"/>
        <v>104.24087907949597</v>
      </c>
      <c r="AB165" s="10">
        <f t="shared" si="481"/>
        <v>104.90909448325483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9"/>
        <v>22.055552963227235</v>
      </c>
      <c r="AJ165" s="10">
        <f t="shared" si="489"/>
        <v>28.455037462604871</v>
      </c>
      <c r="AK165" s="10">
        <f t="shared" si="489"/>
        <v>37.300291835835466</v>
      </c>
      <c r="AL165" s="10"/>
      <c r="AM165" s="10">
        <f t="shared" si="490"/>
        <v>7.3518509877424245</v>
      </c>
      <c r="AN165" s="10">
        <f t="shared" si="490"/>
        <v>18.970024975069915</v>
      </c>
      <c r="AO165" s="10">
        <f t="shared" si="490"/>
        <v>37.300291835835466</v>
      </c>
      <c r="AP165" s="10"/>
      <c r="AQ165" s="10">
        <f t="shared" si="491"/>
        <v>22.055552963227235</v>
      </c>
      <c r="AR165" s="10">
        <f t="shared" si="491"/>
        <v>35.568796828256097</v>
      </c>
      <c r="AS165" s="10">
        <f t="shared" si="491"/>
        <v>55.950437753753221</v>
      </c>
    </row>
    <row r="166" spans="1:46">
      <c r="A166" s="185" t="s">
        <v>16</v>
      </c>
      <c r="B166" s="185" t="s">
        <v>131</v>
      </c>
      <c r="C166" s="185" t="s">
        <v>63</v>
      </c>
      <c r="D166" s="185" t="s">
        <v>86</v>
      </c>
      <c r="E166" s="298">
        <f t="shared" si="486"/>
        <v>0.52719357125417843</v>
      </c>
      <c r="F166" s="50">
        <f t="shared" si="463"/>
        <v>0.80138751043622602</v>
      </c>
      <c r="G166" s="50">
        <f t="shared" si="464"/>
        <v>1.5745685843146777</v>
      </c>
      <c r="H166" s="50">
        <f t="shared" si="465"/>
        <v>2.5244712126531619</v>
      </c>
      <c r="I166" s="50">
        <f t="shared" si="466"/>
        <v>2.5883460790363708</v>
      </c>
      <c r="J166" s="50">
        <f t="shared" si="467"/>
        <v>7.375355092979313</v>
      </c>
      <c r="K166" s="50">
        <f t="shared" si="468"/>
        <v>14.323157315502744</v>
      </c>
      <c r="L166" s="50">
        <f t="shared" si="469"/>
        <v>27.668022594861526</v>
      </c>
      <c r="M166" s="50">
        <f t="shared" si="470"/>
        <v>39.818358542277508</v>
      </c>
      <c r="N166" s="185" t="str">
        <f t="shared" si="471"/>
        <v>BRT</v>
      </c>
      <c r="O166" s="10">
        <f>O154*O144</f>
        <v>0.80138751043622602</v>
      </c>
      <c r="P166" s="10">
        <f t="shared" ref="P166:S166" si="493">P154*P144</f>
        <v>1.5745685843146777</v>
      </c>
      <c r="Q166" s="10">
        <f t="shared" si="493"/>
        <v>2.5244712126531619</v>
      </c>
      <c r="R166" s="10">
        <f t="shared" si="493"/>
        <v>2.5883460790363708</v>
      </c>
      <c r="S166" s="10">
        <f t="shared" si="493"/>
        <v>7.375355092979313</v>
      </c>
      <c r="T166" s="306">
        <f t="shared" si="488"/>
        <v>14.323157315502744</v>
      </c>
      <c r="U166" s="306">
        <f t="shared" si="488"/>
        <v>27.668022594861526</v>
      </c>
      <c r="V166" s="306">
        <f t="shared" si="488"/>
        <v>39.818358542277508</v>
      </c>
      <c r="X166" s="10">
        <f t="shared" si="477"/>
        <v>0.80138751043622602</v>
      </c>
      <c r="Y166" s="10">
        <f t="shared" si="478"/>
        <v>1.5745685843146777</v>
      </c>
      <c r="Z166" s="10">
        <f t="shared" si="479"/>
        <v>2.5244712126531619</v>
      </c>
      <c r="AA166" s="10">
        <f t="shared" si="480"/>
        <v>2.5883460790363708</v>
      </c>
      <c r="AB166" s="10">
        <f t="shared" si="481"/>
        <v>7.375355092979313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9"/>
        <v>2.9094665989037041</v>
      </c>
      <c r="AJ166" s="10">
        <f t="shared" si="489"/>
        <v>3.7536570135437008</v>
      </c>
      <c r="AK166" s="10">
        <f t="shared" si="489"/>
        <v>4.9204820847912325</v>
      </c>
      <c r="AL166" s="10"/>
      <c r="AM166" s="10">
        <f t="shared" si="490"/>
        <v>0.96982219963456961</v>
      </c>
      <c r="AN166" s="10">
        <f t="shared" si="490"/>
        <v>2.502438009029134</v>
      </c>
      <c r="AO166" s="10">
        <f t="shared" si="490"/>
        <v>4.9204820847912325</v>
      </c>
      <c r="AP166" s="10"/>
      <c r="AQ166" s="10">
        <f t="shared" si="491"/>
        <v>2.9094665989037041</v>
      </c>
      <c r="AR166" s="10">
        <f t="shared" si="491"/>
        <v>4.6920712669296272</v>
      </c>
      <c r="AS166" s="10">
        <f t="shared" si="491"/>
        <v>7.3807231271868528</v>
      </c>
    </row>
    <row r="167" spans="1:46">
      <c r="A167" s="185" t="s">
        <v>16</v>
      </c>
      <c r="B167" s="185" t="s">
        <v>132</v>
      </c>
      <c r="C167" s="185" t="s">
        <v>85</v>
      </c>
      <c r="D167" s="185" t="str">
        <f>D166</f>
        <v>billion</v>
      </c>
      <c r="E167" s="298">
        <f t="shared" ref="E167:E168" si="494">E155</f>
        <v>14.550109199356424</v>
      </c>
      <c r="F167" s="50">
        <f t="shared" si="463"/>
        <v>12.081299629763897</v>
      </c>
      <c r="G167" s="50">
        <f t="shared" si="464"/>
        <v>8.7407589720252883</v>
      </c>
      <c r="H167" s="50">
        <f t="shared" si="465"/>
        <v>8.9443497159045364</v>
      </c>
      <c r="I167" s="50">
        <f t="shared" si="466"/>
        <v>9.1859778499172613</v>
      </c>
      <c r="J167" s="50">
        <f t="shared" si="467"/>
        <v>9.2448627322408399</v>
      </c>
      <c r="K167" s="50">
        <f t="shared" si="468"/>
        <v>9.5682092714084686</v>
      </c>
      <c r="L167" s="50">
        <f t="shared" si="469"/>
        <v>9.2731290447768977</v>
      </c>
      <c r="M167" s="50">
        <f t="shared" si="470"/>
        <v>8.4723689534935183</v>
      </c>
      <c r="N167" s="185" t="str">
        <f t="shared" si="471"/>
        <v>Metro Rail</v>
      </c>
      <c r="O167" s="10">
        <f>O155</f>
        <v>12.081299629763897</v>
      </c>
      <c r="P167" s="10">
        <f t="shared" ref="P167:S167" si="495">P155</f>
        <v>8.7407589720252883</v>
      </c>
      <c r="Q167" s="10">
        <f t="shared" si="495"/>
        <v>8.9443497159045364</v>
      </c>
      <c r="R167" s="10">
        <f t="shared" si="495"/>
        <v>9.1859778499172613</v>
      </c>
      <c r="S167" s="10">
        <f t="shared" si="495"/>
        <v>9.2448627322408399</v>
      </c>
      <c r="T167" s="306">
        <f t="shared" ref="T167:V168" si="496">T155</f>
        <v>9.5682092714084686</v>
      </c>
      <c r="U167" s="306">
        <f t="shared" si="496"/>
        <v>9.2731290447768977</v>
      </c>
      <c r="V167" s="306">
        <f t="shared" si="496"/>
        <v>8.4723689534935183</v>
      </c>
      <c r="X167" s="10">
        <f t="shared" si="477"/>
        <v>12.081299629763897</v>
      </c>
      <c r="Y167" s="10">
        <f t="shared" si="478"/>
        <v>8.7407589720252883</v>
      </c>
      <c r="Z167" s="10">
        <f t="shared" si="479"/>
        <v>8.9443497159045364</v>
      </c>
      <c r="AA167" s="10">
        <f t="shared" si="480"/>
        <v>9.1859778499172613</v>
      </c>
      <c r="AB167" s="10">
        <f t="shared" si="481"/>
        <v>9.2448627322408399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9"/>
        <v>1.9435927898629353</v>
      </c>
      <c r="AJ167" s="10">
        <f t="shared" si="489"/>
        <v>2.5075320369345273</v>
      </c>
      <c r="AK167" s="10">
        <f t="shared" si="489"/>
        <v>3.2869988974107858</v>
      </c>
      <c r="AL167" s="10"/>
      <c r="AM167" s="10">
        <f t="shared" si="490"/>
        <v>0.64786426328764612</v>
      </c>
      <c r="AN167" s="10">
        <f t="shared" si="490"/>
        <v>1.6716880246230181</v>
      </c>
      <c r="AO167" s="10">
        <f t="shared" si="490"/>
        <v>3.2869988974107858</v>
      </c>
      <c r="AP167" s="10"/>
      <c r="AQ167" s="10">
        <f t="shared" si="491"/>
        <v>1.9435927898629353</v>
      </c>
      <c r="AR167" s="10">
        <f t="shared" si="491"/>
        <v>3.1344150461681597</v>
      </c>
      <c r="AS167" s="10">
        <f t="shared" si="491"/>
        <v>4.9304983461161811</v>
      </c>
    </row>
    <row r="168" spans="1:46">
      <c r="A168" s="185" t="s">
        <v>16</v>
      </c>
      <c r="B168" s="185" t="s">
        <v>133</v>
      </c>
      <c r="C168" s="185" t="s">
        <v>82</v>
      </c>
      <c r="D168" s="185" t="s">
        <v>86</v>
      </c>
      <c r="E168" s="298">
        <f t="shared" si="494"/>
        <v>0.53459848266953358</v>
      </c>
      <c r="F168" s="50">
        <f t="shared" si="463"/>
        <v>0.60923770891438467</v>
      </c>
      <c r="G168" s="50">
        <f t="shared" si="464"/>
        <v>0.64854136839212595</v>
      </c>
      <c r="H168" s="50">
        <f t="shared" si="465"/>
        <v>0.6995709084876961</v>
      </c>
      <c r="I168" s="50">
        <f t="shared" si="466"/>
        <v>0.67889467519440883</v>
      </c>
      <c r="J168" s="50">
        <f t="shared" si="467"/>
        <v>0.6313519906124907</v>
      </c>
      <c r="K168" s="50">
        <f t="shared" si="468"/>
        <v>0.77975387088168935</v>
      </c>
      <c r="L168" s="50">
        <f t="shared" si="469"/>
        <v>0.98484521612622367</v>
      </c>
      <c r="M168" s="50">
        <f t="shared" si="470"/>
        <v>1.2161116763151194</v>
      </c>
      <c r="N168" s="185" t="str">
        <f t="shared" si="471"/>
        <v>Gautrain</v>
      </c>
      <c r="O168" s="10">
        <f>O156</f>
        <v>0.60923770891438467</v>
      </c>
      <c r="P168" s="10">
        <f t="shared" ref="P168:S168" si="497">P156</f>
        <v>0.64854136839212595</v>
      </c>
      <c r="Q168" s="10">
        <f t="shared" si="497"/>
        <v>0.6995709084876961</v>
      </c>
      <c r="R168" s="10">
        <f t="shared" si="497"/>
        <v>0.67889467519440883</v>
      </c>
      <c r="S168" s="10">
        <f t="shared" si="497"/>
        <v>0.6313519906124907</v>
      </c>
      <c r="T168" s="306">
        <f t="shared" si="496"/>
        <v>0.77975387088168935</v>
      </c>
      <c r="U168" s="306">
        <f t="shared" si="496"/>
        <v>0.98484521612622367</v>
      </c>
      <c r="V168" s="306">
        <f t="shared" si="496"/>
        <v>1.2161116763151194</v>
      </c>
      <c r="X168" s="10">
        <f t="shared" si="477"/>
        <v>0.60923770891438467</v>
      </c>
      <c r="Y168" s="10">
        <f t="shared" si="478"/>
        <v>0.64854136839212595</v>
      </c>
      <c r="Z168" s="10">
        <f t="shared" si="479"/>
        <v>0.6995709084876961</v>
      </c>
      <c r="AA168" s="10">
        <f t="shared" si="480"/>
        <v>0.67889467519440883</v>
      </c>
      <c r="AB168" s="10">
        <f t="shared" si="481"/>
        <v>0.6313519906124907</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9"/>
        <v>0.15839160268390282</v>
      </c>
      <c r="AJ168" s="10">
        <f t="shared" si="489"/>
        <v>0.2043493987952591</v>
      </c>
      <c r="AK168" s="10">
        <f t="shared" si="489"/>
        <v>0.2678714523415327</v>
      </c>
      <c r="AL168" s="10"/>
      <c r="AM168" s="10">
        <f t="shared" si="490"/>
        <v>5.2797200894634362E-2</v>
      </c>
      <c r="AN168" s="10">
        <f t="shared" si="490"/>
        <v>0.13623293253017274</v>
      </c>
      <c r="AO168" s="10">
        <f t="shared" si="490"/>
        <v>0.2678714523415327</v>
      </c>
      <c r="AP168" s="10"/>
      <c r="AQ168" s="10">
        <f t="shared" si="491"/>
        <v>0.15839160268390282</v>
      </c>
      <c r="AR168" s="10">
        <f t="shared" si="491"/>
        <v>0.25543674849407394</v>
      </c>
      <c r="AS168" s="10">
        <f t="shared" si="491"/>
        <v>0.40180717851229925</v>
      </c>
    </row>
    <row r="169" spans="1:46">
      <c r="A169" s="185" t="s">
        <v>16</v>
      </c>
      <c r="C169" s="5" t="s">
        <v>5</v>
      </c>
      <c r="E169" s="10">
        <f t="shared" ref="E169:M169" si="498">SUM(E161:E168)</f>
        <v>241.03539987594112</v>
      </c>
      <c r="F169" s="10">
        <f t="shared" si="498"/>
        <v>267.14618256460113</v>
      </c>
      <c r="G169" s="10">
        <f t="shared" si="498"/>
        <v>261.51927659910552</v>
      </c>
      <c r="H169" s="10">
        <f t="shared" si="498"/>
        <v>272.07108459408119</v>
      </c>
      <c r="I169" s="10">
        <f t="shared" si="498"/>
        <v>271.89863587689945</v>
      </c>
      <c r="J169" s="10">
        <f t="shared" si="498"/>
        <v>270.82154206777011</v>
      </c>
      <c r="K169" s="10">
        <f t="shared" si="498"/>
        <v>314.7822481373575</v>
      </c>
      <c r="L169" s="10">
        <f t="shared" si="498"/>
        <v>370.7731064239145</v>
      </c>
      <c r="M169" s="10">
        <f t="shared" si="498"/>
        <v>436.12149161786749</v>
      </c>
      <c r="N169" s="39"/>
      <c r="O169" s="10">
        <f>SUM(O161:O168)</f>
        <v>267.14618256460113</v>
      </c>
      <c r="P169" s="10">
        <f t="shared" ref="P169:S169" si="499">SUM(P161:P168)</f>
        <v>261.51927659910552</v>
      </c>
      <c r="Q169" s="10">
        <f t="shared" si="499"/>
        <v>272.07108459408119</v>
      </c>
      <c r="R169" s="10">
        <f t="shared" si="499"/>
        <v>271.89863587689945</v>
      </c>
      <c r="S169" s="10">
        <f t="shared" si="499"/>
        <v>270.82154206777011</v>
      </c>
      <c r="T169" s="10">
        <f>SUM(T161:T168)</f>
        <v>314.7822481373575</v>
      </c>
      <c r="U169" s="10">
        <f>SUM(U161:U168)</f>
        <v>370.7731064239145</v>
      </c>
      <c r="V169" s="10">
        <f>SUM(V161:V168)</f>
        <v>436.12149161786749</v>
      </c>
      <c r="W169" s="281"/>
      <c r="X169" s="10">
        <f>SUM(X161:X168)</f>
        <v>267.14618256460113</v>
      </c>
      <c r="Y169" s="10">
        <f t="shared" ref="Y169:AB169" si="500">SUM(Y161:Y168)</f>
        <v>261.51927659910552</v>
      </c>
      <c r="Z169" s="10">
        <f t="shared" si="500"/>
        <v>272.07108459408119</v>
      </c>
      <c r="AA169" s="10">
        <f t="shared" si="500"/>
        <v>271.89863587689945</v>
      </c>
      <c r="AB169" s="10">
        <f t="shared" si="500"/>
        <v>270.82154206777011</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1">H4</f>
        <v>2019</v>
      </c>
      <c r="I171" s="280">
        <f t="shared" si="501"/>
        <v>2020</v>
      </c>
      <c r="J171" s="280">
        <f t="shared" si="501"/>
        <v>2021</v>
      </c>
      <c r="K171" s="250">
        <v>2030</v>
      </c>
      <c r="L171" s="250">
        <v>2040</v>
      </c>
      <c r="M171" s="250">
        <v>2050</v>
      </c>
      <c r="N171" s="250"/>
      <c r="O171" s="297">
        <f>O160</f>
        <v>2015</v>
      </c>
      <c r="P171" s="297">
        <f t="shared" ref="P171:V171" si="502">P160</f>
        <v>2017</v>
      </c>
      <c r="Q171" s="297">
        <f t="shared" si="502"/>
        <v>2019</v>
      </c>
      <c r="R171" s="297">
        <f t="shared" si="502"/>
        <v>2020</v>
      </c>
      <c r="S171" s="297">
        <f t="shared" si="502"/>
        <v>2021</v>
      </c>
      <c r="T171" s="297">
        <f t="shared" si="502"/>
        <v>2030</v>
      </c>
      <c r="U171" s="297">
        <f t="shared" si="502"/>
        <v>2040</v>
      </c>
      <c r="V171" s="297">
        <f t="shared" si="502"/>
        <v>2050</v>
      </c>
      <c r="W171" s="281"/>
      <c r="X171" s="297">
        <f>X160</f>
        <v>2015</v>
      </c>
      <c r="Y171" s="297">
        <f t="shared" ref="Y171:AE171" si="503">Y160</f>
        <v>2017</v>
      </c>
      <c r="Z171" s="297">
        <f t="shared" si="503"/>
        <v>2019</v>
      </c>
      <c r="AA171" s="297">
        <f t="shared" si="503"/>
        <v>2020</v>
      </c>
      <c r="AB171" s="297">
        <f t="shared" si="503"/>
        <v>2021</v>
      </c>
      <c r="AC171" s="297">
        <f t="shared" si="503"/>
        <v>2030</v>
      </c>
      <c r="AD171" s="297">
        <f t="shared" si="503"/>
        <v>2040</v>
      </c>
      <c r="AE171" s="297">
        <f t="shared" si="503"/>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4">B161</f>
        <v>TPPRCAR</v>
      </c>
      <c r="C172" s="185" t="str">
        <f t="shared" si="504"/>
        <v>Car</v>
      </c>
      <c r="E172" s="240">
        <f t="shared" ref="E172:G179" si="505">E161/E$169</f>
        <v>0.44675182449662765</v>
      </c>
      <c r="F172" s="240">
        <f>F161/F$169</f>
        <v>0.41955686634240513</v>
      </c>
      <c r="G172" s="240">
        <f t="shared" si="505"/>
        <v>0.43640403343598938</v>
      </c>
      <c r="H172" s="240">
        <f>H161/H$169</f>
        <v>0.44035588324769676</v>
      </c>
      <c r="I172" s="240">
        <f t="shared" ref="I172:J172" si="506">I161/I$169</f>
        <v>0.42886906673246239</v>
      </c>
      <c r="J172" s="240">
        <f t="shared" si="506"/>
        <v>0.40937996981920421</v>
      </c>
      <c r="K172" s="240">
        <f t="shared" ref="K172:M179" si="507">K161/K$169</f>
        <v>0.44017967816154641</v>
      </c>
      <c r="L172" s="240">
        <f t="shared" si="507"/>
        <v>0.48214004799851601</v>
      </c>
      <c r="M172" s="240">
        <f t="shared" si="507"/>
        <v>0.53731258352965039</v>
      </c>
      <c r="N172" s="40" t="str">
        <f>C172</f>
        <v>Car</v>
      </c>
      <c r="O172" s="240">
        <f t="shared" ref="O172:O179" si="508">O161/O$169</f>
        <v>0.41955686634240513</v>
      </c>
      <c r="P172" s="240">
        <f t="shared" ref="P172:S172" si="509">P161/P$169</f>
        <v>0.43640403343598938</v>
      </c>
      <c r="Q172" s="240">
        <f t="shared" si="509"/>
        <v>0.44035588324769676</v>
      </c>
      <c r="R172" s="240">
        <f t="shared" si="509"/>
        <v>0.42886906673246239</v>
      </c>
      <c r="S172" s="240">
        <f t="shared" si="509"/>
        <v>0.40937996981920421</v>
      </c>
      <c r="T172" s="307">
        <f t="shared" ref="T172:V179" si="510">T161/T$169</f>
        <v>0.44017967816154641</v>
      </c>
      <c r="U172" s="307">
        <f t="shared" si="510"/>
        <v>0.48214004799851601</v>
      </c>
      <c r="V172" s="307">
        <f t="shared" si="510"/>
        <v>0.53731258352965039</v>
      </c>
      <c r="W172" s="281"/>
      <c r="X172" s="240">
        <f>O172</f>
        <v>0.41955686634240513</v>
      </c>
      <c r="Y172" s="240">
        <f t="shared" ref="Y172:AB172" si="511">P172</f>
        <v>0.43640403343598938</v>
      </c>
      <c r="Z172" s="240">
        <f t="shared" si="511"/>
        <v>0.44035588324769676</v>
      </c>
      <c r="AA172" s="240">
        <f t="shared" si="511"/>
        <v>0.42886906673246239</v>
      </c>
      <c r="AB172" s="240">
        <f t="shared" si="511"/>
        <v>0.40937996981920421</v>
      </c>
      <c r="AC172" s="240" t="e">
        <f t="shared" ref="AC172:AE179" si="512">AC161/AC$169</f>
        <v>#N/A</v>
      </c>
      <c r="AD172" s="240" t="e">
        <f t="shared" si="512"/>
        <v>#N/A</v>
      </c>
      <c r="AE172" s="240"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0">
        <f t="shared" si="505"/>
        <v>5.7292530208707407E-2</v>
      </c>
      <c r="F173" s="240">
        <f t="shared" si="505"/>
        <v>5.3804983261740005E-2</v>
      </c>
      <c r="G173" s="240">
        <f t="shared" si="505"/>
        <v>5.5490663759910241E-2</v>
      </c>
      <c r="H173" s="240">
        <f t="shared" ref="H173:J173" si="513">H162/H$169</f>
        <v>5.5993158586561023E-2</v>
      </c>
      <c r="I173" s="240">
        <f t="shared" si="513"/>
        <v>5.4532560095066671E-2</v>
      </c>
      <c r="J173" s="240">
        <f t="shared" si="513"/>
        <v>5.2054436977635545E-2</v>
      </c>
      <c r="K173" s="240">
        <f t="shared" si="507"/>
        <v>5.5970753346372533E-2</v>
      </c>
      <c r="L173" s="240">
        <f t="shared" si="507"/>
        <v>6.1306196182526543E-2</v>
      </c>
      <c r="M173" s="240">
        <f t="shared" si="507"/>
        <v>6.8321623134094678E-2</v>
      </c>
      <c r="N173" s="40"/>
      <c r="O173" s="240">
        <f t="shared" si="508"/>
        <v>5.3804983261740005E-2</v>
      </c>
      <c r="P173" s="240">
        <f t="shared" ref="P173:S173" si="514">P162/P$169</f>
        <v>5.5490663759910241E-2</v>
      </c>
      <c r="Q173" s="240">
        <f t="shared" si="514"/>
        <v>5.5993158586561023E-2</v>
      </c>
      <c r="R173" s="240">
        <f t="shared" si="514"/>
        <v>5.4532560095066671E-2</v>
      </c>
      <c r="S173" s="240">
        <f t="shared" si="514"/>
        <v>5.2054436977635545E-2</v>
      </c>
      <c r="T173" s="307">
        <f t="shared" si="510"/>
        <v>5.5970753346372533E-2</v>
      </c>
      <c r="U173" s="307">
        <f t="shared" si="510"/>
        <v>6.1306196182526543E-2</v>
      </c>
      <c r="V173" s="307">
        <f t="shared" si="510"/>
        <v>6.8321623134094678E-2</v>
      </c>
      <c r="W173" s="281"/>
      <c r="X173" s="240">
        <f t="shared" ref="X173:X182" si="515">O173</f>
        <v>5.3804983261740005E-2</v>
      </c>
      <c r="Y173" s="240">
        <f t="shared" ref="Y173:Y182" si="516">P173</f>
        <v>5.5490663759910241E-2</v>
      </c>
      <c r="Z173" s="240">
        <f t="shared" ref="Z173:Z182" si="517">Q173</f>
        <v>5.5993158586561023E-2</v>
      </c>
      <c r="AA173" s="240">
        <f t="shared" ref="AA173:AA182" si="518">R173</f>
        <v>5.4532560095066671E-2</v>
      </c>
      <c r="AB173" s="240">
        <f t="shared" ref="AB173:AB182" si="519">S173</f>
        <v>5.2054436977635545E-2</v>
      </c>
      <c r="AC173" s="307" t="e">
        <f t="shared" si="512"/>
        <v>#N/A</v>
      </c>
      <c r="AD173" s="307" t="e">
        <f t="shared" si="512"/>
        <v>#N/A</v>
      </c>
      <c r="AE173" s="307"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0">
        <f t="shared" si="505"/>
        <v>1.9530148301000094E-2</v>
      </c>
      <c r="F174" s="240">
        <f t="shared" si="505"/>
        <v>1.4751094392885574E-2</v>
      </c>
      <c r="G174" s="240">
        <f t="shared" si="505"/>
        <v>1.5213238057605142E-2</v>
      </c>
      <c r="H174" s="240">
        <f t="shared" ref="H174:J174" si="520">H163/H$169</f>
        <v>1.5351001293843024E-2</v>
      </c>
      <c r="I174" s="240">
        <f t="shared" si="520"/>
        <v>1.4950565778171002E-2</v>
      </c>
      <c r="J174" s="240">
        <f t="shared" si="520"/>
        <v>1.4271167220520816E-2</v>
      </c>
      <c r="K174" s="240">
        <f t="shared" si="507"/>
        <v>1.5344858706430481E-2</v>
      </c>
      <c r="L174" s="240">
        <f t="shared" si="507"/>
        <v>1.6807615799413689E-2</v>
      </c>
      <c r="M174" s="240">
        <f t="shared" si="507"/>
        <v>1.8730954845270466E-2</v>
      </c>
      <c r="N174" s="40"/>
      <c r="O174" s="240">
        <f t="shared" si="508"/>
        <v>1.4751094392885574E-2</v>
      </c>
      <c r="P174" s="240">
        <f t="shared" ref="P174:S174" si="521">P163/P$169</f>
        <v>1.5213238057605142E-2</v>
      </c>
      <c r="Q174" s="240">
        <f t="shared" si="521"/>
        <v>1.5351001293843024E-2</v>
      </c>
      <c r="R174" s="240">
        <f t="shared" si="521"/>
        <v>1.4950565778171002E-2</v>
      </c>
      <c r="S174" s="240">
        <f t="shared" si="521"/>
        <v>1.4271167220520816E-2</v>
      </c>
      <c r="T174" s="307">
        <f t="shared" si="510"/>
        <v>1.5344858706430481E-2</v>
      </c>
      <c r="U174" s="307">
        <f t="shared" si="510"/>
        <v>1.6807615799413689E-2</v>
      </c>
      <c r="V174" s="307">
        <f t="shared" si="510"/>
        <v>1.8730954845270466E-2</v>
      </c>
      <c r="W174" s="281"/>
      <c r="X174" s="240">
        <f t="shared" si="515"/>
        <v>1.4751094392885574E-2</v>
      </c>
      <c r="Y174" s="240">
        <f t="shared" si="516"/>
        <v>1.5213238057605142E-2</v>
      </c>
      <c r="Z174" s="240">
        <f t="shared" si="517"/>
        <v>1.5351001293843024E-2</v>
      </c>
      <c r="AA174" s="240">
        <f t="shared" si="518"/>
        <v>1.4950565778171002E-2</v>
      </c>
      <c r="AB174" s="240">
        <f t="shared" si="519"/>
        <v>1.4271167220520816E-2</v>
      </c>
      <c r="AC174" s="307" t="e">
        <f t="shared" si="512"/>
        <v>#N/A</v>
      </c>
      <c r="AD174" s="307" t="e">
        <f t="shared" si="512"/>
        <v>#N/A</v>
      </c>
      <c r="AE174" s="307" t="e">
        <f t="shared" si="512"/>
        <v>#N/A</v>
      </c>
      <c r="AI174" s="190"/>
      <c r="AJ174" s="190"/>
      <c r="AK174" s="190"/>
      <c r="AM174" s="190"/>
      <c r="AN174" s="190"/>
      <c r="AO174" s="190"/>
    </row>
    <row r="175" spans="1:46">
      <c r="A175" s="185" t="s">
        <v>16</v>
      </c>
      <c r="B175" s="185" t="str">
        <f t="shared" si="504"/>
        <v>TPPUBUS</v>
      </c>
      <c r="C175" s="185" t="str">
        <f t="shared" si="504"/>
        <v>Bus</v>
      </c>
      <c r="E175" s="240">
        <f t="shared" si="505"/>
        <v>6.4097585876977406E-2</v>
      </c>
      <c r="F175" s="240">
        <f t="shared" si="505"/>
        <v>0.10329840998487096</v>
      </c>
      <c r="G175" s="240">
        <f t="shared" si="505"/>
        <v>7.1689914603897592E-2</v>
      </c>
      <c r="H175" s="240">
        <f t="shared" ref="H175:J175" si="522">H164/H$169</f>
        <v>7.0514593742862036E-2</v>
      </c>
      <c r="I175" s="240">
        <f t="shared" si="522"/>
        <v>7.2465449390574518E-2</v>
      </c>
      <c r="J175" s="240">
        <f t="shared" si="522"/>
        <v>7.3220027076373401E-2</v>
      </c>
      <c r="K175" s="240">
        <f t="shared" si="507"/>
        <v>6.5197817412238068E-2</v>
      </c>
      <c r="L175" s="240">
        <f t="shared" si="507"/>
        <v>5.3645179465720699E-2</v>
      </c>
      <c r="M175" s="240">
        <f t="shared" si="507"/>
        <v>4.1668704282492322E-2</v>
      </c>
      <c r="N175" s="40"/>
      <c r="O175" s="240">
        <f t="shared" si="508"/>
        <v>0.10329840998487096</v>
      </c>
      <c r="P175" s="240">
        <f t="shared" ref="P175:S175" si="523">P164/P$169</f>
        <v>7.1689914603897592E-2</v>
      </c>
      <c r="Q175" s="240">
        <f t="shared" si="523"/>
        <v>7.0514593742862036E-2</v>
      </c>
      <c r="R175" s="240">
        <f t="shared" si="523"/>
        <v>7.2465449390574518E-2</v>
      </c>
      <c r="S175" s="240">
        <f t="shared" si="523"/>
        <v>7.3220027076373401E-2</v>
      </c>
      <c r="T175" s="307">
        <f t="shared" si="510"/>
        <v>6.5197817412238068E-2</v>
      </c>
      <c r="U175" s="307">
        <f t="shared" si="510"/>
        <v>5.3645179465720699E-2</v>
      </c>
      <c r="V175" s="307">
        <f t="shared" si="510"/>
        <v>4.1668704282492322E-2</v>
      </c>
      <c r="W175" s="281"/>
      <c r="X175" s="240">
        <f t="shared" si="515"/>
        <v>0.10329840998487096</v>
      </c>
      <c r="Y175" s="240">
        <f t="shared" si="516"/>
        <v>7.1689914603897592E-2</v>
      </c>
      <c r="Z175" s="240">
        <f t="shared" si="517"/>
        <v>7.0514593742862036E-2</v>
      </c>
      <c r="AA175" s="240">
        <f t="shared" si="518"/>
        <v>7.2465449390574518E-2</v>
      </c>
      <c r="AB175" s="240">
        <f t="shared" si="519"/>
        <v>7.3220027076373401E-2</v>
      </c>
      <c r="AC175" s="307" t="e">
        <f t="shared" si="512"/>
        <v>#N/A</v>
      </c>
      <c r="AD175" s="307" t="e">
        <f t="shared" si="512"/>
        <v>#N/A</v>
      </c>
      <c r="AE175" s="307" t="e">
        <f t="shared" si="512"/>
        <v>#N/A</v>
      </c>
      <c r="AG175" s="255">
        <f>T175</f>
        <v>6.5197817412238068E-2</v>
      </c>
      <c r="AI175" s="308">
        <f>AG175/$AG$180</f>
        <v>0.13346405081917428</v>
      </c>
      <c r="AJ175" s="308">
        <f>AI175</f>
        <v>0.13346405081917428</v>
      </c>
      <c r="AK175" s="308">
        <f>AJ175</f>
        <v>0.13346405081917428</v>
      </c>
      <c r="AL175" s="309"/>
      <c r="AM175" s="308">
        <f>AI175</f>
        <v>0.13346405081917428</v>
      </c>
      <c r="AN175" s="308">
        <f t="shared" ref="AN175:AO179" si="524">AJ175</f>
        <v>0.13346405081917428</v>
      </c>
      <c r="AO175" s="308">
        <f t="shared" si="524"/>
        <v>0.13346405081917428</v>
      </c>
      <c r="AP175" s="309"/>
      <c r="AQ175" s="308">
        <f>AM175</f>
        <v>0.13346405081917428</v>
      </c>
      <c r="AR175" s="308">
        <f t="shared" ref="AR175:AS179" si="525">AN175</f>
        <v>0.13346405081917428</v>
      </c>
      <c r="AS175" s="308">
        <f t="shared" si="525"/>
        <v>0.13346405081917428</v>
      </c>
    </row>
    <row r="176" spans="1:46">
      <c r="A176" s="185" t="s">
        <v>16</v>
      </c>
      <c r="B176" s="185" t="str">
        <f t="shared" si="504"/>
        <v>TPPUMBT</v>
      </c>
      <c r="C176" s="185" t="str">
        <f t="shared" si="504"/>
        <v>Minibus</v>
      </c>
      <c r="E176" s="240">
        <f t="shared" si="505"/>
        <v>0.34755775179023396</v>
      </c>
      <c r="F176" s="240">
        <f t="shared" si="505"/>
        <v>0.35808474317512246</v>
      </c>
      <c r="G176" s="240">
        <f t="shared" si="505"/>
        <v>0.37927839955980958</v>
      </c>
      <c r="H176" s="240">
        <f t="shared" ref="H176:J176" si="526">H165/H$169</f>
        <v>0.37306031689635799</v>
      </c>
      <c r="I176" s="240">
        <f t="shared" si="526"/>
        <v>0.38338139778932334</v>
      </c>
      <c r="J176" s="240">
        <f t="shared" si="526"/>
        <v>0.38737352162702954</v>
      </c>
      <c r="K176" s="240">
        <f t="shared" si="507"/>
        <v>0.34493169617420549</v>
      </c>
      <c r="L176" s="240">
        <f t="shared" si="507"/>
        <v>0.28381199676796826</v>
      </c>
      <c r="M176" s="240">
        <f t="shared" si="507"/>
        <v>0.22044996927832083</v>
      </c>
      <c r="N176" s="40"/>
      <c r="O176" s="240">
        <f t="shared" si="508"/>
        <v>0.35808474317512246</v>
      </c>
      <c r="P176" s="240">
        <f t="shared" ref="P176:S176" si="527">P165/P$169</f>
        <v>0.37927839955980958</v>
      </c>
      <c r="Q176" s="240">
        <f t="shared" si="527"/>
        <v>0.37306031689635799</v>
      </c>
      <c r="R176" s="240">
        <f t="shared" si="527"/>
        <v>0.38338139778932334</v>
      </c>
      <c r="S176" s="240">
        <f t="shared" si="527"/>
        <v>0.38737352162702954</v>
      </c>
      <c r="T176" s="307">
        <f t="shared" si="510"/>
        <v>0.34493169617420549</v>
      </c>
      <c r="U176" s="307">
        <f t="shared" si="510"/>
        <v>0.28381199676796826</v>
      </c>
      <c r="V176" s="307">
        <f t="shared" si="510"/>
        <v>0.22044996927832083</v>
      </c>
      <c r="W176" s="281"/>
      <c r="X176" s="240">
        <f t="shared" si="515"/>
        <v>0.35808474317512246</v>
      </c>
      <c r="Y176" s="240">
        <f t="shared" si="516"/>
        <v>0.37927839955980958</v>
      </c>
      <c r="Z176" s="240">
        <f t="shared" si="517"/>
        <v>0.37306031689635799</v>
      </c>
      <c r="AA176" s="240">
        <f t="shared" si="518"/>
        <v>0.38338139778932334</v>
      </c>
      <c r="AB176" s="240">
        <f t="shared" si="519"/>
        <v>0.38737352162702954</v>
      </c>
      <c r="AC176" s="307" t="e">
        <f t="shared" si="512"/>
        <v>#N/A</v>
      </c>
      <c r="AD176" s="307" t="e">
        <f t="shared" si="512"/>
        <v>#N/A</v>
      </c>
      <c r="AE176" s="307" t="e">
        <f t="shared" si="512"/>
        <v>#N/A</v>
      </c>
      <c r="AG176" s="255">
        <f>T176</f>
        <v>0.34493169617420549</v>
      </c>
      <c r="AI176" s="308">
        <f>1-SUM(AI177:AI179,AI175)</f>
        <v>0.70609697156360451</v>
      </c>
      <c r="AJ176" s="308">
        <f t="shared" ref="AJ176:AK176" si="528">1-SUM(AJ177:AJ179,AJ175)</f>
        <v>0.70609697156360451</v>
      </c>
      <c r="AK176" s="308">
        <f t="shared" si="528"/>
        <v>0.70609697156360451</v>
      </c>
      <c r="AL176" s="309"/>
      <c r="AM176" s="308">
        <f t="shared" ref="AM176:AM179" si="529">AI176</f>
        <v>0.70609697156360451</v>
      </c>
      <c r="AN176" s="308">
        <f t="shared" si="524"/>
        <v>0.70609697156360451</v>
      </c>
      <c r="AO176" s="308">
        <f t="shared" si="524"/>
        <v>0.70609697156360451</v>
      </c>
      <c r="AP176" s="309"/>
      <c r="AQ176" s="308">
        <f t="shared" ref="AQ176:AQ178" si="530">AM176</f>
        <v>0.70609697156360451</v>
      </c>
      <c r="AR176" s="308">
        <f t="shared" si="525"/>
        <v>0.70609697156360451</v>
      </c>
      <c r="AS176" s="308">
        <f t="shared" si="525"/>
        <v>0.70609697156360451</v>
      </c>
    </row>
    <row r="177" spans="1:47">
      <c r="A177" s="185" t="s">
        <v>16</v>
      </c>
      <c r="B177" s="185" t="str">
        <f t="shared" si="504"/>
        <v>TPPUBRT</v>
      </c>
      <c r="C177" s="185" t="str">
        <f t="shared" si="504"/>
        <v>BRT</v>
      </c>
      <c r="E177" s="240">
        <f t="shared" si="505"/>
        <v>2.1872039191152856E-3</v>
      </c>
      <c r="F177" s="240">
        <f t="shared" si="505"/>
        <v>2.999808953820386E-3</v>
      </c>
      <c r="G177" s="240">
        <f t="shared" si="505"/>
        <v>6.0208509475513866E-3</v>
      </c>
      <c r="H177" s="240">
        <f t="shared" ref="H177:J177" si="531">H166/H$169</f>
        <v>9.2787192597830401E-3</v>
      </c>
      <c r="I177" s="240">
        <f t="shared" si="531"/>
        <v>9.5195257993432141E-3</v>
      </c>
      <c r="J177" s="240">
        <f t="shared" si="531"/>
        <v>2.7233265997480036E-2</v>
      </c>
      <c r="K177" s="240">
        <f t="shared" si="507"/>
        <v>4.5501794971782306E-2</v>
      </c>
      <c r="L177" s="240">
        <f t="shared" si="507"/>
        <v>7.4622517425058224E-2</v>
      </c>
      <c r="M177" s="240">
        <f t="shared" si="507"/>
        <v>9.1301069329476237E-2</v>
      </c>
      <c r="N177" s="40"/>
      <c r="O177" s="240">
        <f t="shared" si="508"/>
        <v>2.999808953820386E-3</v>
      </c>
      <c r="P177" s="240">
        <f t="shared" ref="P177:S177" si="532">P166/P$169</f>
        <v>6.0208509475513866E-3</v>
      </c>
      <c r="Q177" s="240">
        <f t="shared" si="532"/>
        <v>9.2787192597830401E-3</v>
      </c>
      <c r="R177" s="240">
        <f t="shared" si="532"/>
        <v>9.5195257993432141E-3</v>
      </c>
      <c r="S177" s="240">
        <f t="shared" si="532"/>
        <v>2.7233265997480036E-2</v>
      </c>
      <c r="T177" s="307">
        <f t="shared" si="510"/>
        <v>4.5501794971782306E-2</v>
      </c>
      <c r="U177" s="307">
        <f t="shared" si="510"/>
        <v>7.4622517425058224E-2</v>
      </c>
      <c r="V177" s="307">
        <f t="shared" si="510"/>
        <v>9.1301069329476237E-2</v>
      </c>
      <c r="W177" s="281"/>
      <c r="X177" s="240">
        <f t="shared" si="515"/>
        <v>2.999808953820386E-3</v>
      </c>
      <c r="Y177" s="240">
        <f t="shared" si="516"/>
        <v>6.0208509475513866E-3</v>
      </c>
      <c r="Z177" s="240">
        <f t="shared" si="517"/>
        <v>9.2787192597830401E-3</v>
      </c>
      <c r="AA177" s="240">
        <f t="shared" si="518"/>
        <v>9.5195257993432141E-3</v>
      </c>
      <c r="AB177" s="240">
        <f t="shared" si="519"/>
        <v>2.7233265997480036E-2</v>
      </c>
      <c r="AC177" s="307" t="e">
        <f t="shared" si="512"/>
        <v>#N/A</v>
      </c>
      <c r="AD177" s="307" t="e">
        <f t="shared" si="512"/>
        <v>#N/A</v>
      </c>
      <c r="AE177" s="307" t="e">
        <f t="shared" si="512"/>
        <v>#N/A</v>
      </c>
      <c r="AG177" s="255">
        <f>T177</f>
        <v>4.5501794971782306E-2</v>
      </c>
      <c r="AI177" s="308">
        <f>AG177/$AG$180</f>
        <v>9.3145048676701356E-2</v>
      </c>
      <c r="AJ177" s="308">
        <f t="shared" ref="AJ177:AK177" si="533">AI177</f>
        <v>9.3145048676701356E-2</v>
      </c>
      <c r="AK177" s="308">
        <f t="shared" si="533"/>
        <v>9.3145048676701356E-2</v>
      </c>
      <c r="AL177" s="309"/>
      <c r="AM177" s="308">
        <f t="shared" si="529"/>
        <v>9.3145048676701356E-2</v>
      </c>
      <c r="AN177" s="308">
        <f t="shared" si="524"/>
        <v>9.3145048676701356E-2</v>
      </c>
      <c r="AO177" s="308">
        <f t="shared" si="524"/>
        <v>9.3145048676701356E-2</v>
      </c>
      <c r="AP177" s="309"/>
      <c r="AQ177" s="308">
        <f t="shared" si="530"/>
        <v>9.3145048676701356E-2</v>
      </c>
      <c r="AR177" s="308">
        <f t="shared" si="525"/>
        <v>9.3145048676701356E-2</v>
      </c>
      <c r="AS177" s="308">
        <f t="shared" si="525"/>
        <v>9.3145048676701356E-2</v>
      </c>
    </row>
    <row r="178" spans="1:47">
      <c r="A178" s="185" t="s">
        <v>16</v>
      </c>
      <c r="B178" s="185" t="str">
        <f t="shared" si="504"/>
        <v>TPPUMER</v>
      </c>
      <c r="C178" s="185" t="str">
        <f t="shared" si="504"/>
        <v>Metro Rail</v>
      </c>
      <c r="D178" s="254">
        <f>INDEX($BK$4:$BK$7,MATCH($D$3,$BB$4:$BB$7,0))</f>
        <v>0</v>
      </c>
      <c r="E178" s="240">
        <f t="shared" si="505"/>
        <v>6.036503022728297E-2</v>
      </c>
      <c r="F178" s="240">
        <f t="shared" si="505"/>
        <v>4.522355331370833E-2</v>
      </c>
      <c r="G178" s="240">
        <f t="shared" si="505"/>
        <v>3.3423000727492776E-2</v>
      </c>
      <c r="H178" s="240">
        <f t="shared" ref="H178:J178" si="534">H167/H$169</f>
        <v>3.2875047082820789E-2</v>
      </c>
      <c r="I178" s="240">
        <f t="shared" si="534"/>
        <v>3.378456762128134E-2</v>
      </c>
      <c r="J178" s="240">
        <f t="shared" si="534"/>
        <v>3.4136363974795678E-2</v>
      </c>
      <c r="K178" s="240">
        <f t="shared" si="507"/>
        <v>3.039627973948935E-2</v>
      </c>
      <c r="L178" s="240">
        <f t="shared" si="507"/>
        <v>2.5010252588748141E-2</v>
      </c>
      <c r="M178" s="240">
        <f t="shared" si="507"/>
        <v>1.9426625645215998E-2</v>
      </c>
      <c r="N178" s="40"/>
      <c r="O178" s="240">
        <f t="shared" si="508"/>
        <v>4.522355331370833E-2</v>
      </c>
      <c r="P178" s="240">
        <f t="shared" ref="P178:S178" si="535">P167/P$169</f>
        <v>3.3423000727492776E-2</v>
      </c>
      <c r="Q178" s="240">
        <f t="shared" si="535"/>
        <v>3.2875047082820789E-2</v>
      </c>
      <c r="R178" s="240">
        <f t="shared" si="535"/>
        <v>3.378456762128134E-2</v>
      </c>
      <c r="S178" s="240">
        <f t="shared" si="535"/>
        <v>3.4136363974795678E-2</v>
      </c>
      <c r="T178" s="307">
        <f t="shared" si="510"/>
        <v>3.039627973948935E-2</v>
      </c>
      <c r="U178" s="307">
        <f t="shared" si="510"/>
        <v>2.5010252588748141E-2</v>
      </c>
      <c r="V178" s="307">
        <f t="shared" si="510"/>
        <v>1.9426625645215998E-2</v>
      </c>
      <c r="W178" s="281"/>
      <c r="X178" s="240">
        <f t="shared" si="515"/>
        <v>4.522355331370833E-2</v>
      </c>
      <c r="Y178" s="240">
        <f t="shared" si="516"/>
        <v>3.3423000727492776E-2</v>
      </c>
      <c r="Z178" s="240">
        <f t="shared" si="517"/>
        <v>3.2875047082820789E-2</v>
      </c>
      <c r="AA178" s="240">
        <f t="shared" si="518"/>
        <v>3.378456762128134E-2</v>
      </c>
      <c r="AB178" s="240">
        <f t="shared" si="519"/>
        <v>3.4136363974795678E-2</v>
      </c>
      <c r="AC178" s="307" t="e">
        <f t="shared" si="512"/>
        <v>#N/A</v>
      </c>
      <c r="AD178" s="307" t="e">
        <f t="shared" si="512"/>
        <v>#N/A</v>
      </c>
      <c r="AE178" s="307" t="e">
        <f t="shared" si="512"/>
        <v>#N/A</v>
      </c>
      <c r="AG178" s="255">
        <f>T178</f>
        <v>3.039627973948935E-2</v>
      </c>
      <c r="AI178" s="308">
        <f>AG178/$AG$180</f>
        <v>6.2223104773804189E-2</v>
      </c>
      <c r="AJ178" s="308">
        <f>AI178*(1+$D$178)</f>
        <v>6.2223104773804189E-2</v>
      </c>
      <c r="AK178" s="308">
        <f>AJ178*(1+$D$178)</f>
        <v>6.2223104773804189E-2</v>
      </c>
      <c r="AL178" s="309"/>
      <c r="AM178" s="308">
        <f>AI178</f>
        <v>6.2223104773804189E-2</v>
      </c>
      <c r="AN178" s="308">
        <f t="shared" si="524"/>
        <v>6.2223104773804189E-2</v>
      </c>
      <c r="AO178" s="308">
        <f>AK178</f>
        <v>6.2223104773804189E-2</v>
      </c>
      <c r="AP178" s="309"/>
      <c r="AQ178" s="308">
        <f t="shared" si="530"/>
        <v>6.2223104773804189E-2</v>
      </c>
      <c r="AR178" s="308">
        <f t="shared" si="525"/>
        <v>6.2223104773804189E-2</v>
      </c>
      <c r="AS178" s="308">
        <f>AO178</f>
        <v>6.2223104773804189E-2</v>
      </c>
      <c r="AU178" s="274"/>
    </row>
    <row r="179" spans="1:47">
      <c r="A179" s="185" t="s">
        <v>16</v>
      </c>
      <c r="B179" s="185" t="str">
        <f t="shared" si="504"/>
        <v>TPPUGAT</v>
      </c>
      <c r="C179" s="185" t="str">
        <f t="shared" si="504"/>
        <v>Gautrain</v>
      </c>
      <c r="E179" s="240">
        <f t="shared" si="505"/>
        <v>2.2179251800552402E-3</v>
      </c>
      <c r="F179" s="240">
        <f t="shared" si="505"/>
        <v>2.2805405754471493E-3</v>
      </c>
      <c r="G179" s="240">
        <f t="shared" si="505"/>
        <v>2.4798989077440118E-3</v>
      </c>
      <c r="H179" s="240">
        <f t="shared" ref="H179:J179" si="536">H168/H$169</f>
        <v>2.5712798900751508E-3</v>
      </c>
      <c r="I179" s="240">
        <f t="shared" si="536"/>
        <v>2.4968667937774226E-3</v>
      </c>
      <c r="J179" s="240">
        <f t="shared" si="536"/>
        <v>2.3312473069609131E-3</v>
      </c>
      <c r="K179" s="240">
        <f t="shared" si="507"/>
        <v>2.477121487935489E-3</v>
      </c>
      <c r="L179" s="240">
        <f t="shared" si="507"/>
        <v>2.6561937720483552E-3</v>
      </c>
      <c r="M179" s="240">
        <f t="shared" si="507"/>
        <v>2.7884699554790214E-3</v>
      </c>
      <c r="N179" s="40"/>
      <c r="O179" s="240">
        <f t="shared" si="508"/>
        <v>2.2805405754471493E-3</v>
      </c>
      <c r="P179" s="240">
        <f t="shared" ref="P179:S179" si="537">P168/P$169</f>
        <v>2.4798989077440118E-3</v>
      </c>
      <c r="Q179" s="240">
        <f t="shared" si="537"/>
        <v>2.5712798900751508E-3</v>
      </c>
      <c r="R179" s="240">
        <f t="shared" si="537"/>
        <v>2.4968667937774226E-3</v>
      </c>
      <c r="S179" s="240">
        <f t="shared" si="537"/>
        <v>2.3312473069609131E-3</v>
      </c>
      <c r="T179" s="307">
        <f t="shared" si="510"/>
        <v>2.477121487935489E-3</v>
      </c>
      <c r="U179" s="307">
        <f t="shared" si="510"/>
        <v>2.6561937720483552E-3</v>
      </c>
      <c r="V179" s="307">
        <f t="shared" si="510"/>
        <v>2.7884699554790214E-3</v>
      </c>
      <c r="W179" s="281"/>
      <c r="X179" s="240">
        <f t="shared" si="515"/>
        <v>2.2805405754471493E-3</v>
      </c>
      <c r="Y179" s="240">
        <f t="shared" si="516"/>
        <v>2.4798989077440118E-3</v>
      </c>
      <c r="Z179" s="240">
        <f t="shared" si="517"/>
        <v>2.5712798900751508E-3</v>
      </c>
      <c r="AA179" s="240">
        <f t="shared" si="518"/>
        <v>2.4968667937774226E-3</v>
      </c>
      <c r="AB179" s="240">
        <f t="shared" si="519"/>
        <v>2.3312473069609131E-3</v>
      </c>
      <c r="AC179" s="307" t="e">
        <f t="shared" si="512"/>
        <v>#N/A</v>
      </c>
      <c r="AD179" s="307" t="e">
        <f t="shared" si="512"/>
        <v>#N/A</v>
      </c>
      <c r="AE179" s="307" t="e">
        <f t="shared" si="512"/>
        <v>#N/A</v>
      </c>
      <c r="AG179" s="255">
        <f>T179</f>
        <v>2.477121487935489E-3</v>
      </c>
      <c r="AI179" s="308">
        <f>AG179/$AG$180</f>
        <v>5.0708241667156428E-3</v>
      </c>
      <c r="AJ179" s="308">
        <f t="shared" ref="AJ179:AK179" si="538">AI179</f>
        <v>5.0708241667156428E-3</v>
      </c>
      <c r="AK179" s="308">
        <f t="shared" si="538"/>
        <v>5.0708241667156428E-3</v>
      </c>
      <c r="AL179" s="309"/>
      <c r="AM179" s="308">
        <f t="shared" si="529"/>
        <v>5.0708241667156428E-3</v>
      </c>
      <c r="AN179" s="308">
        <f t="shared" si="524"/>
        <v>5.0708241667156428E-3</v>
      </c>
      <c r="AO179" s="308">
        <f t="shared" si="524"/>
        <v>5.0708241667156428E-3</v>
      </c>
      <c r="AP179" s="309"/>
      <c r="AQ179" s="308">
        <f>AM179</f>
        <v>5.0708241667156428E-3</v>
      </c>
      <c r="AR179" s="308">
        <f t="shared" si="525"/>
        <v>5.0708241667156428E-3</v>
      </c>
      <c r="AS179" s="308">
        <f t="shared" si="525"/>
        <v>5.0708241667156428E-3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0.48850470978565069</v>
      </c>
      <c r="AI180" s="33"/>
      <c r="AJ180" s="33"/>
      <c r="AK180" s="33"/>
    </row>
    <row r="181" spans="1:47">
      <c r="A181" s="185" t="s">
        <v>16</v>
      </c>
      <c r="C181" s="185" t="s">
        <v>145</v>
      </c>
      <c r="E181" s="33">
        <f>SUM(E172:E174)</f>
        <v>0.52357450300633512</v>
      </c>
      <c r="F181" s="33">
        <f t="shared" ref="F181:G181" si="539">SUM(F172:F174)</f>
        <v>0.4881129439970307</v>
      </c>
      <c r="G181" s="33">
        <f t="shared" si="539"/>
        <v>0.50710793525350473</v>
      </c>
      <c r="H181" s="33">
        <f t="shared" ref="H181:J181" si="540">SUM(H172:H174)</f>
        <v>0.5117000431281008</v>
      </c>
      <c r="I181" s="33">
        <f t="shared" si="540"/>
        <v>0.49835219260570007</v>
      </c>
      <c r="J181" s="33">
        <f t="shared" si="540"/>
        <v>0.47570557401736058</v>
      </c>
      <c r="K181" s="33">
        <f>SUM(K172:K174)</f>
        <v>0.51149529021434936</v>
      </c>
      <c r="L181" s="33">
        <f>SUM(L172:L174)</f>
        <v>0.56025385998045629</v>
      </c>
      <c r="M181" s="33">
        <f>SUM(M172:M174)</f>
        <v>0.62436516150901544</v>
      </c>
      <c r="N181" s="40"/>
      <c r="O181" s="33">
        <f>SUM(O172:O174)</f>
        <v>0.4881129439970307</v>
      </c>
      <c r="P181" s="33">
        <f t="shared" ref="P181:S181" si="541">SUM(P172:P174)</f>
        <v>0.50710793525350473</v>
      </c>
      <c r="Q181" s="33">
        <f t="shared" si="541"/>
        <v>0.5117000431281008</v>
      </c>
      <c r="R181" s="33">
        <f t="shared" si="541"/>
        <v>0.49835219260570007</v>
      </c>
      <c r="S181" s="33">
        <f t="shared" si="541"/>
        <v>0.47570557401736058</v>
      </c>
      <c r="T181" s="33">
        <f>SUM(T172:T174)</f>
        <v>0.51149529021434936</v>
      </c>
      <c r="U181" s="33">
        <f>SUM(U172:U174)</f>
        <v>0.56025385998045629</v>
      </c>
      <c r="V181" s="33">
        <f>SUM(V172:V174)</f>
        <v>0.62436516150901544</v>
      </c>
      <c r="X181" s="240">
        <f t="shared" si="515"/>
        <v>0.4881129439970307</v>
      </c>
      <c r="Y181" s="240">
        <f t="shared" si="516"/>
        <v>0.50710793525350473</v>
      </c>
      <c r="Z181" s="240">
        <f t="shared" si="517"/>
        <v>0.5117000431281008</v>
      </c>
      <c r="AA181" s="240">
        <f t="shared" si="518"/>
        <v>0.49835219260570007</v>
      </c>
      <c r="AB181" s="240">
        <f t="shared" si="519"/>
        <v>0.47570557401736058</v>
      </c>
      <c r="AC181" s="307" t="e">
        <f>SUM(AC172:AC174)</f>
        <v>#N/A</v>
      </c>
      <c r="AD181" s="307" t="e">
        <f>SUM(AD172:AD174)</f>
        <v>#N/A</v>
      </c>
      <c r="AE181" s="307" t="e">
        <f>SUM(AE172:AE174)</f>
        <v>#N/A</v>
      </c>
    </row>
    <row r="182" spans="1:47">
      <c r="A182" s="185" t="s">
        <v>16</v>
      </c>
      <c r="B182" s="273"/>
      <c r="C182" s="185" t="s">
        <v>146</v>
      </c>
      <c r="E182" s="33">
        <f t="shared" ref="E182:G182" si="542">1-E181</f>
        <v>0.47642549699366488</v>
      </c>
      <c r="F182" s="33">
        <f t="shared" si="542"/>
        <v>0.51188705600296935</v>
      </c>
      <c r="G182" s="33">
        <f t="shared" si="542"/>
        <v>0.49289206474649527</v>
      </c>
      <c r="H182" s="33">
        <f t="shared" ref="H182:J182" si="543">1-H181</f>
        <v>0.4882999568718992</v>
      </c>
      <c r="I182" s="33">
        <f t="shared" si="543"/>
        <v>0.50164780739429993</v>
      </c>
      <c r="J182" s="33">
        <f t="shared" si="543"/>
        <v>0.52429442598263942</v>
      </c>
      <c r="K182" s="33">
        <f>1-K181</f>
        <v>0.48850470978565064</v>
      </c>
      <c r="L182" s="33">
        <f>1-L181</f>
        <v>0.43974614001954371</v>
      </c>
      <c r="M182" s="33">
        <f>1-M181</f>
        <v>0.37563483849098456</v>
      </c>
      <c r="N182" s="40"/>
      <c r="O182" s="33">
        <f>1-O181</f>
        <v>0.51188705600296935</v>
      </c>
      <c r="P182" s="33">
        <f t="shared" ref="P182:S182" si="544">1-P181</f>
        <v>0.49289206474649527</v>
      </c>
      <c r="Q182" s="33">
        <f t="shared" si="544"/>
        <v>0.4882999568718992</v>
      </c>
      <c r="R182" s="33">
        <f t="shared" si="544"/>
        <v>0.50164780739429993</v>
      </c>
      <c r="S182" s="33">
        <f t="shared" si="544"/>
        <v>0.52429442598263942</v>
      </c>
      <c r="T182" s="33">
        <f>1-T181</f>
        <v>0.48850470978565064</v>
      </c>
      <c r="U182" s="33">
        <f>1-U181</f>
        <v>0.43974614001954371</v>
      </c>
      <c r="V182" s="33">
        <f>1-V181</f>
        <v>0.37563483849098456</v>
      </c>
      <c r="X182" s="240">
        <f t="shared" si="515"/>
        <v>0.51188705600296935</v>
      </c>
      <c r="Y182" s="240">
        <f t="shared" si="516"/>
        <v>0.49289206474649527</v>
      </c>
      <c r="Z182" s="240">
        <f t="shared" si="517"/>
        <v>0.4882999568718992</v>
      </c>
      <c r="AA182" s="240">
        <f t="shared" si="518"/>
        <v>0.50164780739429993</v>
      </c>
      <c r="AB182" s="240">
        <f t="shared" si="519"/>
        <v>0.52429442598263942</v>
      </c>
      <c r="AC182" s="307" t="e">
        <f>1-AC181</f>
        <v>#N/A</v>
      </c>
      <c r="AD182" s="307" t="e">
        <f>1-AD181</f>
        <v>#N/A</v>
      </c>
      <c r="AE182" s="307" t="e">
        <f>1-AE181</f>
        <v>#N/A</v>
      </c>
    </row>
    <row r="183" spans="1:47">
      <c r="A183" s="185" t="s">
        <v>16</v>
      </c>
      <c r="B183" s="273"/>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1">
        <f t="shared" ref="Y185:AR185" si="548">Y4</f>
        <v>0</v>
      </c>
      <c r="Z185" s="281">
        <f t="shared" si="548"/>
        <v>0</v>
      </c>
      <c r="AA185" s="281">
        <f t="shared" si="548"/>
        <v>0</v>
      </c>
      <c r="AB185" s="281">
        <f t="shared" si="548"/>
        <v>0</v>
      </c>
      <c r="AC185" s="281">
        <f t="shared" si="548"/>
        <v>0</v>
      </c>
      <c r="AD185" s="281">
        <f t="shared" si="548"/>
        <v>0</v>
      </c>
      <c r="AE185" s="281">
        <f t="shared" si="548"/>
        <v>0</v>
      </c>
      <c r="AF185" s="281">
        <f t="shared" si="548"/>
        <v>0</v>
      </c>
      <c r="AG185" s="281">
        <f t="shared" si="548"/>
        <v>0</v>
      </c>
      <c r="AH185" s="281">
        <f t="shared" si="548"/>
        <v>0</v>
      </c>
      <c r="AI185" s="281">
        <f t="shared" si="548"/>
        <v>0</v>
      </c>
      <c r="AJ185" s="281">
        <f t="shared" si="548"/>
        <v>0</v>
      </c>
      <c r="AK185" s="281">
        <f t="shared" si="548"/>
        <v>0</v>
      </c>
      <c r="AL185" s="281">
        <f t="shared" si="548"/>
        <v>0</v>
      </c>
      <c r="AM185" s="281">
        <f t="shared" si="548"/>
        <v>0</v>
      </c>
      <c r="AN185" s="281">
        <f t="shared" si="548"/>
        <v>0</v>
      </c>
      <c r="AO185" s="281">
        <f t="shared" si="548"/>
        <v>0</v>
      </c>
      <c r="AP185" s="281">
        <f t="shared" si="548"/>
        <v>0</v>
      </c>
      <c r="AQ185" s="281">
        <f t="shared" si="548"/>
        <v>0</v>
      </c>
      <c r="AR185" s="281">
        <f t="shared" si="548"/>
        <v>0</v>
      </c>
    </row>
    <row r="186" spans="1:47">
      <c r="A186" s="185" t="s">
        <v>16</v>
      </c>
      <c r="B186" s="185" t="str">
        <f>B149</f>
        <v>TPPRCAR</v>
      </c>
      <c r="C186" s="185" t="str">
        <f>C149</f>
        <v>Car Priv.Veh. Vehicle km</v>
      </c>
      <c r="E186" s="298">
        <f t="shared" ref="E186:G193" si="549">E149</f>
        <v>76.916431902036379</v>
      </c>
      <c r="F186" s="10">
        <f>F149</f>
        <v>80.059296580100096</v>
      </c>
      <c r="G186" s="186">
        <f>G149</f>
        <v>81.520047949365591</v>
      </c>
      <c r="H186" s="186">
        <f>H149</f>
        <v>85.577216258989623</v>
      </c>
      <c r="I186" s="186">
        <f t="shared" ref="I186:J186" si="550">I149</f>
        <v>83.292081581682481</v>
      </c>
      <c r="J186" s="186">
        <f t="shared" si="550"/>
        <v>79.192081941495786</v>
      </c>
      <c r="K186" s="10">
        <f t="shared" ref="K186:M193" si="551">K149</f>
        <v>98.971963340050038</v>
      </c>
      <c r="L186" s="10">
        <f t="shared" si="551"/>
        <v>127.68897380556075</v>
      </c>
      <c r="M186" s="10">
        <f t="shared" si="551"/>
        <v>167.38111813857233</v>
      </c>
      <c r="N186" s="40"/>
      <c r="O186" s="233">
        <f>IF(O$113&lt;=$I$148,($I186-$F186)/10,IF(AND(O$113&gt;$I$148,O$113&lt;=$K$148),($K186-$I186)/10,IF(AND(O$113&gt;$K$148,O$113&lt;=$L$148),($L186-$K186)/2,($M186-$L186)/2)))+E186</f>
        <v>77.239710402194618</v>
      </c>
      <c r="P186" s="233">
        <f>IF(P$148&lt;=$I$148,($I186-$F186)/10,IF(AND(P$148&gt;$I$148,P$148&lt;=$K$148),($K186-$I186)/10,IF(AND(P$148&gt;$K$148,P$148&lt;=$L$148),($L186-$K186)/2,($M186-$L186)/2)))+O186</f>
        <v>77.562988902352856</v>
      </c>
      <c r="Q186" s="233">
        <f t="shared" ref="Q186:V186" si="552">IF(Q$148&lt;=$I$148,($I186-$F186)/10,IF(AND(Q$148&gt;$I$148,Q$148&lt;=$K$148),($K186-$I186)/10,IF(AND(Q$148&gt;$K$148,Q$148&lt;=$L$148),($L186-$K186)/2,($M186-$L186)/2)))+P186</f>
        <v>77.886267402511095</v>
      </c>
      <c r="R186" s="233">
        <f t="shared" si="552"/>
        <v>78.209545902669333</v>
      </c>
      <c r="S186" s="233">
        <f t="shared" si="552"/>
        <v>79.777534078506093</v>
      </c>
      <c r="T186" s="304">
        <f t="shared" si="552"/>
        <v>81.345522254342853</v>
      </c>
      <c r="U186" s="304">
        <f t="shared" si="552"/>
        <v>95.704027487098216</v>
      </c>
      <c r="V186" s="304">
        <f t="shared" si="552"/>
        <v>115.55009965360401</v>
      </c>
      <c r="W186" s="233">
        <f>E186</f>
        <v>76.916431902036379</v>
      </c>
      <c r="X186" s="233">
        <f t="shared" ref="X186:X187" si="553">IF(X$148&lt;=$I$148,($I186-$F186)/10,IF(AND(X$148&gt;$I$148,X$148&lt;=$K$148),($K186-$I186)/10,IF(AND(X$148&gt;$K$148,X$148&lt;=$L$148),($L186-$K186)/2,($M186-$L186)/2)))+W186</f>
        <v>77.239710402194618</v>
      </c>
      <c r="Y186" s="233">
        <f t="shared" ref="Y186:AR186" si="554">IF(Y$148&lt;=$I$148,($I186-$F186)/10,IF(AND(Y$148&gt;$I$148,Y$148&lt;=$K$148),($K186-$I186)/10,IF(AND(Y$148&gt;$K$148,Y$148&lt;=$L$148),($L186-$K186)/2,($M186-$L186)/2)))+X186</f>
        <v>77.562988902352856</v>
      </c>
      <c r="Z186" s="233">
        <f t="shared" si="554"/>
        <v>77.886267402511095</v>
      </c>
      <c r="AA186" s="233">
        <f t="shared" si="554"/>
        <v>78.209545902669333</v>
      </c>
      <c r="AB186" s="233">
        <f t="shared" si="554"/>
        <v>79.777534078506093</v>
      </c>
      <c r="AC186" s="233">
        <f t="shared" si="554"/>
        <v>81.345522254342853</v>
      </c>
      <c r="AD186" s="233">
        <f t="shared" si="554"/>
        <v>95.704027487098216</v>
      </c>
      <c r="AE186" s="233">
        <f t="shared" si="554"/>
        <v>115.55009965360401</v>
      </c>
      <c r="AF186" s="233">
        <f t="shared" si="554"/>
        <v>115.87337815376225</v>
      </c>
      <c r="AG186" s="233">
        <f t="shared" si="554"/>
        <v>116.19665665392048</v>
      </c>
      <c r="AH186" s="233">
        <f t="shared" si="554"/>
        <v>116.51993515407872</v>
      </c>
      <c r="AI186" s="233">
        <f t="shared" si="554"/>
        <v>116.84321365423696</v>
      </c>
      <c r="AJ186" s="233">
        <f t="shared" si="554"/>
        <v>117.1664921543952</v>
      </c>
      <c r="AK186" s="233">
        <f t="shared" si="554"/>
        <v>117.48977065455344</v>
      </c>
      <c r="AL186" s="233">
        <f t="shared" si="554"/>
        <v>117.81304915471168</v>
      </c>
      <c r="AM186" s="233">
        <f t="shared" si="554"/>
        <v>118.13632765486992</v>
      </c>
      <c r="AN186" s="233">
        <f t="shared" si="554"/>
        <v>118.45960615502815</v>
      </c>
      <c r="AO186" s="233">
        <f t="shared" si="554"/>
        <v>118.78288465518639</v>
      </c>
      <c r="AP186" s="233">
        <f t="shared" si="554"/>
        <v>119.10616315534463</v>
      </c>
      <c r="AQ186" s="233">
        <f t="shared" si="554"/>
        <v>119.42944165550287</v>
      </c>
      <c r="AR186" s="233">
        <f t="shared" si="554"/>
        <v>119.75272015566111</v>
      </c>
      <c r="AS186" s="233"/>
      <c r="AT186" s="233"/>
      <c r="AU186" s="233"/>
    </row>
    <row r="187" spans="1:47">
      <c r="A187" s="185" t="s">
        <v>16</v>
      </c>
      <c r="B187" s="185" t="str">
        <f t="shared" ref="B187:C193" si="555">B150</f>
        <v>TPPRSUV</v>
      </c>
      <c r="C187" s="185" t="str">
        <f t="shared" si="555"/>
        <v>SUV Priv.Veh. Vehicle km</v>
      </c>
      <c r="E187" s="298">
        <f t="shared" si="549"/>
        <v>9.8639485205430191</v>
      </c>
      <c r="F187" s="10">
        <f t="shared" si="549"/>
        <v>10.266997058090077</v>
      </c>
      <c r="G187" s="10">
        <f t="shared" si="549"/>
        <v>10.365627317497093</v>
      </c>
      <c r="H187" s="10">
        <f t="shared" ref="H187:J187" si="556">H150</f>
        <v>10.88151384749575</v>
      </c>
      <c r="I187" s="10">
        <f t="shared" si="556"/>
        <v>10.590949071945479</v>
      </c>
      <c r="J187" s="10">
        <f t="shared" si="556"/>
        <v>10.069616352680582</v>
      </c>
      <c r="K187" s="10">
        <f t="shared" si="551"/>
        <v>12.584713977366194</v>
      </c>
      <c r="L187" s="10">
        <f t="shared" si="551"/>
        <v>16.236206286878069</v>
      </c>
      <c r="M187" s="10">
        <f t="shared" si="551"/>
        <v>21.283234422139419</v>
      </c>
      <c r="N187" s="40"/>
      <c r="O187" s="233">
        <f t="shared" ref="O187:O193" si="557">IF(O$113&lt;=$I$148,($I187-$F187)/10,IF(AND(O$113&gt;$I$148,O$113&lt;=$K$148),($K187-$I187)/10,IF(AND(O$113&gt;$K$148,O$113&lt;=$L$148),($L187-$K187)/2,($M187-$L187)/2)))+E187</f>
        <v>9.8963437219285595</v>
      </c>
      <c r="P187" s="233">
        <f t="shared" ref="P187:V193" si="558">IF(P$148&lt;=$I$148,($I187-$F187)/10,IF(AND(P$148&gt;$I$148,P$148&lt;=$K$148),($K187-$I187)/10,IF(AND(P$148&gt;$K$148,P$148&lt;=$L$148),($L187-$K187)/2,($M187-$L187)/2)))+O187</f>
        <v>9.9287389233140999</v>
      </c>
      <c r="Q187" s="233">
        <f t="shared" si="558"/>
        <v>9.9611341246996403</v>
      </c>
      <c r="R187" s="233">
        <f t="shared" si="558"/>
        <v>9.9935293260851807</v>
      </c>
      <c r="S187" s="233">
        <f t="shared" si="558"/>
        <v>10.192905816627253</v>
      </c>
      <c r="T187" s="304">
        <f t="shared" si="558"/>
        <v>10.392282307169324</v>
      </c>
      <c r="U187" s="304">
        <f t="shared" si="558"/>
        <v>12.218028461925261</v>
      </c>
      <c r="V187" s="304">
        <f t="shared" si="558"/>
        <v>14.741542529555936</v>
      </c>
      <c r="W187" s="233">
        <f t="shared" ref="W187:W193" si="559">E187</f>
        <v>9.8639485205430191</v>
      </c>
      <c r="X187" s="233">
        <f t="shared" si="553"/>
        <v>9.8963437219285595</v>
      </c>
      <c r="Y187" s="233">
        <f t="shared" ref="Y187:AR187" si="560">IF(Y$148&lt;=$I$148,($I187-$F187)/10,IF(AND(Y$148&gt;$I$148,Y$148&lt;=$K$148),($K187-$I187)/10,IF(AND(Y$148&gt;$K$148,Y$148&lt;=$L$148),($L187-$K187)/2,($M187-$L187)/2)))+X187</f>
        <v>9.9287389233140999</v>
      </c>
      <c r="Z187" s="233">
        <f t="shared" si="560"/>
        <v>9.9611341246996403</v>
      </c>
      <c r="AA187" s="233">
        <f t="shared" si="560"/>
        <v>9.9935293260851807</v>
      </c>
      <c r="AB187" s="233">
        <f t="shared" si="560"/>
        <v>10.192905816627253</v>
      </c>
      <c r="AC187" s="233">
        <f t="shared" si="560"/>
        <v>10.392282307169324</v>
      </c>
      <c r="AD187" s="233">
        <f t="shared" si="560"/>
        <v>12.218028461925261</v>
      </c>
      <c r="AE187" s="233">
        <f t="shared" si="560"/>
        <v>14.741542529555936</v>
      </c>
      <c r="AF187" s="233">
        <f t="shared" si="560"/>
        <v>14.773937730941476</v>
      </c>
      <c r="AG187" s="233">
        <f t="shared" si="560"/>
        <v>14.806332932327017</v>
      </c>
      <c r="AH187" s="233">
        <f t="shared" si="560"/>
        <v>14.838728133712557</v>
      </c>
      <c r="AI187" s="233">
        <f t="shared" si="560"/>
        <v>14.871123335098098</v>
      </c>
      <c r="AJ187" s="233">
        <f t="shared" si="560"/>
        <v>14.903518536483638</v>
      </c>
      <c r="AK187" s="233">
        <f t="shared" si="560"/>
        <v>14.935913737869178</v>
      </c>
      <c r="AL187" s="233">
        <f t="shared" si="560"/>
        <v>14.968308939254719</v>
      </c>
      <c r="AM187" s="233">
        <f t="shared" si="560"/>
        <v>15.000704140640259</v>
      </c>
      <c r="AN187" s="233">
        <f t="shared" si="560"/>
        <v>15.0330993420258</v>
      </c>
      <c r="AO187" s="233">
        <f t="shared" si="560"/>
        <v>15.06549454341134</v>
      </c>
      <c r="AP187" s="233">
        <f t="shared" si="560"/>
        <v>15.097889744796881</v>
      </c>
      <c r="AQ187" s="233">
        <f t="shared" si="560"/>
        <v>15.130284946182421</v>
      </c>
      <c r="AR187" s="233">
        <f t="shared" si="560"/>
        <v>15.162680147567961</v>
      </c>
      <c r="AS187" s="233"/>
      <c r="AT187" s="233"/>
      <c r="AU187" s="233"/>
    </row>
    <row r="188" spans="1:47">
      <c r="A188" s="185" t="s">
        <v>16</v>
      </c>
      <c r="B188" s="185" t="str">
        <f t="shared" si="555"/>
        <v>TPPRMOT</v>
      </c>
      <c r="C188" s="185" t="str">
        <f t="shared" si="555"/>
        <v>Motorbikes Priv.Veh. Vehicle km</v>
      </c>
      <c r="E188" s="298">
        <f t="shared" si="549"/>
        <v>3.3624693609771357</v>
      </c>
      <c r="F188" s="10">
        <f t="shared" si="549"/>
        <v>2.8147846826496248</v>
      </c>
      <c r="G188" s="10">
        <f t="shared" si="549"/>
        <v>2.8418250082534851</v>
      </c>
      <c r="H188" s="10">
        <f t="shared" ref="H188:J188" si="561">H151</f>
        <v>2.9832596940150111</v>
      </c>
      <c r="I188" s="10">
        <f t="shared" si="561"/>
        <v>2.9035988861946791</v>
      </c>
      <c r="J188" s="10">
        <f t="shared" si="561"/>
        <v>2.7606710812631863</v>
      </c>
      <c r="K188" s="10">
        <f t="shared" si="551"/>
        <v>3.4502065149716361</v>
      </c>
      <c r="L188" s="10">
        <f t="shared" si="551"/>
        <v>4.4512942296630555</v>
      </c>
      <c r="M188" s="10">
        <f t="shared" si="551"/>
        <v>5.8349799761044867</v>
      </c>
      <c r="N188" s="40"/>
      <c r="O188" s="233">
        <f t="shared" si="557"/>
        <v>3.3713507813316412</v>
      </c>
      <c r="P188" s="233">
        <f t="shared" si="558"/>
        <v>3.3802322016861468</v>
      </c>
      <c r="Q188" s="233">
        <f t="shared" si="558"/>
        <v>3.3891136220406524</v>
      </c>
      <c r="R188" s="233">
        <f t="shared" si="558"/>
        <v>3.3979950423951579</v>
      </c>
      <c r="S188" s="233">
        <f t="shared" si="558"/>
        <v>3.4526558052728538</v>
      </c>
      <c r="T188" s="304">
        <f t="shared" si="558"/>
        <v>3.5073165681505496</v>
      </c>
      <c r="U188" s="304">
        <f t="shared" si="558"/>
        <v>4.0078604254962595</v>
      </c>
      <c r="V188" s="304">
        <f t="shared" si="558"/>
        <v>4.6997032987169751</v>
      </c>
      <c r="W188" s="233">
        <f t="shared" si="559"/>
        <v>3.3624693609771357</v>
      </c>
      <c r="X188" s="233">
        <f t="shared" ref="X188" si="562">IF(X$148&lt;=$I$148,($I188-$F188)/10,IF(AND(X$148&gt;$I$148,X$148&lt;=$K$148),($K188-$I188)/10,IF(AND(X$148&gt;$K$148,X$148&lt;=$L$148),($L188-$K188)/2,($M188-$L188)/2)))+W188</f>
        <v>3.3713507813316412</v>
      </c>
      <c r="Y188" s="233">
        <f t="shared" ref="Y188:AR188" si="563">IF(Y$148&lt;=$I$148,($I188-$F188)/10,IF(AND(Y$148&gt;$I$148,Y$148&lt;=$K$148),($K188-$I188)/10,IF(AND(Y$148&gt;$K$148,Y$148&lt;=$L$148),($L188-$K188)/2,($M188-$L188)/2)))+X188</f>
        <v>3.3802322016861468</v>
      </c>
      <c r="Z188" s="233">
        <f t="shared" si="563"/>
        <v>3.3891136220406524</v>
      </c>
      <c r="AA188" s="233">
        <f t="shared" si="563"/>
        <v>3.3979950423951579</v>
      </c>
      <c r="AB188" s="233">
        <f t="shared" si="563"/>
        <v>3.4526558052728538</v>
      </c>
      <c r="AC188" s="233">
        <f t="shared" si="563"/>
        <v>3.5073165681505496</v>
      </c>
      <c r="AD188" s="233">
        <f t="shared" si="563"/>
        <v>4.0078604254962595</v>
      </c>
      <c r="AE188" s="233">
        <f t="shared" si="563"/>
        <v>4.6997032987169751</v>
      </c>
      <c r="AF188" s="233">
        <f t="shared" si="563"/>
        <v>4.7085847190714807</v>
      </c>
      <c r="AG188" s="233">
        <f t="shared" si="563"/>
        <v>4.7174661394259862</v>
      </c>
      <c r="AH188" s="233">
        <f t="shared" si="563"/>
        <v>4.7263475597804918</v>
      </c>
      <c r="AI188" s="233">
        <f t="shared" si="563"/>
        <v>4.7352289801349974</v>
      </c>
      <c r="AJ188" s="233">
        <f t="shared" si="563"/>
        <v>4.7441104004895029</v>
      </c>
      <c r="AK188" s="233">
        <f t="shared" si="563"/>
        <v>4.7529918208440085</v>
      </c>
      <c r="AL188" s="233">
        <f t="shared" si="563"/>
        <v>4.7618732411985141</v>
      </c>
      <c r="AM188" s="233">
        <f t="shared" si="563"/>
        <v>4.7707546615530196</v>
      </c>
      <c r="AN188" s="233">
        <f t="shared" si="563"/>
        <v>4.7796360819075252</v>
      </c>
      <c r="AO188" s="233">
        <f t="shared" si="563"/>
        <v>4.7885175022620308</v>
      </c>
      <c r="AP188" s="233">
        <f t="shared" si="563"/>
        <v>4.7973989226165363</v>
      </c>
      <c r="AQ188" s="233">
        <f t="shared" si="563"/>
        <v>4.8062803429710419</v>
      </c>
      <c r="AR188" s="233">
        <f t="shared" si="563"/>
        <v>4.8151617633255475</v>
      </c>
      <c r="AS188" s="233"/>
      <c r="AT188" s="233"/>
      <c r="AU188" s="233"/>
    </row>
    <row r="189" spans="1:47">
      <c r="A189" s="185" t="s">
        <v>16</v>
      </c>
      <c r="B189" s="185" t="str">
        <f t="shared" si="555"/>
        <v>TPPUBUS</v>
      </c>
      <c r="C189" s="185" t="str">
        <f t="shared" si="555"/>
        <v>Bus vehicle km</v>
      </c>
      <c r="E189" s="298">
        <f t="shared" si="549"/>
        <v>0.61799148971758899</v>
      </c>
      <c r="F189" s="10">
        <f t="shared" si="549"/>
        <v>1.1038310356980541</v>
      </c>
      <c r="G189" s="10">
        <f t="shared" si="549"/>
        <v>0.74993178426651796</v>
      </c>
      <c r="H189" s="10">
        <f t="shared" ref="H189:J189" si="564">H152</f>
        <v>0.76739927997325941</v>
      </c>
      <c r="I189" s="10">
        <f t="shared" si="564"/>
        <v>0.78813027350014819</v>
      </c>
      <c r="J189" s="10">
        <f t="shared" si="564"/>
        <v>0.79318242572269293</v>
      </c>
      <c r="K189" s="10">
        <f t="shared" si="551"/>
        <v>0.82092462154693013</v>
      </c>
      <c r="L189" s="10">
        <f t="shared" si="551"/>
        <v>0.7956075934069462</v>
      </c>
      <c r="M189" s="10">
        <f t="shared" si="551"/>
        <v>0.72690469861857498</v>
      </c>
      <c r="N189" s="40"/>
      <c r="O189" s="233">
        <f t="shared" si="557"/>
        <v>0.58642141349779842</v>
      </c>
      <c r="P189" s="233">
        <f t="shared" si="558"/>
        <v>0.55485133727800784</v>
      </c>
      <c r="Q189" s="233">
        <f t="shared" si="558"/>
        <v>0.52328126105821726</v>
      </c>
      <c r="R189" s="233">
        <f t="shared" si="558"/>
        <v>0.49171118483842668</v>
      </c>
      <c r="S189" s="233">
        <f t="shared" si="558"/>
        <v>0.49499061964310487</v>
      </c>
      <c r="T189" s="304">
        <f t="shared" si="558"/>
        <v>0.49827005444778305</v>
      </c>
      <c r="U189" s="304">
        <f t="shared" si="558"/>
        <v>0.48561154037779108</v>
      </c>
      <c r="V189" s="304">
        <f t="shared" si="558"/>
        <v>0.45126009298360548</v>
      </c>
      <c r="W189" s="233">
        <f t="shared" si="559"/>
        <v>0.61799148971758899</v>
      </c>
      <c r="X189" s="233">
        <f t="shared" ref="X189" si="565">IF(X$148&lt;=$I$148,($I189-$F189)/10,IF(AND(X$148&gt;$I$148,X$148&lt;=$K$148),($K189-$I189)/10,IF(AND(X$148&gt;$K$148,X$148&lt;=$L$148),($L189-$K189)/2,($M189-$L189)/2)))+W189</f>
        <v>0.58642141349779842</v>
      </c>
      <c r="Y189" s="233">
        <f t="shared" ref="Y189:AR189" si="566">IF(Y$148&lt;=$I$148,($I189-$F189)/10,IF(AND(Y$148&gt;$I$148,Y$148&lt;=$K$148),($K189-$I189)/10,IF(AND(Y$148&gt;$K$148,Y$148&lt;=$L$148),($L189-$K189)/2,($M189-$L189)/2)))+X189</f>
        <v>0.55485133727800784</v>
      </c>
      <c r="Z189" s="233">
        <f t="shared" si="566"/>
        <v>0.52328126105821726</v>
      </c>
      <c r="AA189" s="233">
        <f t="shared" si="566"/>
        <v>0.49171118483842668</v>
      </c>
      <c r="AB189" s="233">
        <f t="shared" si="566"/>
        <v>0.49499061964310487</v>
      </c>
      <c r="AC189" s="233">
        <f t="shared" si="566"/>
        <v>0.49827005444778305</v>
      </c>
      <c r="AD189" s="233">
        <f t="shared" si="566"/>
        <v>0.48561154037779108</v>
      </c>
      <c r="AE189" s="233">
        <f t="shared" si="566"/>
        <v>0.45126009298360548</v>
      </c>
      <c r="AF189" s="233">
        <f t="shared" si="566"/>
        <v>0.4196900167638149</v>
      </c>
      <c r="AG189" s="233">
        <f t="shared" si="566"/>
        <v>0.38811994054402432</v>
      </c>
      <c r="AH189" s="233">
        <f t="shared" si="566"/>
        <v>0.35654986432423375</v>
      </c>
      <c r="AI189" s="233">
        <f t="shared" si="566"/>
        <v>0.32497978810444317</v>
      </c>
      <c r="AJ189" s="233">
        <f t="shared" si="566"/>
        <v>0.29340971188465259</v>
      </c>
      <c r="AK189" s="233">
        <f t="shared" si="566"/>
        <v>0.26183963566486201</v>
      </c>
      <c r="AL189" s="233">
        <f t="shared" si="566"/>
        <v>0.23026955944507144</v>
      </c>
      <c r="AM189" s="233">
        <f t="shared" si="566"/>
        <v>0.19869948322528086</v>
      </c>
      <c r="AN189" s="233">
        <f t="shared" si="566"/>
        <v>0.16712940700549028</v>
      </c>
      <c r="AO189" s="233">
        <f t="shared" si="566"/>
        <v>0.13555933078569971</v>
      </c>
      <c r="AP189" s="233">
        <f t="shared" si="566"/>
        <v>0.10398925456590911</v>
      </c>
      <c r="AQ189" s="233">
        <f t="shared" si="566"/>
        <v>7.2419178346118523E-2</v>
      </c>
      <c r="AR189" s="233">
        <f t="shared" si="566"/>
        <v>4.0849102126327932E-2</v>
      </c>
      <c r="AS189" s="233"/>
      <c r="AT189" s="233"/>
      <c r="AU189" s="233"/>
    </row>
    <row r="190" spans="1:47">
      <c r="A190" s="185" t="s">
        <v>16</v>
      </c>
      <c r="B190" s="185" t="str">
        <f t="shared" si="555"/>
        <v>TPPUMBT</v>
      </c>
      <c r="C190" s="185" t="str">
        <f t="shared" si="555"/>
        <v>Minibus vehicle km</v>
      </c>
      <c r="E190" s="298">
        <f t="shared" si="549"/>
        <v>5.9838372630530099</v>
      </c>
      <c r="F190" s="10">
        <f t="shared" si="549"/>
        <v>6.8329265838471125</v>
      </c>
      <c r="G190" s="10">
        <f t="shared" si="549"/>
        <v>7.0849009058962782</v>
      </c>
      <c r="H190" s="10">
        <f t="shared" ref="H190:J190" si="567">H153</f>
        <v>7.2499232169288392</v>
      </c>
      <c r="I190" s="10">
        <f t="shared" si="567"/>
        <v>7.4457770771068548</v>
      </c>
      <c r="J190" s="10">
        <f t="shared" si="567"/>
        <v>7.4935067488039167</v>
      </c>
      <c r="K190" s="10">
        <f t="shared" si="551"/>
        <v>7.7555981982534536</v>
      </c>
      <c r="L190" s="10">
        <f t="shared" si="551"/>
        <v>7.5164182630023983</v>
      </c>
      <c r="M190" s="10">
        <f t="shared" si="551"/>
        <v>6.8673549591981677</v>
      </c>
      <c r="N190" s="40"/>
      <c r="O190" s="233">
        <f t="shared" si="557"/>
        <v>6.0451223123789841</v>
      </c>
      <c r="P190" s="233">
        <f t="shared" si="558"/>
        <v>6.1064073617049583</v>
      </c>
      <c r="Q190" s="233">
        <f t="shared" si="558"/>
        <v>6.1676924110309326</v>
      </c>
      <c r="R190" s="233">
        <f t="shared" si="558"/>
        <v>6.2289774603569068</v>
      </c>
      <c r="S190" s="233">
        <f t="shared" si="558"/>
        <v>6.2599595724715664</v>
      </c>
      <c r="T190" s="304">
        <f t="shared" si="558"/>
        <v>6.290941684586226</v>
      </c>
      <c r="U190" s="304">
        <f t="shared" si="558"/>
        <v>6.1713517169606984</v>
      </c>
      <c r="V190" s="304">
        <f t="shared" si="558"/>
        <v>5.8468200650585835</v>
      </c>
      <c r="W190" s="233">
        <f t="shared" si="559"/>
        <v>5.9838372630530099</v>
      </c>
      <c r="X190" s="233">
        <f t="shared" ref="X190" si="568">IF(X$148&lt;=$I$148,($I190-$F190)/10,IF(AND(X$148&gt;$I$148,X$148&lt;=$K$148),($K190-$I190)/10,IF(AND(X$148&gt;$K$148,X$148&lt;=$L$148),($L190-$K190)/2,($M190-$L190)/2)))+W190</f>
        <v>6.0451223123789841</v>
      </c>
      <c r="Y190" s="233">
        <f t="shared" ref="Y190:AR190" si="569">IF(Y$148&lt;=$I$148,($I190-$F190)/10,IF(AND(Y$148&gt;$I$148,Y$148&lt;=$K$148),($K190-$I190)/10,IF(AND(Y$148&gt;$K$148,Y$148&lt;=$L$148),($L190-$K190)/2,($M190-$L190)/2)))+X190</f>
        <v>6.1064073617049583</v>
      </c>
      <c r="Z190" s="233">
        <f t="shared" si="569"/>
        <v>6.1676924110309326</v>
      </c>
      <c r="AA190" s="233">
        <f t="shared" si="569"/>
        <v>6.2289774603569068</v>
      </c>
      <c r="AB190" s="233">
        <f t="shared" si="569"/>
        <v>6.2599595724715664</v>
      </c>
      <c r="AC190" s="233">
        <f t="shared" si="569"/>
        <v>6.290941684586226</v>
      </c>
      <c r="AD190" s="233">
        <f t="shared" si="569"/>
        <v>6.1713517169606984</v>
      </c>
      <c r="AE190" s="233">
        <f t="shared" si="569"/>
        <v>5.8468200650585835</v>
      </c>
      <c r="AF190" s="233">
        <f t="shared" si="569"/>
        <v>5.9081051143845578</v>
      </c>
      <c r="AG190" s="233">
        <f t="shared" si="569"/>
        <v>5.969390163710532</v>
      </c>
      <c r="AH190" s="233">
        <f t="shared" si="569"/>
        <v>6.0306752130365062</v>
      </c>
      <c r="AI190" s="233">
        <f t="shared" si="569"/>
        <v>6.0919602623624804</v>
      </c>
      <c r="AJ190" s="233">
        <f t="shared" si="569"/>
        <v>6.1532453116884547</v>
      </c>
      <c r="AK190" s="233">
        <f t="shared" si="569"/>
        <v>6.2145303610144289</v>
      </c>
      <c r="AL190" s="233">
        <f t="shared" si="569"/>
        <v>6.2758154103404031</v>
      </c>
      <c r="AM190" s="233">
        <f t="shared" si="569"/>
        <v>6.3371004596663774</v>
      </c>
      <c r="AN190" s="233">
        <f t="shared" si="569"/>
        <v>6.3983855089923516</v>
      </c>
      <c r="AO190" s="233">
        <f t="shared" si="569"/>
        <v>6.4596705583183258</v>
      </c>
      <c r="AP190" s="233">
        <f t="shared" si="569"/>
        <v>6.5209556076443</v>
      </c>
      <c r="AQ190" s="233">
        <f t="shared" si="569"/>
        <v>6.5822406569702743</v>
      </c>
      <c r="AR190" s="233">
        <f t="shared" si="569"/>
        <v>6.6435257062962485</v>
      </c>
      <c r="AS190" s="233"/>
      <c r="AT190" s="233"/>
      <c r="AU190" s="233"/>
    </row>
    <row r="191" spans="1:47">
      <c r="A191" s="185" t="s">
        <v>16</v>
      </c>
      <c r="B191" s="185" t="str">
        <f t="shared" si="555"/>
        <v>TPPUBRT</v>
      </c>
      <c r="C191" s="185" t="str">
        <f t="shared" si="555"/>
        <v>BRT vehicle km</v>
      </c>
      <c r="E191" s="298">
        <f t="shared" si="549"/>
        <v>2.1087742850167138E-2</v>
      </c>
      <c r="F191" s="10">
        <f t="shared" si="549"/>
        <v>3.2055500417449041E-2</v>
      </c>
      <c r="G191" s="10">
        <f t="shared" si="549"/>
        <v>6.2982743372587108E-2</v>
      </c>
      <c r="H191" s="10">
        <f t="shared" ref="H191:J191" si="570">H154</f>
        <v>0.10097884850612647</v>
      </c>
      <c r="I191" s="10">
        <f t="shared" si="570"/>
        <v>0.10353384316145484</v>
      </c>
      <c r="J191" s="10">
        <f t="shared" si="570"/>
        <v>0.29501420371917253</v>
      </c>
      <c r="K191" s="10">
        <f t="shared" si="551"/>
        <v>0.57292629262010975</v>
      </c>
      <c r="L191" s="10">
        <f t="shared" si="551"/>
        <v>1.106720903794461</v>
      </c>
      <c r="M191" s="10">
        <f t="shared" si="551"/>
        <v>1.5927343416911004</v>
      </c>
      <c r="N191" s="40"/>
      <c r="O191" s="233">
        <f t="shared" si="557"/>
        <v>2.8235577124567719E-2</v>
      </c>
      <c r="P191" s="233">
        <f t="shared" si="558"/>
        <v>3.5383411398968299E-2</v>
      </c>
      <c r="Q191" s="233">
        <f t="shared" si="558"/>
        <v>4.2531245673368877E-2</v>
      </c>
      <c r="R191" s="233">
        <f t="shared" si="558"/>
        <v>4.9679079947769454E-2</v>
      </c>
      <c r="S191" s="233">
        <f t="shared" si="558"/>
        <v>9.6618324893634949E-2</v>
      </c>
      <c r="T191" s="304">
        <f t="shared" si="558"/>
        <v>0.14355756983950044</v>
      </c>
      <c r="U191" s="304">
        <f t="shared" si="558"/>
        <v>0.41045487542667602</v>
      </c>
      <c r="V191" s="304">
        <f t="shared" si="558"/>
        <v>0.65346159437499574</v>
      </c>
      <c r="W191" s="233">
        <f t="shared" si="559"/>
        <v>2.1087742850167138E-2</v>
      </c>
      <c r="X191" s="233">
        <f t="shared" ref="X191" si="571">IF(X$148&lt;=$I$148,($I191-$F191)/10,IF(AND(X$148&gt;$I$148,X$148&lt;=$K$148),($K191-$I191)/10,IF(AND(X$148&gt;$K$148,X$148&lt;=$L$148),($L191-$K191)/2,($M191-$L191)/2)))+W191</f>
        <v>2.8235577124567719E-2</v>
      </c>
      <c r="Y191" s="233">
        <f t="shared" ref="Y191:AR191" si="572">IF(Y$148&lt;=$I$148,($I191-$F191)/10,IF(AND(Y$148&gt;$I$148,Y$148&lt;=$K$148),($K191-$I191)/10,IF(AND(Y$148&gt;$K$148,Y$148&lt;=$L$148),($L191-$K191)/2,($M191-$L191)/2)))+X191</f>
        <v>3.5383411398968299E-2</v>
      </c>
      <c r="Z191" s="233">
        <f t="shared" si="572"/>
        <v>4.2531245673368877E-2</v>
      </c>
      <c r="AA191" s="233">
        <f t="shared" si="572"/>
        <v>4.9679079947769454E-2</v>
      </c>
      <c r="AB191" s="233">
        <f t="shared" si="572"/>
        <v>9.6618324893634949E-2</v>
      </c>
      <c r="AC191" s="233">
        <f t="shared" si="572"/>
        <v>0.14355756983950044</v>
      </c>
      <c r="AD191" s="233">
        <f t="shared" si="572"/>
        <v>0.41045487542667602</v>
      </c>
      <c r="AE191" s="233">
        <f t="shared" si="572"/>
        <v>0.65346159437499574</v>
      </c>
      <c r="AF191" s="233">
        <f t="shared" si="572"/>
        <v>0.66060942864939631</v>
      </c>
      <c r="AG191" s="233">
        <f t="shared" si="572"/>
        <v>0.66775726292379689</v>
      </c>
      <c r="AH191" s="233">
        <f t="shared" si="572"/>
        <v>0.67490509719819747</v>
      </c>
      <c r="AI191" s="233">
        <f t="shared" si="572"/>
        <v>0.68205293147259805</v>
      </c>
      <c r="AJ191" s="233">
        <f t="shared" si="572"/>
        <v>0.68920076574699862</v>
      </c>
      <c r="AK191" s="233">
        <f t="shared" si="572"/>
        <v>0.6963486000213992</v>
      </c>
      <c r="AL191" s="233">
        <f t="shared" si="572"/>
        <v>0.70349643429579978</v>
      </c>
      <c r="AM191" s="233">
        <f t="shared" si="572"/>
        <v>0.71064426857020035</v>
      </c>
      <c r="AN191" s="233">
        <f t="shared" si="572"/>
        <v>0.71779210284460093</v>
      </c>
      <c r="AO191" s="233">
        <f t="shared" si="572"/>
        <v>0.72493993711900151</v>
      </c>
      <c r="AP191" s="233">
        <f t="shared" si="572"/>
        <v>0.73208777139340209</v>
      </c>
      <c r="AQ191" s="233">
        <f t="shared" si="572"/>
        <v>0.73923560566780266</v>
      </c>
      <c r="AR191" s="233">
        <f t="shared" si="572"/>
        <v>0.74638343994220324</v>
      </c>
      <c r="AS191" s="233"/>
      <c r="AT191" s="233"/>
      <c r="AU191" s="233"/>
    </row>
    <row r="192" spans="1:47">
      <c r="A192" s="185" t="s">
        <v>16</v>
      </c>
      <c r="B192" s="185" t="str">
        <f t="shared" si="555"/>
        <v>TPPUMER</v>
      </c>
      <c r="C192" s="185" t="str">
        <f t="shared" si="555"/>
        <v>Metro Rail pkm</v>
      </c>
      <c r="E192" s="298">
        <f t="shared" si="549"/>
        <v>14.550109199356424</v>
      </c>
      <c r="F192" s="10">
        <f t="shared" si="549"/>
        <v>12.081299629763897</v>
      </c>
      <c r="G192" s="10">
        <f t="shared" si="549"/>
        <v>8.7407589720252883</v>
      </c>
      <c r="H192" s="10">
        <f t="shared" ref="H192:J192" si="573">H155</f>
        <v>8.9443497159045364</v>
      </c>
      <c r="I192" s="10">
        <f t="shared" si="573"/>
        <v>9.1859778499172613</v>
      </c>
      <c r="J192" s="10">
        <f t="shared" si="573"/>
        <v>9.2448627322408399</v>
      </c>
      <c r="K192" s="10">
        <f t="shared" si="551"/>
        <v>9.5682092714084686</v>
      </c>
      <c r="L192" s="10">
        <f t="shared" si="551"/>
        <v>9.2731290447768977</v>
      </c>
      <c r="M192" s="10">
        <f t="shared" si="551"/>
        <v>8.4723689534935183</v>
      </c>
      <c r="N192" s="40"/>
      <c r="O192" s="233">
        <f t="shared" si="557"/>
        <v>14.260577021371761</v>
      </c>
      <c r="P192" s="233">
        <f t="shared" si="558"/>
        <v>13.971044843387098</v>
      </c>
      <c r="Q192" s="233">
        <f t="shared" si="558"/>
        <v>13.681512665402435</v>
      </c>
      <c r="R192" s="233">
        <f t="shared" si="558"/>
        <v>13.391980487417772</v>
      </c>
      <c r="S192" s="233">
        <f t="shared" si="558"/>
        <v>13.430203629566893</v>
      </c>
      <c r="T192" s="304">
        <f t="shared" si="558"/>
        <v>13.468426771716015</v>
      </c>
      <c r="U192" s="304">
        <f t="shared" si="558"/>
        <v>13.32088665840023</v>
      </c>
      <c r="V192" s="304">
        <f t="shared" si="558"/>
        <v>12.92050661275854</v>
      </c>
      <c r="W192" s="233">
        <f t="shared" si="559"/>
        <v>14.550109199356424</v>
      </c>
      <c r="X192" s="233">
        <f t="shared" ref="X192" si="574">IF(X$148&lt;=$I$148,($I192-$F192)/10,IF(AND(X$148&gt;$I$148,X$148&lt;=$K$148),($K192-$I192)/10,IF(AND(X$148&gt;$K$148,X$148&lt;=$L$148),($L192-$K192)/2,($M192-$L192)/2)))+W192</f>
        <v>14.260577021371761</v>
      </c>
      <c r="Y192" s="233">
        <f t="shared" ref="Y192:AR192" si="575">IF(Y$148&lt;=$I$148,($I192-$F192)/10,IF(AND(Y$148&gt;$I$148,Y$148&lt;=$K$148),($K192-$I192)/10,IF(AND(Y$148&gt;$K$148,Y$148&lt;=$L$148),($L192-$K192)/2,($M192-$L192)/2)))+X192</f>
        <v>13.971044843387098</v>
      </c>
      <c r="Z192" s="233">
        <f t="shared" si="575"/>
        <v>13.681512665402435</v>
      </c>
      <c r="AA192" s="233">
        <f t="shared" si="575"/>
        <v>13.391980487417772</v>
      </c>
      <c r="AB192" s="233">
        <f t="shared" si="575"/>
        <v>13.430203629566893</v>
      </c>
      <c r="AC192" s="233">
        <f t="shared" si="575"/>
        <v>13.468426771716015</v>
      </c>
      <c r="AD192" s="233">
        <f t="shared" si="575"/>
        <v>13.32088665840023</v>
      </c>
      <c r="AE192" s="233">
        <f t="shared" si="575"/>
        <v>12.92050661275854</v>
      </c>
      <c r="AF192" s="233">
        <f t="shared" si="575"/>
        <v>12.630974434773877</v>
      </c>
      <c r="AG192" s="233">
        <f t="shared" si="575"/>
        <v>12.341442256789215</v>
      </c>
      <c r="AH192" s="233">
        <f t="shared" si="575"/>
        <v>12.051910078804552</v>
      </c>
      <c r="AI192" s="233">
        <f t="shared" si="575"/>
        <v>11.762377900819889</v>
      </c>
      <c r="AJ192" s="233">
        <f t="shared" si="575"/>
        <v>11.472845722835226</v>
      </c>
      <c r="AK192" s="233">
        <f t="shared" si="575"/>
        <v>11.183313544850563</v>
      </c>
      <c r="AL192" s="233">
        <f t="shared" si="575"/>
        <v>10.8937813668659</v>
      </c>
      <c r="AM192" s="233">
        <f t="shared" si="575"/>
        <v>10.604249188881237</v>
      </c>
      <c r="AN192" s="233">
        <f t="shared" si="575"/>
        <v>10.314717010896574</v>
      </c>
      <c r="AO192" s="233">
        <f t="shared" si="575"/>
        <v>10.025184832911911</v>
      </c>
      <c r="AP192" s="233">
        <f t="shared" si="575"/>
        <v>9.7356526549272484</v>
      </c>
      <c r="AQ192" s="233">
        <f t="shared" si="575"/>
        <v>9.4461204769425855</v>
      </c>
      <c r="AR192" s="233">
        <f t="shared" si="575"/>
        <v>9.1565882989579226</v>
      </c>
      <c r="AS192" s="233"/>
      <c r="AT192" s="233"/>
      <c r="AU192" s="233"/>
    </row>
    <row r="193" spans="1:61">
      <c r="A193" s="185" t="s">
        <v>16</v>
      </c>
      <c r="B193" s="185" t="str">
        <f t="shared" si="555"/>
        <v>TPPUGAT</v>
      </c>
      <c r="C193" s="185" t="str">
        <f t="shared" si="555"/>
        <v>Gautrain pkm</v>
      </c>
      <c r="E193" s="298">
        <f t="shared" si="549"/>
        <v>0.53459848266953358</v>
      </c>
      <c r="F193" s="10">
        <f t="shared" si="549"/>
        <v>0.60923770891438467</v>
      </c>
      <c r="G193" s="10">
        <f t="shared" si="549"/>
        <v>0.64854136839212595</v>
      </c>
      <c r="H193" s="10">
        <f t="shared" ref="H193:J193" si="576">H156</f>
        <v>0.6995709084876961</v>
      </c>
      <c r="I193" s="10">
        <f t="shared" si="576"/>
        <v>0.67889467519440883</v>
      </c>
      <c r="J193" s="10">
        <f t="shared" si="576"/>
        <v>0.6313519906124907</v>
      </c>
      <c r="K193" s="10">
        <f t="shared" si="551"/>
        <v>0.77975387088168935</v>
      </c>
      <c r="L193" s="10">
        <f t="shared" si="551"/>
        <v>0.98484521612622367</v>
      </c>
      <c r="M193" s="10">
        <f t="shared" si="551"/>
        <v>1.2161116763151194</v>
      </c>
      <c r="N193" s="40"/>
      <c r="O193" s="233">
        <f t="shared" si="557"/>
        <v>0.54156417929753597</v>
      </c>
      <c r="P193" s="233">
        <f t="shared" si="558"/>
        <v>0.54852987592553837</v>
      </c>
      <c r="Q193" s="233">
        <f t="shared" si="558"/>
        <v>0.55549557255354076</v>
      </c>
      <c r="R193" s="233">
        <f t="shared" si="558"/>
        <v>0.56246126918154316</v>
      </c>
      <c r="S193" s="233">
        <f t="shared" si="558"/>
        <v>0.57254718875027122</v>
      </c>
      <c r="T193" s="304">
        <f t="shared" si="558"/>
        <v>0.58263310831899928</v>
      </c>
      <c r="U193" s="304">
        <f t="shared" si="558"/>
        <v>0.68517878094126639</v>
      </c>
      <c r="V193" s="304">
        <f t="shared" si="558"/>
        <v>0.8008120110357142</v>
      </c>
      <c r="W193" s="233">
        <f t="shared" si="559"/>
        <v>0.53459848266953358</v>
      </c>
      <c r="X193" s="233">
        <f t="shared" ref="X193" si="577">IF(X$148&lt;=$I$148,($I193-$F193)/10,IF(AND(X$148&gt;$I$148,X$148&lt;=$K$148),($K193-$I193)/10,IF(AND(X$148&gt;$K$148,X$148&lt;=$L$148),($L193-$K193)/2,($M193-$L193)/2)))+W193</f>
        <v>0.54156417929753597</v>
      </c>
      <c r="Y193" s="233">
        <f t="shared" ref="Y193:AR193" si="578">IF(Y$148&lt;=$I$148,($I193-$F193)/10,IF(AND(Y$148&gt;$I$148,Y$148&lt;=$K$148),($K193-$I193)/10,IF(AND(Y$148&gt;$K$148,Y$148&lt;=$L$148),($L193-$K193)/2,($M193-$L193)/2)))+X193</f>
        <v>0.54852987592553837</v>
      </c>
      <c r="Z193" s="233">
        <f t="shared" si="578"/>
        <v>0.55549557255354076</v>
      </c>
      <c r="AA193" s="233">
        <f t="shared" si="578"/>
        <v>0.56246126918154316</v>
      </c>
      <c r="AB193" s="233">
        <f t="shared" si="578"/>
        <v>0.57254718875027122</v>
      </c>
      <c r="AC193" s="233">
        <f t="shared" si="578"/>
        <v>0.58263310831899928</v>
      </c>
      <c r="AD193" s="233">
        <f t="shared" si="578"/>
        <v>0.68517878094126639</v>
      </c>
      <c r="AE193" s="233">
        <f t="shared" si="578"/>
        <v>0.8008120110357142</v>
      </c>
      <c r="AF193" s="233">
        <f t="shared" si="578"/>
        <v>0.80777770766371659</v>
      </c>
      <c r="AG193" s="233">
        <f t="shared" si="578"/>
        <v>0.81474340429171899</v>
      </c>
      <c r="AH193" s="233">
        <f t="shared" si="578"/>
        <v>0.82170910091972138</v>
      </c>
      <c r="AI193" s="233">
        <f t="shared" si="578"/>
        <v>0.82867479754772377</v>
      </c>
      <c r="AJ193" s="233">
        <f t="shared" si="578"/>
        <v>0.83564049417572617</v>
      </c>
      <c r="AK193" s="233">
        <f t="shared" si="578"/>
        <v>0.84260619080372856</v>
      </c>
      <c r="AL193" s="233">
        <f t="shared" si="578"/>
        <v>0.84957188743173095</v>
      </c>
      <c r="AM193" s="233">
        <f t="shared" si="578"/>
        <v>0.85653758405973335</v>
      </c>
      <c r="AN193" s="233">
        <f t="shared" si="578"/>
        <v>0.86350328068773574</v>
      </c>
      <c r="AO193" s="233">
        <f t="shared" si="578"/>
        <v>0.87046897731573813</v>
      </c>
      <c r="AP193" s="233">
        <f t="shared" si="578"/>
        <v>0.87743467394374053</v>
      </c>
      <c r="AQ193" s="233">
        <f t="shared" si="578"/>
        <v>0.88440037057174292</v>
      </c>
      <c r="AR193" s="233">
        <f t="shared" si="578"/>
        <v>0.89136606719974532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4">MATCH(L$214,$C$211:$K$211,$C198)</f>
        <v>8</v>
      </c>
      <c r="P198" s="185">
        <f t="shared" si="584"/>
        <v>8</v>
      </c>
      <c r="Q198" s="185">
        <f t="shared" si="584"/>
        <v>7</v>
      </c>
      <c r="R198" s="185">
        <f t="shared" si="584"/>
        <v>7</v>
      </c>
      <c r="S198" s="185">
        <f t="shared" si="584"/>
        <v>6</v>
      </c>
      <c r="T198" s="185">
        <f t="shared" si="584"/>
        <v>6</v>
      </c>
      <c r="U198" s="185">
        <f t="shared" si="584"/>
        <v>5</v>
      </c>
      <c r="V198" s="185">
        <f t="shared" si="584"/>
        <v>4</v>
      </c>
      <c r="W198" s="185">
        <f t="shared" si="584"/>
        <v>3</v>
      </c>
      <c r="X198" s="185">
        <f t="shared" si="584"/>
        <v>3</v>
      </c>
      <c r="Y198" s="185">
        <f t="shared" si="584"/>
        <v>3</v>
      </c>
      <c r="Z198" s="185">
        <f t="shared" si="584"/>
        <v>3</v>
      </c>
      <c r="AA198" s="185">
        <f t="shared" si="584"/>
        <v>3</v>
      </c>
      <c r="AB198" s="185">
        <f t="shared" si="584"/>
        <v>3</v>
      </c>
      <c r="AC198" s="185">
        <f t="shared" si="584"/>
        <v>3</v>
      </c>
      <c r="AD198" s="185">
        <f t="shared" si="584"/>
        <v>3</v>
      </c>
      <c r="AE198" s="185">
        <f t="shared" si="584"/>
        <v>3</v>
      </c>
      <c r="AF198" s="185">
        <f t="shared" si="584"/>
        <v>2</v>
      </c>
      <c r="AG198" s="185">
        <f t="shared" si="584"/>
        <v>2</v>
      </c>
      <c r="AH198" s="185">
        <f t="shared" si="584"/>
        <v>2</v>
      </c>
      <c r="AI198" s="185">
        <f t="shared" si="584"/>
        <v>2</v>
      </c>
      <c r="AJ198" s="185">
        <f t="shared" si="584"/>
        <v>2</v>
      </c>
      <c r="AK198" s="185">
        <f t="shared" si="584"/>
        <v>2</v>
      </c>
      <c r="AL198" s="185">
        <f t="shared" si="584"/>
        <v>2</v>
      </c>
      <c r="AM198" s="185">
        <f t="shared" si="584"/>
        <v>2</v>
      </c>
      <c r="AN198" s="185">
        <f t="shared" si="584"/>
        <v>2</v>
      </c>
      <c r="AO198" s="185">
        <f t="shared" si="584"/>
        <v>2</v>
      </c>
      <c r="AP198" s="185">
        <f t="shared" si="584"/>
        <v>1</v>
      </c>
      <c r="AQ198" s="185">
        <f t="shared" si="584"/>
        <v>1</v>
      </c>
      <c r="AR198" s="185" t="e">
        <f t="shared" si="584"/>
        <v>#N/A</v>
      </c>
      <c r="AS198" s="185" t="e">
        <f t="shared" si="584"/>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5">IF(ISNA(O196),-1,IF(ISNA(O198),99,IF(ISNA(O197),O196,0)))</f>
        <v>1</v>
      </c>
      <c r="P199" s="189">
        <f t="shared" si="585"/>
        <v>0</v>
      </c>
      <c r="Q199" s="189">
        <f t="shared" si="585"/>
        <v>2</v>
      </c>
      <c r="R199" s="189">
        <f t="shared" ref="R199" si="586">IF(ISNA(R196),-1,IF(ISNA(R198),99,IF(ISNA(R197),R196,0)))</f>
        <v>0</v>
      </c>
      <c r="S199" s="189">
        <f t="shared" si="585"/>
        <v>3</v>
      </c>
      <c r="T199" s="189">
        <f t="shared" si="585"/>
        <v>0</v>
      </c>
      <c r="U199" s="189">
        <f t="shared" si="585"/>
        <v>0</v>
      </c>
      <c r="V199" s="189">
        <f t="shared" si="585"/>
        <v>0</v>
      </c>
      <c r="W199" s="189">
        <f t="shared" si="585"/>
        <v>6</v>
      </c>
      <c r="X199" s="189">
        <f t="shared" si="585"/>
        <v>6</v>
      </c>
      <c r="Y199" s="189">
        <f t="shared" si="585"/>
        <v>6</v>
      </c>
      <c r="Z199" s="189">
        <f t="shared" si="585"/>
        <v>6</v>
      </c>
      <c r="AA199" s="189">
        <f t="shared" si="585"/>
        <v>6</v>
      </c>
      <c r="AB199" s="189">
        <f t="shared" si="585"/>
        <v>6</v>
      </c>
      <c r="AC199" s="189">
        <f t="shared" si="585"/>
        <v>6</v>
      </c>
      <c r="AD199" s="189">
        <f t="shared" si="585"/>
        <v>6</v>
      </c>
      <c r="AE199" s="189">
        <f t="shared" si="585"/>
        <v>0</v>
      </c>
      <c r="AF199" s="189">
        <f t="shared" si="585"/>
        <v>7</v>
      </c>
      <c r="AG199" s="189">
        <f t="shared" si="585"/>
        <v>7</v>
      </c>
      <c r="AH199" s="189">
        <f t="shared" si="585"/>
        <v>7</v>
      </c>
      <c r="AI199" s="189">
        <f t="shared" si="585"/>
        <v>7</v>
      </c>
      <c r="AJ199" s="189">
        <f t="shared" si="585"/>
        <v>7</v>
      </c>
      <c r="AK199" s="189">
        <f t="shared" si="585"/>
        <v>7</v>
      </c>
      <c r="AL199" s="189">
        <f t="shared" si="585"/>
        <v>7</v>
      </c>
      <c r="AM199" s="189">
        <f t="shared" si="585"/>
        <v>7</v>
      </c>
      <c r="AN199" s="189">
        <f t="shared" si="585"/>
        <v>7</v>
      </c>
      <c r="AO199" s="189">
        <f t="shared" si="585"/>
        <v>0</v>
      </c>
      <c r="AP199" s="189">
        <f t="shared" si="585"/>
        <v>8</v>
      </c>
      <c r="AQ199" s="189">
        <f t="shared" si="585"/>
        <v>0</v>
      </c>
      <c r="AR199" s="189">
        <f t="shared" si="585"/>
        <v>99</v>
      </c>
      <c r="AS199" s="189">
        <f t="shared" si="585"/>
        <v>99</v>
      </c>
      <c r="AT199" s="189"/>
      <c r="AW199" s="189"/>
      <c r="AX199" s="189"/>
      <c r="BH199" s="189">
        <f>IF(ISNA(BH196),-1,IF(ISNA(BH198),99,IF(ISNA(BH197),BH196,0)))</f>
        <v>0</v>
      </c>
      <c r="BI199" s="189"/>
    </row>
    <row r="200" spans="1:61">
      <c r="A200" s="185" t="s">
        <v>16</v>
      </c>
      <c r="B200" s="22" t="str">
        <f t="shared" ref="B200:B207" si="587">IF(A200="*","","COM_PROJ")</f>
        <v/>
      </c>
      <c r="C200" s="23" t="str">
        <f t="shared" ref="C200:C207" si="588">IF($A200="*","","-")</f>
        <v/>
      </c>
      <c r="D200" s="57" t="str">
        <f t="shared" ref="D200:D207" si="589">B172</f>
        <v>TPPRCAR</v>
      </c>
      <c r="E200" s="23" t="str">
        <f t="shared" ref="E200:K207" si="590">IF($A200="*","","-")</f>
        <v/>
      </c>
      <c r="F200" s="23"/>
      <c r="H200" s="23" t="str">
        <f t="shared" si="590"/>
        <v/>
      </c>
      <c r="J200" s="23" t="str">
        <f t="shared" si="590"/>
        <v/>
      </c>
      <c r="K200" s="23" t="str">
        <f t="shared" si="590"/>
        <v/>
      </c>
      <c r="L200" s="22" t="str">
        <f t="shared" ref="L200:L207" si="591">IF(A200="*","",0)</f>
        <v/>
      </c>
      <c r="M200" s="186" cm="1">
        <f t="array" ref="M200">IF(M$199=-1,N200,IF(M$199=99,L200,IF(M$199=0,INDEX($E186:$M186,0,M$197),(INDEX($E186:$M186,0,M$199+1)-INDEX($E186:$M186,0,M$199))/(INDEX($E$185:$M$185,0,M$199+1)-INDEX($E$185:$M$185,0,M$199))+L200)))</f>
        <v>76.916431902036379</v>
      </c>
      <c r="N200" s="186" cm="1">
        <f t="array" ref="N200">IF(N$199=-1,O200,IF(N$199=99,M200,IF(N$199=0,INDEX($E186:$M186,0,N$197),(INDEX($E186:$M186,0,N$199+1)-INDEX($E186:$M186,0,N$199))/(INDEX($E$185:$M$185,0,N$199+1)-INDEX($E$185:$M$185,0,N$199))+M200)))</f>
        <v>77.964053461390947</v>
      </c>
      <c r="O200" s="186" cm="1">
        <f t="array" ref="O200">IF(O$199=-1,P200,IF(O$199=99,N200,IF(O$199=0,INDEX($E186:$M186,0,O$197),(INDEX($E186:$M186,0,O$199+1)-INDEX($E186:$M186,0,O$199))/(INDEX($E$185:$M$185,0,O$199+1)-INDEX($E$185:$M$185,0,O$199))+N200)))</f>
        <v>79.011675020745514</v>
      </c>
      <c r="P200" s="186" cm="1">
        <f t="array" ref="P200">IF(P$199=-1,Q200,IF(P$199=99,O200,IF(P$199=0,INDEX($E186:$M186,0,P$197),(INDEX($E186:$M186,0,P$199+1)-INDEX($E186:$M186,0,P$199))/(INDEX($E$185:$M$185,0,P$199+1)-INDEX($E$185:$M$185,0,P$199))+O200)))</f>
        <v>80.059296580100096</v>
      </c>
      <c r="Q200" s="186" cm="1">
        <f t="array" ref="Q200">IF(Q$199=-1,R200,IF(Q$199=99,P200,IF(Q$199=0,INDEX($E186:$M186,0,Q$197),(INDEX($E186:$M186,0,Q$199+1)-INDEX($E186:$M186,0,Q$199))/(INDEX($E$185:$M$185,0,Q$199+1)-INDEX($E$185:$M$185,0,Q$199))+P200)))</f>
        <v>80.789672264732843</v>
      </c>
      <c r="R200" s="186" cm="1">
        <f t="array" ref="R200">IF(R$199=-1,S200,IF(R$199=99,Q200,IF(R$199=0,INDEX($E186:$M186,0,R$197),(INDEX($E186:$M186,0,R$199+1)-INDEX($E186:$M186,0,R$199))/(INDEX($E$185:$M$185,0,R$199+1)-INDEX($E$185:$M$185,0,R$199))+Q200)))</f>
        <v>81.520047949365591</v>
      </c>
      <c r="S200" s="186" cm="1">
        <f t="array" ref="S200">IF(S$199=-1,T200,IF(S$199=99,R200,IF(S$199=0,INDEX($E186:$M186,0,S$197),(INDEX($E186:$M186,0,S$199+1)-INDEX($E186:$M186,0,S$199))/(INDEX($E$185:$M$185,0,S$199+1)-INDEX($E$185:$M$185,0,S$199))+R200)))</f>
        <v>83.548632104177614</v>
      </c>
      <c r="T200" s="186" cm="1">
        <f t="array" ref="T200">IF(T$199=-1,U200,IF(T$199=99,S200,IF(T$199=0,INDEX($E186:$M186,0,T$197),(INDEX($E186:$M186,0,T$199+1)-INDEX($E186:$M186,0,T$199))/(INDEX($E$185:$M$185,0,T$199+1)-INDEX($E$185:$M$185,0,T$199))+S200)))</f>
        <v>85.577216258989623</v>
      </c>
      <c r="U200" s="186" cm="1">
        <f t="array" ref="U200">IF(U$199=-1,V200,IF(U$199=99,T200,IF(U$199=0,INDEX($E186:$M186,0,U$197),(INDEX($E186:$M186,0,U$199+1)-INDEX($E186:$M186,0,U$199))/(INDEX($E$185:$M$185,0,U$199+1)-INDEX($E$185:$M$185,0,U$199))+T200)))</f>
        <v>83.292081581682481</v>
      </c>
      <c r="V200" s="186" cm="1">
        <f t="array" ref="V200">IF(V$199=-1,W200,IF(V$199=99,U200,IF(V$199=0,INDEX($E186:$M186,0,V$197),(INDEX($E186:$M186,0,V$199+1)-INDEX($E186:$M186,0,V$199))/(INDEX($E$185:$M$185,0,V$199+1)-INDEX($E$185:$M$185,0,V$199))+U200)))</f>
        <v>79.192081941495786</v>
      </c>
      <c r="W200" s="186" cm="1">
        <f t="array" ref="W200">IF(W$199=-1,X200,IF(W$199=99,V200,IF(W$199=0,INDEX($E186:$M186,0,W$197),(INDEX($E186:$M186,0,W$199+1)-INDEX($E186:$M186,0,W$199))/(INDEX($E$185:$M$185,0,W$199+1)-INDEX($E$185:$M$185,0,W$199))+V200)))</f>
        <v>81.389846541335146</v>
      </c>
      <c r="X200" s="186" cm="1">
        <f t="array" ref="X200">IF(X$199=-1,Y200,IF(X$199=99,W200,IF(X$199=0,INDEX($E186:$M186,0,X$197),(INDEX($E186:$M186,0,X$199+1)-INDEX($E186:$M186,0,X$199))/(INDEX($E$185:$M$185,0,X$199+1)-INDEX($E$185:$M$185,0,X$199))+W200)))</f>
        <v>83.587611141174506</v>
      </c>
      <c r="Y200" s="186" cm="1">
        <f t="array" ref="Y200">IF(Y$199=-1,Z200,IF(Y$199=99,X200,IF(Y$199=0,INDEX($E186:$M186,0,Y$197),(INDEX($E186:$M186,0,Y$199+1)-INDEX($E186:$M186,0,Y$199))/(INDEX($E$185:$M$185,0,Y$199+1)-INDEX($E$185:$M$185,0,Y$199))+X200)))</f>
        <v>85.785375741013866</v>
      </c>
      <c r="Z200" s="186" cm="1">
        <f t="array" ref="Z200">IF(Z$199=-1,AA200,IF(Z$199=99,Y200,IF(Z$199=0,INDEX($E186:$M186,0,Z$197),(INDEX($E186:$M186,0,Z$199+1)-INDEX($E186:$M186,0,Z$199))/(INDEX($E$185:$M$185,0,Z$199+1)-INDEX($E$185:$M$185,0,Z$199))+Y200)))</f>
        <v>87.983140340853225</v>
      </c>
      <c r="AA200" s="186" cm="1">
        <f t="array" ref="AA200">IF(AA$199=-1,AB200,IF(AA$199=99,Z200,IF(AA$199=0,INDEX($E186:$M186,0,AA$197),(INDEX($E186:$M186,0,AA$199+1)-INDEX($E186:$M186,0,AA$199))/(INDEX($E$185:$M$185,0,AA$199+1)-INDEX($E$185:$M$185,0,AA$199))+Z200)))</f>
        <v>90.180904940692585</v>
      </c>
      <c r="AB200" s="186" cm="1">
        <f t="array" ref="AB200">IF(AB$199=-1,AC200,IF(AB$199=99,AA200,IF(AB$199=0,INDEX($E186:$M186,0,AB$197),(INDEX($E186:$M186,0,AB$199+1)-INDEX($E186:$M186,0,AB$199))/(INDEX($E$185:$M$185,0,AB$199+1)-INDEX($E$185:$M$185,0,AB$199))+AA200)))</f>
        <v>92.378669540531945</v>
      </c>
      <c r="AC200" s="186" cm="1">
        <f t="array" ref="AC200">IF(AC$199=-1,AD200,IF(AC$199=99,AB200,IF(AC$199=0,INDEX($E186:$M186,0,AC$197),(INDEX($E186:$M186,0,AC$199+1)-INDEX($E186:$M186,0,AC$199))/(INDEX($E$185:$M$185,0,AC$199+1)-INDEX($E$185:$M$185,0,AC$199))+AB200)))</f>
        <v>94.576434140371305</v>
      </c>
      <c r="AD200" s="186" cm="1">
        <f t="array" ref="AD200">IF(AD$199=-1,AE200,IF(AD$199=99,AC200,IF(AD$199=0,INDEX($E186:$M186,0,AD$197),(INDEX($E186:$M186,0,AD$199+1)-INDEX($E186:$M186,0,AD$199))/(INDEX($E$185:$M$185,0,AD$199+1)-INDEX($E$185:$M$185,0,AD$199))+AC200)))</f>
        <v>96.774198740210664</v>
      </c>
      <c r="AE200" s="186" cm="1">
        <f t="array" ref="AE200">IF(AE$199=-1,AF200,IF(AE$199=99,AD200,IF(AE$199=0,INDEX($E186:$M186,0,AE$197),(INDEX($E186:$M186,0,AE$199+1)-INDEX($E186:$M186,0,AE$199))/(INDEX($E$185:$M$185,0,AE$199+1)-INDEX($E$185:$M$185,0,AE$199))+AD200)))</f>
        <v>98.971963340050038</v>
      </c>
      <c r="AF200" s="186" cm="1">
        <f t="array" ref="AF200">IF(AF$199=-1,AG200,IF(AF$199=99,AE200,IF(AF$199=0,INDEX($E186:$M186,0,AF$197),(INDEX($E186:$M186,0,AF$199+1)-INDEX($E186:$M186,0,AF$199))/(INDEX($E$185:$M$185,0,AF$199+1)-INDEX($E$185:$M$185,0,AF$199))+AE200)))</f>
        <v>101.84366438660111</v>
      </c>
      <c r="AG200" s="186" cm="1">
        <f t="array" ref="AG200">IF(AG$199=-1,AH200,IF(AG$199=99,AF200,IF(AG$199=0,INDEX($E186:$M186,0,AG$197),(INDEX($E186:$M186,0,AG$199+1)-INDEX($E186:$M186,0,AG$199))/(INDEX($E$185:$M$185,0,AG$199+1)-INDEX($E$185:$M$185,0,AG$199))+AF200)))</f>
        <v>104.71536543315217</v>
      </c>
      <c r="AH200" s="186" cm="1">
        <f t="array" ref="AH200">IF(AH$199=-1,AI200,IF(AH$199=99,AG200,IF(AH$199=0,INDEX($E186:$M186,0,AH$197),(INDEX($E186:$M186,0,AH$199+1)-INDEX($E186:$M186,0,AH$199))/(INDEX($E$185:$M$185,0,AH$199+1)-INDEX($E$185:$M$185,0,AH$199))+AG200)))</f>
        <v>107.58706647970324</v>
      </c>
      <c r="AI200" s="186" cm="1">
        <f t="array" ref="AI200">IF(AI$199=-1,AJ200,IF(AI$199=99,AH200,IF(AI$199=0,INDEX($E186:$M186,0,AI$197),(INDEX($E186:$M186,0,AI$199+1)-INDEX($E186:$M186,0,AI$199))/(INDEX($E$185:$M$185,0,AI$199+1)-INDEX($E$185:$M$185,0,AI$199))+AH200)))</f>
        <v>110.45876752625431</v>
      </c>
      <c r="AJ200" s="186" cm="1">
        <f t="array" ref="AJ200">IF(AJ$199=-1,AK200,IF(AJ$199=99,AI200,IF(AJ$199=0,INDEX($E186:$M186,0,AJ$197),(INDEX($E186:$M186,0,AJ$199+1)-INDEX($E186:$M186,0,AJ$199))/(INDEX($E$185:$M$185,0,AJ$199+1)-INDEX($E$185:$M$185,0,AJ$199))+AI200)))</f>
        <v>113.33046857280537</v>
      </c>
      <c r="AK200" s="186" cm="1">
        <f t="array" ref="AK200">IF(AK$199=-1,AL200,IF(AK$199=99,AJ200,IF(AK$199=0,INDEX($E186:$M186,0,AK$197),(INDEX($E186:$M186,0,AK$199+1)-INDEX($E186:$M186,0,AK$199))/(INDEX($E$185:$M$185,0,AK$199+1)-INDEX($E$185:$M$185,0,AK$199))+AJ200)))</f>
        <v>116.20216961935644</v>
      </c>
      <c r="AL200" s="186" cm="1">
        <f t="array" ref="AL200">IF(AL$199=-1,AM200,IF(AL$199=99,AK200,IF(AL$199=0,INDEX($E186:$M186,0,AL$197),(INDEX($E186:$M186,0,AL$199+1)-INDEX($E186:$M186,0,AL$199))/(INDEX($E$185:$M$185,0,AL$199+1)-INDEX($E$185:$M$185,0,AL$199))+AK200)))</f>
        <v>119.07387066590751</v>
      </c>
      <c r="AM200" s="186" cm="1">
        <f t="array" ref="AM200">IF(AM$199=-1,AN200,IF(AM$199=99,AL200,IF(AM$199=0,INDEX($E186:$M186,0,AM$197),(INDEX($E186:$M186,0,AM$199+1)-INDEX($E186:$M186,0,AM$199))/(INDEX($E$185:$M$185,0,AM$199+1)-INDEX($E$185:$M$185,0,AM$199))+AL200)))</f>
        <v>121.94557171245857</v>
      </c>
      <c r="AN200" s="186" cm="1">
        <f t="array" ref="AN200">IF(AN$199=-1,AO200,IF(AN$199=99,AM200,IF(AN$199=0,INDEX($E186:$M186,0,AN$197),(INDEX($E186:$M186,0,AN$199+1)-INDEX($E186:$M186,0,AN$199))/(INDEX($E$185:$M$185,0,AN$199+1)-INDEX($E$185:$M$185,0,AN$199))+AM200)))</f>
        <v>124.81727275900964</v>
      </c>
      <c r="AO200" s="186" cm="1">
        <f t="array" ref="AO200">IF(AO$199=-1,AP200,IF(AO$199=99,AN200,IF(AO$199=0,INDEX($E186:$M186,0,AO$197),(INDEX($E186:$M186,0,AO$199+1)-INDEX($E186:$M186,0,AO$199))/(INDEX($E$185:$M$185,0,AO$199+1)-INDEX($E$185:$M$185,0,AO$199))+AN200)))</f>
        <v>127.68897380556075</v>
      </c>
      <c r="AP200" s="186" cm="1">
        <f t="array" ref="AP200">IF(AP$199=-1,AQ200,IF(AP$199=99,AO200,IF(AP$199=0,INDEX($E186:$M186,0,AP$197),(INDEX($E186:$M186,0,AP$199+1)-INDEX($E186:$M186,0,AP$199))/(INDEX($E$185:$M$185,0,AP$199+1)-INDEX($E$185:$M$185,0,AP$199))+AO200)))</f>
        <v>131.6581882388619</v>
      </c>
      <c r="AQ200" s="186" cm="1">
        <f t="array" ref="AQ200">IF(AQ$199=-1,AR200,IF(AQ$199=99,AP200,IF(AQ$199=0,INDEX($E186:$M186,0,AQ$197),(INDEX($E186:$M186,0,AQ$199+1)-INDEX($E186:$M186,0,AQ$199))/(INDEX($E$185:$M$185,0,AQ$199+1)-INDEX($E$185:$M$185,0,AQ$199))+AP200)))</f>
        <v>167.38111813857233</v>
      </c>
      <c r="AR200" s="186" cm="1">
        <f t="array" ref="AR200">IF(AR$199=-1,AS200,IF(AR$199=99,AQ200,IF(AR$199=0,INDEX($E186:$M186,0,AR$197),(INDEX($E186:$M186,0,AR$199+1)-INDEX($E186:$M186,0,AR$199))/(INDEX($E$185:$M$185,0,AR$199+1)-INDEX($E$185:$M$185,0,AR$199))+AQ200)))</f>
        <v>167.38111813857233</v>
      </c>
      <c r="AS200" s="186" cm="1">
        <f t="array" ref="AS200">IF(AS$199=-1,#REF!,IF(AS$199=99,AR200,IF(AS$199=0,INDEX($E186:$M186,0,AS$197),(INDEX($E186:$M186,0,AS$199+1)-INDEX($E186:$M186,0,AS$199))/(INDEX($E$185:$M$185,0,AS$199+1)-INDEX($E$185:$M$185,0,AS$199))+AR200)))</f>
        <v>167.38111813857233</v>
      </c>
      <c r="AT200" s="186"/>
      <c r="AW200" s="186"/>
      <c r="AX200" s="186"/>
      <c r="BH200" s="186">
        <f t="shared" ref="BH200:BH207" si="592">E186</f>
        <v>76.916431902036379</v>
      </c>
      <c r="BI200" s="109">
        <f t="shared" ref="BI200:BI207" si="593">(M200-BH200)/M200</f>
        <v>0</v>
      </c>
    </row>
    <row r="201" spans="1:61">
      <c r="A201" s="185" t="s">
        <v>16</v>
      </c>
      <c r="B201" s="22" t="str">
        <f t="shared" si="587"/>
        <v/>
      </c>
      <c r="C201" s="23" t="str">
        <f t="shared" si="588"/>
        <v/>
      </c>
      <c r="D201" s="57" t="str">
        <f t="shared" si="589"/>
        <v>TPPRSUV</v>
      </c>
      <c r="E201" s="23" t="str">
        <f t="shared" si="590"/>
        <v/>
      </c>
      <c r="F201" s="23"/>
      <c r="H201" s="23" t="str">
        <f t="shared" si="590"/>
        <v/>
      </c>
      <c r="J201" s="23" t="str">
        <f t="shared" si="590"/>
        <v/>
      </c>
      <c r="K201" s="23" t="str">
        <f t="shared" si="590"/>
        <v/>
      </c>
      <c r="L201" s="22" t="str">
        <f t="shared" si="591"/>
        <v/>
      </c>
      <c r="M201" s="186" cm="1">
        <f t="array" ref="M201">IF(M$199=-1,N201,IF(M$199=99,L201,IF(M$199=0,INDEX($E187:$M187,0,M$197),(INDEX($E187:$M187,0,M$199+1)-INDEX($E187:$M187,0,M$199))/(INDEX($E$185:$M$185,0,M$199+1)-INDEX($E$185:$M$185,0,M$199))+L201)))</f>
        <v>9.8639485205430191</v>
      </c>
      <c r="N201" s="186" cm="1">
        <f t="array" ref="N201">IF(N$199=-1,O201,IF(N$199=99,M201,IF(N$199=0,INDEX($E187:$M187,0,N$197),(INDEX($E187:$M187,0,N$199+1)-INDEX($E187:$M187,0,N$199))/(INDEX($E$185:$M$185,0,N$199+1)-INDEX($E$185:$M$185,0,N$199))+M201)))</f>
        <v>9.9982980330587043</v>
      </c>
      <c r="O201" s="186" cm="1">
        <f t="array" ref="O201">IF(O$199=-1,P201,IF(O$199=99,N201,IF(O$199=0,INDEX($E187:$M187,0,O$197),(INDEX($E187:$M187,0,O$199+1)-INDEX($E187:$M187,0,O$199))/(INDEX($E$185:$M$185,0,O$199+1)-INDEX($E$185:$M$185,0,O$199))+N201)))</f>
        <v>10.13264754557439</v>
      </c>
      <c r="P201" s="186" cm="1">
        <f t="array" ref="P201">IF(P$199=-1,Q201,IF(P$199=99,O201,IF(P$199=0,INDEX($E187:$M187,0,P$197),(INDEX($E187:$M187,0,P$199+1)-INDEX($E187:$M187,0,P$199))/(INDEX($E$185:$M$185,0,P$199+1)-INDEX($E$185:$M$185,0,P$199))+O201)))</f>
        <v>10.266997058090077</v>
      </c>
      <c r="Q201" s="186" cm="1">
        <f t="array" ref="Q201">IF(Q$199=-1,R201,IF(Q$199=99,P201,IF(Q$199=0,INDEX($E187:$M187,0,Q$197),(INDEX($E187:$M187,0,Q$199+1)-INDEX($E187:$M187,0,Q$199))/(INDEX($E$185:$M$185,0,Q$199+1)-INDEX($E$185:$M$185,0,Q$199))+P201)))</f>
        <v>10.316312187793585</v>
      </c>
      <c r="R201" s="186" cm="1">
        <f t="array" ref="R201">IF(R$199=-1,S201,IF(R$199=99,Q201,IF(R$199=0,INDEX($E187:$M187,0,R$197),(INDEX($E187:$M187,0,R$199+1)-INDEX($E187:$M187,0,R$199))/(INDEX($E$185:$M$185,0,R$199+1)-INDEX($E$185:$M$185,0,R$199))+Q201)))</f>
        <v>10.365627317497093</v>
      </c>
      <c r="S201" s="186" cm="1">
        <f t="array" ref="S201">IF(S$199=-1,T201,IF(S$199=99,R201,IF(S$199=0,INDEX($E187:$M187,0,S$197),(INDEX($E187:$M187,0,S$199+1)-INDEX($E187:$M187,0,S$199))/(INDEX($E$185:$M$185,0,S$199+1)-INDEX($E$185:$M$185,0,S$199))+R201)))</f>
        <v>10.623570582496422</v>
      </c>
      <c r="T201" s="186" cm="1">
        <f t="array" ref="T201">IF(T$199=-1,U201,IF(T$199=99,S201,IF(T$199=0,INDEX($E187:$M187,0,T$197),(INDEX($E187:$M187,0,T$199+1)-INDEX($E187:$M187,0,T$199))/(INDEX($E$185:$M$185,0,T$199+1)-INDEX($E$185:$M$185,0,T$199))+S201)))</f>
        <v>10.88151384749575</v>
      </c>
      <c r="U201" s="186" cm="1">
        <f t="array" ref="U201">IF(U$199=-1,V201,IF(U$199=99,T201,IF(U$199=0,INDEX($E187:$M187,0,U$197),(INDEX($E187:$M187,0,U$199+1)-INDEX($E187:$M187,0,U$199))/(INDEX($E$185:$M$185,0,U$199+1)-INDEX($E$185:$M$185,0,U$199))+T201)))</f>
        <v>10.590949071945479</v>
      </c>
      <c r="V201" s="186" cm="1">
        <f t="array" ref="V201">IF(V$199=-1,W201,IF(V$199=99,U201,IF(V$199=0,INDEX($E187:$M187,0,V$197),(INDEX($E187:$M187,0,V$199+1)-INDEX($E187:$M187,0,V$199))/(INDEX($E$185:$M$185,0,V$199+1)-INDEX($E$185:$M$185,0,V$199))+U201)))</f>
        <v>10.069616352680582</v>
      </c>
      <c r="W201" s="186" cm="1">
        <f t="array" ref="W201">IF(W$199=-1,X201,IF(W$199=99,V201,IF(W$199=0,INDEX($E187:$M187,0,W$197),(INDEX($E187:$M187,0,W$199+1)-INDEX($E187:$M187,0,W$199))/(INDEX($E$185:$M$185,0,W$199+1)-INDEX($E$185:$M$185,0,W$199))+V201)))</f>
        <v>10.349071644312316</v>
      </c>
      <c r="X201" s="186" cm="1">
        <f t="array" ref="X201">IF(X$199=-1,Y201,IF(X$199=99,W201,IF(X$199=0,INDEX($E187:$M187,0,X$197),(INDEX($E187:$M187,0,X$199+1)-INDEX($E187:$M187,0,X$199))/(INDEX($E$185:$M$185,0,X$199+1)-INDEX($E$185:$M$185,0,X$199))+W201)))</f>
        <v>10.62852693594405</v>
      </c>
      <c r="Y201" s="186" cm="1">
        <f t="array" ref="Y201">IF(Y$199=-1,Z201,IF(Y$199=99,X201,IF(Y$199=0,INDEX($E187:$M187,0,Y$197),(INDEX($E187:$M187,0,Y$199+1)-INDEX($E187:$M187,0,Y$199))/(INDEX($E$185:$M$185,0,Y$199+1)-INDEX($E$185:$M$185,0,Y$199))+X201)))</f>
        <v>10.907982227575785</v>
      </c>
      <c r="Z201" s="186" cm="1">
        <f t="array" ref="Z201">IF(Z$199=-1,AA201,IF(Z$199=99,Y201,IF(Z$199=0,INDEX($E187:$M187,0,Z$197),(INDEX($E187:$M187,0,Z$199+1)-INDEX($E187:$M187,0,Z$199))/(INDEX($E$185:$M$185,0,Z$199+1)-INDEX($E$185:$M$185,0,Z$199))+Y201)))</f>
        <v>11.187437519207519</v>
      </c>
      <c r="AA201" s="186" cm="1">
        <f t="array" ref="AA201">IF(AA$199=-1,AB201,IF(AA$199=99,Z201,IF(AA$199=0,INDEX($E187:$M187,0,AA$197),(INDEX($E187:$M187,0,AA$199+1)-INDEX($E187:$M187,0,AA$199))/(INDEX($E$185:$M$185,0,AA$199+1)-INDEX($E$185:$M$185,0,AA$199))+Z201)))</f>
        <v>11.466892810839253</v>
      </c>
      <c r="AB201" s="186" cm="1">
        <f t="array" ref="AB201">IF(AB$199=-1,AC201,IF(AB$199=99,AA201,IF(AB$199=0,INDEX($E187:$M187,0,AB$197),(INDEX($E187:$M187,0,AB$199+1)-INDEX($E187:$M187,0,AB$199))/(INDEX($E$185:$M$185,0,AB$199+1)-INDEX($E$185:$M$185,0,AB$199))+AA201)))</f>
        <v>11.746348102470987</v>
      </c>
      <c r="AC201" s="186" cm="1">
        <f t="array" ref="AC201">IF(AC$199=-1,AD201,IF(AC$199=99,AB201,IF(AC$199=0,INDEX($E187:$M187,0,AC$197),(INDEX($E187:$M187,0,AC$199+1)-INDEX($E187:$M187,0,AC$199))/(INDEX($E$185:$M$185,0,AC$199+1)-INDEX($E$185:$M$185,0,AC$199))+AB201)))</f>
        <v>12.025803394102722</v>
      </c>
      <c r="AD201" s="186" cm="1">
        <f t="array" ref="AD201">IF(AD$199=-1,AE201,IF(AD$199=99,AC201,IF(AD$199=0,INDEX($E187:$M187,0,AD$197),(INDEX($E187:$M187,0,AD$199+1)-INDEX($E187:$M187,0,AD$199))/(INDEX($E$185:$M$185,0,AD$199+1)-INDEX($E$185:$M$185,0,AD$199))+AC201)))</f>
        <v>12.305258685734456</v>
      </c>
      <c r="AE201" s="186" cm="1">
        <f t="array" ref="AE201">IF(AE$199=-1,AF201,IF(AE$199=99,AD201,IF(AE$199=0,INDEX($E187:$M187,0,AE$197),(INDEX($E187:$M187,0,AE$199+1)-INDEX($E187:$M187,0,AE$199))/(INDEX($E$185:$M$185,0,AE$199+1)-INDEX($E$185:$M$185,0,AE$199))+AD201)))</f>
        <v>12.584713977366194</v>
      </c>
      <c r="AF201" s="186" cm="1">
        <f t="array" ref="AF201">IF(AF$199=-1,AG201,IF(AF$199=99,AE201,IF(AF$199=0,INDEX($E187:$M187,0,AF$197),(INDEX($E187:$M187,0,AF$199+1)-INDEX($E187:$M187,0,AF$199))/(INDEX($E$185:$M$185,0,AF$199+1)-INDEX($E$185:$M$185,0,AF$199))+AE201)))</f>
        <v>12.949863208317382</v>
      </c>
      <c r="AG201" s="186" cm="1">
        <f t="array" ref="AG201">IF(AG$199=-1,AH201,IF(AG$199=99,AF201,IF(AG$199=0,INDEX($E187:$M187,0,AG$197),(INDEX($E187:$M187,0,AG$199+1)-INDEX($E187:$M187,0,AG$199))/(INDEX($E$185:$M$185,0,AG$199+1)-INDEX($E$185:$M$185,0,AG$199))+AF201)))</f>
        <v>13.315012439268569</v>
      </c>
      <c r="AH201" s="186" cm="1">
        <f t="array" ref="AH201">IF(AH$199=-1,AI201,IF(AH$199=99,AG201,IF(AH$199=0,INDEX($E187:$M187,0,AH$197),(INDEX($E187:$M187,0,AH$199+1)-INDEX($E187:$M187,0,AH$199))/(INDEX($E$185:$M$185,0,AH$199+1)-INDEX($E$185:$M$185,0,AH$199))+AG201)))</f>
        <v>13.680161670219757</v>
      </c>
      <c r="AI201" s="186" cm="1">
        <f t="array" ref="AI201">IF(AI$199=-1,AJ201,IF(AI$199=99,AH201,IF(AI$199=0,INDEX($E187:$M187,0,AI$197),(INDEX($E187:$M187,0,AI$199+1)-INDEX($E187:$M187,0,AI$199))/(INDEX($E$185:$M$185,0,AI$199+1)-INDEX($E$185:$M$185,0,AI$199))+AH201)))</f>
        <v>14.045310901170945</v>
      </c>
      <c r="AJ201" s="186" cm="1">
        <f t="array" ref="AJ201">IF(AJ$199=-1,AK201,IF(AJ$199=99,AI201,IF(AJ$199=0,INDEX($E187:$M187,0,AJ$197),(INDEX($E187:$M187,0,AJ$199+1)-INDEX($E187:$M187,0,AJ$199))/(INDEX($E$185:$M$185,0,AJ$199+1)-INDEX($E$185:$M$185,0,AJ$199))+AI201)))</f>
        <v>14.410460132122132</v>
      </c>
      <c r="AK201" s="186" cm="1">
        <f t="array" ref="AK201">IF(AK$199=-1,AL201,IF(AK$199=99,AJ201,IF(AK$199=0,INDEX($E187:$M187,0,AK$197),(INDEX($E187:$M187,0,AK$199+1)-INDEX($E187:$M187,0,AK$199))/(INDEX($E$185:$M$185,0,AK$199+1)-INDEX($E$185:$M$185,0,AK$199))+AJ201)))</f>
        <v>14.77560936307332</v>
      </c>
      <c r="AL201" s="186" cm="1">
        <f t="array" ref="AL201">IF(AL$199=-1,AM201,IF(AL$199=99,AK201,IF(AL$199=0,INDEX($E187:$M187,0,AL$197),(INDEX($E187:$M187,0,AL$199+1)-INDEX($E187:$M187,0,AL$199))/(INDEX($E$185:$M$185,0,AL$199+1)-INDEX($E$185:$M$185,0,AL$199))+AK201)))</f>
        <v>15.140758594024508</v>
      </c>
      <c r="AM201" s="186" cm="1">
        <f t="array" ref="AM201">IF(AM$199=-1,AN201,IF(AM$199=99,AL201,IF(AM$199=0,INDEX($E187:$M187,0,AM$197),(INDEX($E187:$M187,0,AM$199+1)-INDEX($E187:$M187,0,AM$199))/(INDEX($E$185:$M$185,0,AM$199+1)-INDEX($E$185:$M$185,0,AM$199))+AL201)))</f>
        <v>15.505907824975695</v>
      </c>
      <c r="AN201" s="186" cm="1">
        <f t="array" ref="AN201">IF(AN$199=-1,AO201,IF(AN$199=99,AM201,IF(AN$199=0,INDEX($E187:$M187,0,AN$197),(INDEX($E187:$M187,0,AN$199+1)-INDEX($E187:$M187,0,AN$199))/(INDEX($E$185:$M$185,0,AN$199+1)-INDEX($E$185:$M$185,0,AN$199))+AM201)))</f>
        <v>15.871057055926883</v>
      </c>
      <c r="AO201" s="186" cm="1">
        <f t="array" ref="AO201">IF(AO$199=-1,AP201,IF(AO$199=99,AN201,IF(AO$199=0,INDEX($E187:$M187,0,AO$197),(INDEX($E187:$M187,0,AO$199+1)-INDEX($E187:$M187,0,AO$199))/(INDEX($E$185:$M$185,0,AO$199+1)-INDEX($E$185:$M$185,0,AO$199))+AN201)))</f>
        <v>16.236206286878069</v>
      </c>
      <c r="AP201" s="186" cm="1">
        <f t="array" ref="AP201">IF(AP$199=-1,AQ201,IF(AP$199=99,AO201,IF(AP$199=0,INDEX($E187:$M187,0,AP$197),(INDEX($E187:$M187,0,AP$199+1)-INDEX($E187:$M187,0,AP$199))/(INDEX($E$185:$M$185,0,AP$199+1)-INDEX($E$185:$M$185,0,AP$199))+AO201)))</f>
        <v>16.740909100404203</v>
      </c>
      <c r="AQ201" s="186" cm="1">
        <f t="array" ref="AQ201">IF(AQ$199=-1,AR201,IF(AQ$199=99,AP201,IF(AQ$199=0,INDEX($E187:$M187,0,AQ$197),(INDEX($E187:$M187,0,AQ$199+1)-INDEX($E187:$M187,0,AQ$199))/(INDEX($E$185:$M$185,0,AQ$199+1)-INDEX($E$185:$M$185,0,AQ$199))+AP201)))</f>
        <v>21.283234422139419</v>
      </c>
      <c r="AR201" s="186" cm="1">
        <f t="array" ref="AR201">IF(AR$199=-1,AS201,IF(AR$199=99,AQ201,IF(AR$199=0,INDEX($E187:$M187,0,AR$197),(INDEX($E187:$M187,0,AR$199+1)-INDEX($E187:$M187,0,AR$199))/(INDEX($E$185:$M$185,0,AR$199+1)-INDEX($E$185:$M$185,0,AR$199))+AQ201)))</f>
        <v>21.283234422139419</v>
      </c>
      <c r="AS201" s="186" cm="1">
        <f t="array" ref="AS201">IF(AS$199=-1,#REF!,IF(AS$199=99,AR201,IF(AS$199=0,INDEX($E187:$M187,0,AS$197),(INDEX($E187:$M187,0,AS$199+1)-INDEX($E187:$M187,0,AS$199))/(INDEX($E$185:$M$185,0,AS$199+1)-INDEX($E$185:$M$185,0,AS$199))+AR201)))</f>
        <v>21.283234422139419</v>
      </c>
      <c r="AT201" s="186"/>
      <c r="AW201" s="186"/>
      <c r="AX201" s="186"/>
      <c r="BH201" s="186">
        <f t="shared" si="592"/>
        <v>9.8639485205430191</v>
      </c>
      <c r="BI201" s="109">
        <f t="shared" si="593"/>
        <v>0</v>
      </c>
    </row>
    <row r="202" spans="1:61">
      <c r="A202" s="185" t="s">
        <v>16</v>
      </c>
      <c r="B202" s="22" t="str">
        <f t="shared" si="587"/>
        <v/>
      </c>
      <c r="C202" s="23" t="str">
        <f t="shared" si="588"/>
        <v/>
      </c>
      <c r="D202" s="57" t="str">
        <f t="shared" si="589"/>
        <v>TPPRMOT</v>
      </c>
      <c r="E202" s="23" t="str">
        <f t="shared" si="590"/>
        <v/>
      </c>
      <c r="F202" s="23"/>
      <c r="H202" s="23" t="str">
        <f t="shared" si="590"/>
        <v/>
      </c>
      <c r="J202" s="23" t="str">
        <f t="shared" si="590"/>
        <v/>
      </c>
      <c r="K202" s="23" t="str">
        <f t="shared" si="590"/>
        <v/>
      </c>
      <c r="L202" s="22" t="str">
        <f t="shared" si="591"/>
        <v/>
      </c>
      <c r="M202" s="186" cm="1">
        <f t="array" ref="M202">IF(M$199=-1,N202,IF(M$199=99,L202,IF(M$199=0,INDEX($E188:$M188,0,M$197),(INDEX($E188:$M188,0,M$199+1)-INDEX($E188:$M188,0,M$199))/(INDEX($E$185:$M$185,0,M$199+1)-INDEX($E$185:$M$185,0,M$199))+L202)))</f>
        <v>3.3624693609771357</v>
      </c>
      <c r="N202" s="186" cm="1">
        <f t="array" ref="N202">IF(N$199=-1,O202,IF(N$199=99,M202,IF(N$199=0,INDEX($E188:$M188,0,N$197),(INDEX($E188:$M188,0,N$199+1)-INDEX($E188:$M188,0,N$199))/(INDEX($E$185:$M$185,0,N$199+1)-INDEX($E$185:$M$185,0,N$199))+M202)))</f>
        <v>3.179907801534632</v>
      </c>
      <c r="O202" s="186" cm="1">
        <f t="array" ref="O202">IF(O$199=-1,P202,IF(O$199=99,N202,IF(O$199=0,INDEX($E188:$M188,0,O$197),(INDEX($E188:$M188,0,O$199+1)-INDEX($E188:$M188,0,O$199))/(INDEX($E$185:$M$185,0,O$199+1)-INDEX($E$185:$M$185,0,O$199))+N202)))</f>
        <v>2.9973462420921284</v>
      </c>
      <c r="P202" s="186" cm="1">
        <f t="array" ref="P202">IF(P$199=-1,Q202,IF(P$199=99,O202,IF(P$199=0,INDEX($E188:$M188,0,P$197),(INDEX($E188:$M188,0,P$199+1)-INDEX($E188:$M188,0,P$199))/(INDEX($E$185:$M$185,0,P$199+1)-INDEX($E$185:$M$185,0,P$199))+O202)))</f>
        <v>2.8147846826496248</v>
      </c>
      <c r="Q202" s="186" cm="1">
        <f t="array" ref="Q202">IF(Q$199=-1,R202,IF(Q$199=99,P202,IF(Q$199=0,INDEX($E188:$M188,0,Q$197),(INDEX($E188:$M188,0,Q$199+1)-INDEX($E188:$M188,0,Q$199))/(INDEX($E$185:$M$185,0,Q$199+1)-INDEX($E$185:$M$185,0,Q$199))+P202)))</f>
        <v>2.8283048454515551</v>
      </c>
      <c r="R202" s="186" cm="1">
        <f t="array" ref="R202">IF(R$199=-1,S202,IF(R$199=99,Q202,IF(R$199=0,INDEX($E188:$M188,0,R$197),(INDEX($E188:$M188,0,R$199+1)-INDEX($E188:$M188,0,R$199))/(INDEX($E$185:$M$185,0,R$199+1)-INDEX($E$185:$M$185,0,R$199))+Q202)))</f>
        <v>2.8418250082534851</v>
      </c>
      <c r="S202" s="186" cm="1">
        <f t="array" ref="S202">IF(S$199=-1,T202,IF(S$199=99,R202,IF(S$199=0,INDEX($E188:$M188,0,S$197),(INDEX($E188:$M188,0,S$199+1)-INDEX($E188:$M188,0,S$199))/(INDEX($E$185:$M$185,0,S$199+1)-INDEX($E$185:$M$185,0,S$199))+R202)))</f>
        <v>2.9125423511342481</v>
      </c>
      <c r="T202" s="186" cm="1">
        <f t="array" ref="T202">IF(T$199=-1,U202,IF(T$199=99,S202,IF(T$199=0,INDEX($E188:$M188,0,T$197),(INDEX($E188:$M188,0,T$199+1)-INDEX($E188:$M188,0,T$199))/(INDEX($E$185:$M$185,0,T$199+1)-INDEX($E$185:$M$185,0,T$199))+S202)))</f>
        <v>2.9832596940150111</v>
      </c>
      <c r="U202" s="186" cm="1">
        <f t="array" ref="U202">IF(U$199=-1,V202,IF(U$199=99,T202,IF(U$199=0,INDEX($E188:$M188,0,U$197),(INDEX($E188:$M188,0,U$199+1)-INDEX($E188:$M188,0,U$199))/(INDEX($E$185:$M$185,0,U$199+1)-INDEX($E$185:$M$185,0,U$199))+T202)))</f>
        <v>2.9035988861946791</v>
      </c>
      <c r="V202" s="186" cm="1">
        <f t="array" ref="V202">IF(V$199=-1,W202,IF(V$199=99,U202,IF(V$199=0,INDEX($E188:$M188,0,V$197),(INDEX($E188:$M188,0,V$199+1)-INDEX($E188:$M188,0,V$199))/(INDEX($E$185:$M$185,0,V$199+1)-INDEX($E$185:$M$185,0,V$199))+U202)))</f>
        <v>2.7606710812631863</v>
      </c>
      <c r="W202" s="186" cm="1">
        <f t="array" ref="W202">IF(W$199=-1,X202,IF(W$199=99,V202,IF(W$199=0,INDEX($E188:$M188,0,W$197),(INDEX($E188:$M188,0,W$199+1)-INDEX($E188:$M188,0,W$199))/(INDEX($E$185:$M$185,0,W$199+1)-INDEX($E$185:$M$185,0,W$199))+V202)))</f>
        <v>2.8372861294530138</v>
      </c>
      <c r="X202" s="186" cm="1">
        <f t="array" ref="X202">IF(X$199=-1,Y202,IF(X$199=99,W202,IF(X$199=0,INDEX($E188:$M188,0,X$197),(INDEX($E188:$M188,0,X$199+1)-INDEX($E188:$M188,0,X$199))/(INDEX($E$185:$M$185,0,X$199+1)-INDEX($E$185:$M$185,0,X$199))+W202)))</f>
        <v>2.9139011776428414</v>
      </c>
      <c r="Y202" s="186" cm="1">
        <f t="array" ref="Y202">IF(Y$199=-1,Z202,IF(Y$199=99,X202,IF(Y$199=0,INDEX($E188:$M188,0,Y$197),(INDEX($E188:$M188,0,Y$199+1)-INDEX($E188:$M188,0,Y$199))/(INDEX($E$185:$M$185,0,Y$199+1)-INDEX($E$185:$M$185,0,Y$199))+X202)))</f>
        <v>2.990516225832669</v>
      </c>
      <c r="Z202" s="186" cm="1">
        <f t="array" ref="Z202">IF(Z$199=-1,AA202,IF(Z$199=99,Y202,IF(Z$199=0,INDEX($E188:$M188,0,Z$197),(INDEX($E188:$M188,0,Z$199+1)-INDEX($E188:$M188,0,Z$199))/(INDEX($E$185:$M$185,0,Z$199+1)-INDEX($E$185:$M$185,0,Z$199))+Y202)))</f>
        <v>3.0671312740224965</v>
      </c>
      <c r="AA202" s="186" cm="1">
        <f t="array" ref="AA202">IF(AA$199=-1,AB202,IF(AA$199=99,Z202,IF(AA$199=0,INDEX($E188:$M188,0,AA$197),(INDEX($E188:$M188,0,AA$199+1)-INDEX($E188:$M188,0,AA$199))/(INDEX($E$185:$M$185,0,AA$199+1)-INDEX($E$185:$M$185,0,AA$199))+Z202)))</f>
        <v>3.1437463222123241</v>
      </c>
      <c r="AB202" s="186" cm="1">
        <f t="array" ref="AB202">IF(AB$199=-1,AC202,IF(AB$199=99,AA202,IF(AB$199=0,INDEX($E188:$M188,0,AB$197),(INDEX($E188:$M188,0,AB$199+1)-INDEX($E188:$M188,0,AB$199))/(INDEX($E$185:$M$185,0,AB$199+1)-INDEX($E$185:$M$185,0,AB$199))+AA202)))</f>
        <v>3.2203613704021516</v>
      </c>
      <c r="AC202" s="186" cm="1">
        <f t="array" ref="AC202">IF(AC$199=-1,AD202,IF(AC$199=99,AB202,IF(AC$199=0,INDEX($E188:$M188,0,AC$197),(INDEX($E188:$M188,0,AC$199+1)-INDEX($E188:$M188,0,AC$199))/(INDEX($E$185:$M$185,0,AC$199+1)-INDEX($E$185:$M$185,0,AC$199))+AB202)))</f>
        <v>3.2969764185919792</v>
      </c>
      <c r="AD202" s="186" cm="1">
        <f t="array" ref="AD202">IF(AD$199=-1,AE202,IF(AD$199=99,AC202,IF(AD$199=0,INDEX($E188:$M188,0,AD$197),(INDEX($E188:$M188,0,AD$199+1)-INDEX($E188:$M188,0,AD$199))/(INDEX($E$185:$M$185,0,AD$199+1)-INDEX($E$185:$M$185,0,AD$199))+AC202)))</f>
        <v>3.3735914667818068</v>
      </c>
      <c r="AE202" s="186" cm="1">
        <f t="array" ref="AE202">IF(AE$199=-1,AF202,IF(AE$199=99,AD202,IF(AE$199=0,INDEX($E188:$M188,0,AE$197),(INDEX($E188:$M188,0,AE$199+1)-INDEX($E188:$M188,0,AE$199))/(INDEX($E$185:$M$185,0,AE$199+1)-INDEX($E$185:$M$185,0,AE$199))+AD202)))</f>
        <v>3.4502065149716361</v>
      </c>
      <c r="AF202" s="186" cm="1">
        <f t="array" ref="AF202">IF(AF$199=-1,AG202,IF(AF$199=99,AE202,IF(AF$199=0,INDEX($E188:$M188,0,AF$197),(INDEX($E188:$M188,0,AF$199+1)-INDEX($E188:$M188,0,AF$199))/(INDEX($E$185:$M$185,0,AF$199+1)-INDEX($E$185:$M$185,0,AF$199))+AE202)))</f>
        <v>3.5503152864407781</v>
      </c>
      <c r="AG202" s="186" cm="1">
        <f t="array" ref="AG202">IF(AG$199=-1,AH202,IF(AG$199=99,AF202,IF(AG$199=0,INDEX($E188:$M188,0,AG$197),(INDEX($E188:$M188,0,AG$199+1)-INDEX($E188:$M188,0,AG$199))/(INDEX($E$185:$M$185,0,AG$199+1)-INDEX($E$185:$M$185,0,AG$199))+AF202)))</f>
        <v>3.6504240579099201</v>
      </c>
      <c r="AH202" s="186" cm="1">
        <f t="array" ref="AH202">IF(AH$199=-1,AI202,IF(AH$199=99,AG202,IF(AH$199=0,INDEX($E188:$M188,0,AH$197),(INDEX($E188:$M188,0,AH$199+1)-INDEX($E188:$M188,0,AH$199))/(INDEX($E$185:$M$185,0,AH$199+1)-INDEX($E$185:$M$185,0,AH$199))+AG202)))</f>
        <v>3.7505328293790621</v>
      </c>
      <c r="AI202" s="186" cm="1">
        <f t="array" ref="AI202">IF(AI$199=-1,AJ202,IF(AI$199=99,AH202,IF(AI$199=0,INDEX($E188:$M188,0,AI$197),(INDEX($E188:$M188,0,AI$199+1)-INDEX($E188:$M188,0,AI$199))/(INDEX($E$185:$M$185,0,AI$199+1)-INDEX($E$185:$M$185,0,AI$199))+AH202)))</f>
        <v>3.8506416008482041</v>
      </c>
      <c r="AJ202" s="186" cm="1">
        <f t="array" ref="AJ202">IF(AJ$199=-1,AK202,IF(AJ$199=99,AI202,IF(AJ$199=0,INDEX($E188:$M188,0,AJ$197),(INDEX($E188:$M188,0,AJ$199+1)-INDEX($E188:$M188,0,AJ$199))/(INDEX($E$185:$M$185,0,AJ$199+1)-INDEX($E$185:$M$185,0,AJ$199))+AI202)))</f>
        <v>3.950750372317346</v>
      </c>
      <c r="AK202" s="186" cm="1">
        <f t="array" ref="AK202">IF(AK$199=-1,AL202,IF(AK$199=99,AJ202,IF(AK$199=0,INDEX($E188:$M188,0,AK$197),(INDEX($E188:$M188,0,AK$199+1)-INDEX($E188:$M188,0,AK$199))/(INDEX($E$185:$M$185,0,AK$199+1)-INDEX($E$185:$M$185,0,AK$199))+AJ202)))</f>
        <v>4.0508591437864876</v>
      </c>
      <c r="AL202" s="186" cm="1">
        <f t="array" ref="AL202">IF(AL$199=-1,AM202,IF(AL$199=99,AK202,IF(AL$199=0,INDEX($E188:$M188,0,AL$197),(INDEX($E188:$M188,0,AL$199+1)-INDEX($E188:$M188,0,AL$199))/(INDEX($E$185:$M$185,0,AL$199+1)-INDEX($E$185:$M$185,0,AL$199))+AK202)))</f>
        <v>4.1509679152556291</v>
      </c>
      <c r="AM202" s="186" cm="1">
        <f t="array" ref="AM202">IF(AM$199=-1,AN202,IF(AM$199=99,AL202,IF(AM$199=0,INDEX($E188:$M188,0,AM$197),(INDEX($E188:$M188,0,AM$199+1)-INDEX($E188:$M188,0,AM$199))/(INDEX($E$185:$M$185,0,AM$199+1)-INDEX($E$185:$M$185,0,AM$199))+AL202)))</f>
        <v>4.2510766867247707</v>
      </c>
      <c r="AN202" s="186" cm="1">
        <f t="array" ref="AN202">IF(AN$199=-1,AO202,IF(AN$199=99,AM202,IF(AN$199=0,INDEX($E188:$M188,0,AN$197),(INDEX($E188:$M188,0,AN$199+1)-INDEX($E188:$M188,0,AN$199))/(INDEX($E$185:$M$185,0,AN$199+1)-INDEX($E$185:$M$185,0,AN$199))+AM202)))</f>
        <v>4.3511854581939122</v>
      </c>
      <c r="AO202" s="186" cm="1">
        <f t="array" ref="AO202">IF(AO$199=-1,AP202,IF(AO$199=99,AN202,IF(AO$199=0,INDEX($E188:$M188,0,AO$197),(INDEX($E188:$M188,0,AO$199+1)-INDEX($E188:$M188,0,AO$199))/(INDEX($E$185:$M$185,0,AO$199+1)-INDEX($E$185:$M$185,0,AO$199))+AN202)))</f>
        <v>4.4512942296630555</v>
      </c>
      <c r="AP202" s="186" cm="1">
        <f t="array" ref="AP202">IF(AP$199=-1,AQ202,IF(AP$199=99,AO202,IF(AP$199=0,INDEX($E188:$M188,0,AP$197),(INDEX($E188:$M188,0,AP$199+1)-INDEX($E188:$M188,0,AP$199))/(INDEX($E$185:$M$185,0,AP$199+1)-INDEX($E$185:$M$185,0,AP$199))+AO202)))</f>
        <v>4.5896628043071983</v>
      </c>
      <c r="AQ202" s="186" cm="1">
        <f t="array" ref="AQ202">IF(AQ$199=-1,AR202,IF(AQ$199=99,AP202,IF(AQ$199=0,INDEX($E188:$M188,0,AQ$197),(INDEX($E188:$M188,0,AQ$199+1)-INDEX($E188:$M188,0,AQ$199))/(INDEX($E$185:$M$185,0,AQ$199+1)-INDEX($E$185:$M$185,0,AQ$199))+AP202)))</f>
        <v>5.8349799761044867</v>
      </c>
      <c r="AR202" s="186" cm="1">
        <f t="array" ref="AR202">IF(AR$199=-1,AS202,IF(AR$199=99,AQ202,IF(AR$199=0,INDEX($E188:$M188,0,AR$197),(INDEX($E188:$M188,0,AR$199+1)-INDEX($E188:$M188,0,AR$199))/(INDEX($E$185:$M$185,0,AR$199+1)-INDEX($E$185:$M$185,0,AR$199))+AQ202)))</f>
        <v>5.8349799761044867</v>
      </c>
      <c r="AS202" s="186" cm="1">
        <f t="array" ref="AS202">IF(AS$199=-1,#REF!,IF(AS$199=99,AR202,IF(AS$199=0,INDEX($E188:$M188,0,AS$197),(INDEX($E188:$M188,0,AS$199+1)-INDEX($E188:$M188,0,AS$199))/(INDEX($E$185:$M$185,0,AS$199+1)-INDEX($E$185:$M$185,0,AS$199))+AR202)))</f>
        <v>5.8349799761044867</v>
      </c>
      <c r="AT202" s="186"/>
      <c r="AW202" s="186"/>
      <c r="AX202" s="186"/>
      <c r="BH202" s="186">
        <f t="shared" si="592"/>
        <v>3.3624693609771357</v>
      </c>
      <c r="BI202" s="109">
        <f t="shared" si="593"/>
        <v>0</v>
      </c>
    </row>
    <row r="203" spans="1:61">
      <c r="A203" s="185" t="s">
        <v>16</v>
      </c>
      <c r="B203" s="22" t="str">
        <f t="shared" si="587"/>
        <v/>
      </c>
      <c r="C203" s="23" t="str">
        <f t="shared" si="588"/>
        <v/>
      </c>
      <c r="D203" s="57" t="str">
        <f t="shared" si="589"/>
        <v>TPPUBUS</v>
      </c>
      <c r="E203" s="23" t="str">
        <f t="shared" si="590"/>
        <v/>
      </c>
      <c r="F203" s="23"/>
      <c r="H203" s="23" t="str">
        <f t="shared" si="590"/>
        <v/>
      </c>
      <c r="J203" s="23" t="str">
        <f t="shared" si="590"/>
        <v/>
      </c>
      <c r="K203" s="23" t="str">
        <f t="shared" si="590"/>
        <v/>
      </c>
      <c r="L203" s="22" t="str">
        <f t="shared" si="591"/>
        <v/>
      </c>
      <c r="M203" s="186">
        <f>INDEX('[2]TS BYDem'!J$10:J$59,MATCH($D203,'[2]TS BYDem'!D$10:D$59,0))</f>
        <v>1.4990333520535337</v>
      </c>
      <c r="N203" s="186" cm="1">
        <f t="array" ref="N203">IF(N$199=-1,O203,IF(N$199=99,M203,IF(N$199=0,INDEX($E189:$M189,0,N$197),(INDEX($E189:$M189,0,N$199+1)-INDEX($E189:$M189,0,N$199))/(INDEX($E$185:$M$185,0,N$199+1)-INDEX($E$185:$M$185,0,N$199))+M203)))</f>
        <v>1.6609798673803553</v>
      </c>
      <c r="O203" s="186" cm="1">
        <f t="array" ref="O203">IF(O$199=-1,P203,IF(O$199=99,N203,IF(O$199=0,INDEX($E189:$M189,0,O$197),(INDEX($E189:$M189,0,O$199+1)-INDEX($E189:$M189,0,O$199))/(INDEX($E$185:$M$185,0,O$199+1)-INDEX($E$185:$M$185,0,O$199))+N203)))</f>
        <v>1.8229263827071769</v>
      </c>
      <c r="P203" s="186" cm="1">
        <f t="array" ref="P203">IF(P$199=-1,Q203,IF(P$199=99,O203,IF(P$199=0,INDEX($E189:$M189,0,P$197),(INDEX($E189:$M189,0,P$199+1)-INDEX($E189:$M189,0,P$199))/(INDEX($E$185:$M$185,0,P$199+1)-INDEX($E$185:$M$185,0,P$199))+O203)))</f>
        <v>1.1038310356980541</v>
      </c>
      <c r="Q203" s="186" cm="1">
        <f t="array" ref="Q203">IF(Q$199=-1,R203,IF(Q$199=99,P203,IF(Q$199=0,INDEX($E189:$M189,0,Q$197),(INDEX($E189:$M189,0,Q$199+1)-INDEX($E189:$M189,0,Q$199))/(INDEX($E$185:$M$185,0,Q$199+1)-INDEX($E$185:$M$185,0,Q$199))+P203)))</f>
        <v>0.92688140998228596</v>
      </c>
      <c r="R203" s="186" cm="1">
        <f t="array" ref="R203">IF(R$199=-1,S203,IF(R$199=99,Q203,IF(R$199=0,INDEX($E189:$M189,0,R$197),(INDEX($E189:$M189,0,R$199+1)-INDEX($E189:$M189,0,R$199))/(INDEX($E$185:$M$185,0,R$199+1)-INDEX($E$185:$M$185,0,R$199))+Q203)))</f>
        <v>0.74993178426651796</v>
      </c>
      <c r="S203" s="186" cm="1">
        <f t="array" ref="S203">IF(S$199=-1,T203,IF(S$199=99,R203,IF(S$199=0,INDEX($E189:$M189,0,S$197),(INDEX($E189:$M189,0,S$199+1)-INDEX($E189:$M189,0,S$199))/(INDEX($E$185:$M$185,0,S$199+1)-INDEX($E$185:$M$185,0,S$199))+R203)))</f>
        <v>0.75866553211988874</v>
      </c>
      <c r="T203" s="186" cm="1">
        <f t="array" ref="T203">IF(T$199=-1,U203,IF(T$199=99,S203,IF(T$199=0,INDEX($E189:$M189,0,T$197),(INDEX($E189:$M189,0,T$199+1)-INDEX($E189:$M189,0,T$199))/(INDEX($E$185:$M$185,0,T$199+1)-INDEX($E$185:$M$185,0,T$199))+S203)))</f>
        <v>0.76739927997325941</v>
      </c>
      <c r="U203" s="186" cm="1">
        <f t="array" ref="U203">IF(U$199=-1,V203,IF(U$199=99,T203,IF(U$199=0,INDEX($E189:$M189,0,U$197),(INDEX($E189:$M189,0,U$199+1)-INDEX($E189:$M189,0,U$199))/(INDEX($E$185:$M$185,0,U$199+1)-INDEX($E$185:$M$185,0,U$199))+T203)))</f>
        <v>0.78813027350014819</v>
      </c>
      <c r="V203" s="186" cm="1">
        <f t="array" ref="V203">IF(V$199=-1,W203,IF(V$199=99,U203,IF(V$199=0,INDEX($E189:$M189,0,V$197),(INDEX($E189:$M189,0,V$199+1)-INDEX($E189:$M189,0,V$199))/(INDEX($E$185:$M$185,0,V$199+1)-INDEX($E$185:$M$185,0,V$199))+U203)))</f>
        <v>0.79318242572269293</v>
      </c>
      <c r="W203" s="186" cm="1">
        <f t="array" ref="W203">IF(W$199=-1,X203,IF(W$199=99,V203,IF(W$199=0,INDEX($E189:$M189,0,W$197),(INDEX($E189:$M189,0,W$199+1)-INDEX($E189:$M189,0,W$199))/(INDEX($E$185:$M$185,0,W$199+1)-INDEX($E$185:$M$185,0,W$199))+V203)))</f>
        <v>0.79626489192538596</v>
      </c>
      <c r="X203" s="186" cm="1">
        <f t="array" ref="X203">IF(X$199=-1,Y203,IF(X$199=99,W203,IF(X$199=0,INDEX($E189:$M189,0,X$197),(INDEX($E189:$M189,0,X$199+1)-INDEX($E189:$M189,0,X$199))/(INDEX($E$185:$M$185,0,X$199+1)-INDEX($E$185:$M$185,0,X$199))+W203)))</f>
        <v>0.799347358128079</v>
      </c>
      <c r="Y203" s="186" cm="1">
        <f t="array" ref="Y203">IF(Y$199=-1,Z203,IF(Y$199=99,X203,IF(Y$199=0,INDEX($E189:$M189,0,Y$197),(INDEX($E189:$M189,0,Y$199+1)-INDEX($E189:$M189,0,Y$199))/(INDEX($E$185:$M$185,0,Y$199+1)-INDEX($E$185:$M$185,0,Y$199))+X203)))</f>
        <v>0.80242982433077203</v>
      </c>
      <c r="Z203" s="186" cm="1">
        <f t="array" ref="Z203">IF(Z$199=-1,AA203,IF(Z$199=99,Y203,IF(Z$199=0,INDEX($E189:$M189,0,Z$197),(INDEX($E189:$M189,0,Z$199+1)-INDEX($E189:$M189,0,Z$199))/(INDEX($E$185:$M$185,0,Z$199+1)-INDEX($E$185:$M$185,0,Z$199))+Y203)))</f>
        <v>0.80551229053346507</v>
      </c>
      <c r="AA203" s="186" cm="1">
        <f t="array" ref="AA203">IF(AA$199=-1,AB203,IF(AA$199=99,Z203,IF(AA$199=0,INDEX($E189:$M189,0,AA$197),(INDEX($E189:$M189,0,AA$199+1)-INDEX($E189:$M189,0,AA$199))/(INDEX($E$185:$M$185,0,AA$199+1)-INDEX($E$185:$M$185,0,AA$199))+Z203)))</f>
        <v>0.8085947567361581</v>
      </c>
      <c r="AB203" s="186" cm="1">
        <f t="array" ref="AB203">IF(AB$199=-1,AC203,IF(AB$199=99,AA203,IF(AB$199=0,INDEX($E189:$M189,0,AB$197),(INDEX($E189:$M189,0,AB$199+1)-INDEX($E189:$M189,0,AB$199))/(INDEX($E$185:$M$185,0,AB$199+1)-INDEX($E$185:$M$185,0,AB$199))+AA203)))</f>
        <v>0.81167722293885114</v>
      </c>
      <c r="AC203" s="186" cm="1">
        <f t="array" ref="AC203">IF(AC$199=-1,AD203,IF(AC$199=99,AB203,IF(AC$199=0,INDEX($E189:$M189,0,AC$197),(INDEX($E189:$M189,0,AC$199+1)-INDEX($E189:$M189,0,AC$199))/(INDEX($E$185:$M$185,0,AC$199+1)-INDEX($E$185:$M$185,0,AC$199))+AB203)))</f>
        <v>0.81475968914154417</v>
      </c>
      <c r="AD203" s="186" cm="1">
        <f t="array" ref="AD203">IF(AD$199=-1,AE203,IF(AD$199=99,AC203,IF(AD$199=0,INDEX($E189:$M189,0,AD$197),(INDEX($E189:$M189,0,AD$199+1)-INDEX($E189:$M189,0,AD$199))/(INDEX($E$185:$M$185,0,AD$199+1)-INDEX($E$185:$M$185,0,AD$199))+AC203)))</f>
        <v>0.81784215534423721</v>
      </c>
      <c r="AE203" s="186" cm="1">
        <f t="array" ref="AE203">IF(AE$199=-1,AF203,IF(AE$199=99,AD203,IF(AE$199=0,INDEX($E189:$M189,0,AE$197),(INDEX($E189:$M189,0,AE$199+1)-INDEX($E189:$M189,0,AE$199))/(INDEX($E$185:$M$185,0,AE$199+1)-INDEX($E$185:$M$185,0,AE$199))+AD203)))</f>
        <v>0.82092462154693013</v>
      </c>
      <c r="AF203" s="186" cm="1">
        <f t="array" ref="AF203">IF(AF$199=-1,AG203,IF(AF$199=99,AE203,IF(AF$199=0,INDEX($E189:$M189,0,AF$197),(INDEX($E189:$M189,0,AF$199+1)-INDEX($E189:$M189,0,AF$199))/(INDEX($E$185:$M$185,0,AF$199+1)-INDEX($E$185:$M$185,0,AF$199))+AE203)))</f>
        <v>0.81839291873293174</v>
      </c>
      <c r="AG203" s="186" cm="1">
        <f t="array" ref="AG203">IF(AG$199=-1,AH203,IF(AG$199=99,AF203,IF(AG$199=0,INDEX($E189:$M189,0,AG$197),(INDEX($E189:$M189,0,AG$199+1)-INDEX($E189:$M189,0,AG$199))/(INDEX($E$185:$M$185,0,AG$199+1)-INDEX($E$185:$M$185,0,AG$199))+AF203)))</f>
        <v>0.81586121591893335</v>
      </c>
      <c r="AH203" s="186" cm="1">
        <f t="array" ref="AH203">IF(AH$199=-1,AI203,IF(AH$199=99,AG203,IF(AH$199=0,INDEX($E189:$M189,0,AH$197),(INDEX($E189:$M189,0,AH$199+1)-INDEX($E189:$M189,0,AH$199))/(INDEX($E$185:$M$185,0,AH$199+1)-INDEX($E$185:$M$185,0,AH$199))+AG203)))</f>
        <v>0.81332951310493495</v>
      </c>
      <c r="AI203" s="186" cm="1">
        <f t="array" ref="AI203">IF(AI$199=-1,AJ203,IF(AI$199=99,AH203,IF(AI$199=0,INDEX($E189:$M189,0,AI$197),(INDEX($E189:$M189,0,AI$199+1)-INDEX($E189:$M189,0,AI$199))/(INDEX($E$185:$M$185,0,AI$199+1)-INDEX($E$185:$M$185,0,AI$199))+AH203)))</f>
        <v>0.81079781029093656</v>
      </c>
      <c r="AJ203" s="186" cm="1">
        <f t="array" ref="AJ203">IF(AJ$199=-1,AK203,IF(AJ$199=99,AI203,IF(AJ$199=0,INDEX($E189:$M189,0,AJ$197),(INDEX($E189:$M189,0,AJ$199+1)-INDEX($E189:$M189,0,AJ$199))/(INDEX($E$185:$M$185,0,AJ$199+1)-INDEX($E$185:$M$185,0,AJ$199))+AI203)))</f>
        <v>0.80826610747693817</v>
      </c>
      <c r="AK203" s="186" cm="1">
        <f t="array" ref="AK203">IF(AK$199=-1,AL203,IF(AK$199=99,AJ203,IF(AK$199=0,INDEX($E189:$M189,0,AK$197),(INDEX($E189:$M189,0,AK$199+1)-INDEX($E189:$M189,0,AK$199))/(INDEX($E$185:$M$185,0,AK$199+1)-INDEX($E$185:$M$185,0,AK$199))+AJ203)))</f>
        <v>0.80573440466293977</v>
      </c>
      <c r="AL203" s="186" cm="1">
        <f t="array" ref="AL203">IF(AL$199=-1,AM203,IF(AL$199=99,AK203,IF(AL$199=0,INDEX($E189:$M189,0,AL$197),(INDEX($E189:$M189,0,AL$199+1)-INDEX($E189:$M189,0,AL$199))/(INDEX($E$185:$M$185,0,AL$199+1)-INDEX($E$185:$M$185,0,AL$199))+AK203)))</f>
        <v>0.80320270184894138</v>
      </c>
      <c r="AM203" s="186" cm="1">
        <f t="array" ref="AM203">IF(AM$199=-1,AN203,IF(AM$199=99,AL203,IF(AM$199=0,INDEX($E189:$M189,0,AM$197),(INDEX($E189:$M189,0,AM$199+1)-INDEX($E189:$M189,0,AM$199))/(INDEX($E$185:$M$185,0,AM$199+1)-INDEX($E$185:$M$185,0,AM$199))+AL203)))</f>
        <v>0.80067099903494299</v>
      </c>
      <c r="AN203" s="186" cm="1">
        <f t="array" ref="AN203">IF(AN$199=-1,AO203,IF(AN$199=99,AM203,IF(AN$199=0,INDEX($E189:$M189,0,AN$197),(INDEX($E189:$M189,0,AN$199+1)-INDEX($E189:$M189,0,AN$199))/(INDEX($E$185:$M$185,0,AN$199+1)-INDEX($E$185:$M$185,0,AN$199))+AM203)))</f>
        <v>0.79813929622094459</v>
      </c>
      <c r="AO203" s="186" cm="1">
        <f t="array" ref="AO203">IF(AO$199=-1,AP203,IF(AO$199=99,AN203,IF(AO$199=0,INDEX($E189:$M189,0,AO$197),(INDEX($E189:$M189,0,AO$199+1)-INDEX($E189:$M189,0,AO$199))/(INDEX($E$185:$M$185,0,AO$199+1)-INDEX($E$185:$M$185,0,AO$199))+AN203)))</f>
        <v>0.7956075934069462</v>
      </c>
      <c r="AP203" s="186" cm="1">
        <f t="array" ref="AP203">IF(AP$199=-1,AQ203,IF(AP$199=99,AO203,IF(AP$199=0,INDEX($E189:$M189,0,AP$197),(INDEX($E189:$M189,0,AP$199+1)-INDEX($E189:$M189,0,AP$199))/(INDEX($E$185:$M$185,0,AP$199+1)-INDEX($E$185:$M$185,0,AP$199))+AO203)))</f>
        <v>0.78873730392810903</v>
      </c>
      <c r="AQ203" s="186" cm="1">
        <f t="array" ref="AQ203">IF(AQ$199=-1,AR203,IF(AQ$199=99,AP203,IF(AQ$199=0,INDEX($E189:$M189,0,AQ$197),(INDEX($E189:$M189,0,AQ$199+1)-INDEX($E189:$M189,0,AQ$199))/(INDEX($E$185:$M$185,0,AQ$199+1)-INDEX($E$185:$M$185,0,AQ$199))+AP203)))</f>
        <v>0.72690469861857498</v>
      </c>
      <c r="AR203" s="186" cm="1">
        <f t="array" ref="AR203">IF(AR$199=-1,AS203,IF(AR$199=99,AQ203,IF(AR$199=0,INDEX($E189:$M189,0,AR$197),(INDEX($E189:$M189,0,AR$199+1)-INDEX($E189:$M189,0,AR$199))/(INDEX($E$185:$M$185,0,AR$199+1)-INDEX($E$185:$M$185,0,AR$199))+AQ203)))</f>
        <v>0.72690469861857498</v>
      </c>
      <c r="AS203" s="186" cm="1">
        <f t="array" ref="AS203">IF(AS$199=-1,#REF!,IF(AS$199=99,AR203,IF(AS$199=0,INDEX($E189:$M189,0,AS$197),(INDEX($E189:$M189,0,AS$199+1)-INDEX($E189:$M189,0,AS$199))/(INDEX($E$185:$M$185,0,AS$199+1)-INDEX($E$185:$M$185,0,AS$199))+AR203)))</f>
        <v>0.72690469861857498</v>
      </c>
      <c r="AT203" s="186"/>
      <c r="AW203" s="186"/>
      <c r="AX203" s="186"/>
      <c r="BH203" s="186">
        <f t="shared" si="592"/>
        <v>0.61799148971758899</v>
      </c>
      <c r="BI203" s="109">
        <f t="shared" si="593"/>
        <v>0.5877400000000006</v>
      </c>
    </row>
    <row r="204" spans="1:61">
      <c r="A204" s="185" t="s">
        <v>16</v>
      </c>
      <c r="B204" s="22" t="str">
        <f t="shared" si="587"/>
        <v/>
      </c>
      <c r="C204" s="23" t="str">
        <f t="shared" si="588"/>
        <v/>
      </c>
      <c r="D204" s="57" t="str">
        <f t="shared" si="589"/>
        <v>TPPUMBT</v>
      </c>
      <c r="E204" s="23" t="str">
        <f t="shared" si="590"/>
        <v/>
      </c>
      <c r="F204" s="23"/>
      <c r="H204" s="23" t="str">
        <f t="shared" si="590"/>
        <v/>
      </c>
      <c r="J204" s="23" t="str">
        <f t="shared" si="590"/>
        <v/>
      </c>
      <c r="K204" s="23" t="str">
        <f t="shared" si="590"/>
        <v/>
      </c>
      <c r="L204" s="22" t="str">
        <f t="shared" si="591"/>
        <v/>
      </c>
      <c r="M204" s="186">
        <f>INDEX('[2]TS BYDem'!J$10:J$59,MATCH($D204,'[2]TS BYDem'!D$10:D$59,0))</f>
        <v>6.4978638621089795</v>
      </c>
      <c r="N204" s="186" cm="1">
        <f t="array" ref="N204">IF(N$199=-1,O204,IF(N$199=99,M204,IF(N$199=0,INDEX($E190:$M190,0,N$197),(INDEX($E190:$M190,0,N$199+1)-INDEX($E190:$M190,0,N$199))/(INDEX($E$185:$M$185,0,N$199+1)-INDEX($E$185:$M$185,0,N$199))+M204)))</f>
        <v>6.780893635707014</v>
      </c>
      <c r="O204" s="186" cm="1">
        <f t="array" ref="O204">IF(O$199=-1,P204,IF(O$199=99,N204,IF(O$199=0,INDEX($E190:$M190,0,O$197),(INDEX($E190:$M190,0,O$199+1)-INDEX($E190:$M190,0,O$199))/(INDEX($E$185:$M$185,0,O$199+1)-INDEX($E$185:$M$185,0,O$199))+N204)))</f>
        <v>7.0639234093050485</v>
      </c>
      <c r="P204" s="186" cm="1">
        <f t="array" ref="P204">IF(P$199=-1,Q204,IF(P$199=99,O204,IF(P$199=0,INDEX($E190:$M190,0,P$197),(INDEX($E190:$M190,0,P$199+1)-INDEX($E190:$M190,0,P$199))/(INDEX($E$185:$M$185,0,P$199+1)-INDEX($E$185:$M$185,0,P$199))+O204)))</f>
        <v>6.8329265838471125</v>
      </c>
      <c r="Q204" s="24" cm="1">
        <f t="array" ref="Q204">IF(Q$199=-1,R204,IF(Q$199=99,P204,IF(Q$199=0,INDEX($E190:$M190,0,Q$197),(INDEX($E190:$M190,0,Q$199+1)-INDEX($E190:$M190,0,Q$199))/(INDEX($E$185:$M$185,0,Q$199+1)-INDEX($E$185:$M$185,0,Q$199))+P204)))</f>
        <v>6.9589137448716958</v>
      </c>
      <c r="R204" s="186" cm="1">
        <f t="array" ref="R204">IF(R$199=-1,S204,IF(R$199=99,Q204,IF(R$199=0,INDEX($E190:$M190,0,R$197),(INDEX($E190:$M190,0,R$199+1)-INDEX($E190:$M190,0,R$199))/(INDEX($E$185:$M$185,0,R$199+1)-INDEX($E$185:$M$185,0,R$199))+Q204)))</f>
        <v>7.0849009058962782</v>
      </c>
      <c r="S204" s="186" cm="1">
        <f t="array" ref="S204">IF(S$199=-1,T204,IF(S$199=99,R204,IF(S$199=0,INDEX($E190:$M190,0,S$197),(INDEX($E190:$M190,0,S$199+1)-INDEX($E190:$M190,0,S$199))/(INDEX($E$185:$M$185,0,S$199+1)-INDEX($E$185:$M$185,0,S$199))+R204)))</f>
        <v>7.1674120614125592</v>
      </c>
      <c r="T204" s="186" cm="1">
        <f t="array" ref="T204">IF(T$199=-1,U204,IF(T$199=99,S204,IF(T$199=0,INDEX($E190:$M190,0,T$197),(INDEX($E190:$M190,0,T$199+1)-INDEX($E190:$M190,0,T$199))/(INDEX($E$185:$M$185,0,T$199+1)-INDEX($E$185:$M$185,0,T$199))+S204)))</f>
        <v>7.2499232169288392</v>
      </c>
      <c r="U204" s="186" cm="1">
        <f t="array" ref="U204">IF(U$199=-1,V204,IF(U$199=99,T204,IF(U$199=0,INDEX($E190:$M190,0,U$197),(INDEX($E190:$M190,0,U$199+1)-INDEX($E190:$M190,0,U$199))/(INDEX($E$185:$M$185,0,U$199+1)-INDEX($E$185:$M$185,0,U$199))+T204)))</f>
        <v>7.4457770771068548</v>
      </c>
      <c r="V204" s="186" cm="1">
        <f t="array" ref="V204">IF(V$199=-1,W204,IF(V$199=99,U204,IF(V$199=0,INDEX($E190:$M190,0,V$197),(INDEX($E190:$M190,0,V$199+1)-INDEX($E190:$M190,0,V$199))/(INDEX($E$185:$M$185,0,V$199+1)-INDEX($E$185:$M$185,0,V$199))+U204)))</f>
        <v>7.4935067488039167</v>
      </c>
      <c r="W204" s="186" cm="1">
        <f t="array" ref="W204">IF(W$199=-1,X204,IF(W$199=99,V204,IF(W$199=0,INDEX($E190:$M190,0,W$197),(INDEX($E190:$M190,0,W$199+1)-INDEX($E190:$M190,0,W$199))/(INDEX($E$185:$M$185,0,W$199+1)-INDEX($E$185:$M$185,0,W$199))+V204)))</f>
        <v>7.5226280209649765</v>
      </c>
      <c r="X204" s="186" cm="1">
        <f t="array" ref="X204">IF(X$199=-1,Y204,IF(X$199=99,W204,IF(X$199=0,INDEX($E190:$M190,0,X$197),(INDEX($E190:$M190,0,X$199+1)-INDEX($E190:$M190,0,X$199))/(INDEX($E$185:$M$185,0,X$199+1)-INDEX($E$185:$M$185,0,X$199))+W204)))</f>
        <v>7.5517492931260364</v>
      </c>
      <c r="Y204" s="186" cm="1">
        <f t="array" ref="Y204">IF(Y$199=-1,Z204,IF(Y$199=99,X204,IF(Y$199=0,INDEX($E190:$M190,0,Y$197),(INDEX($E190:$M190,0,Y$199+1)-INDEX($E190:$M190,0,Y$199))/(INDEX($E$185:$M$185,0,Y$199+1)-INDEX($E$185:$M$185,0,Y$199))+X204)))</f>
        <v>7.5808705652870962</v>
      </c>
      <c r="Z204" s="186" cm="1">
        <f t="array" ref="Z204">IF(Z$199=-1,AA204,IF(Z$199=99,Y204,IF(Z$199=0,INDEX($E190:$M190,0,Z$197),(INDEX($E190:$M190,0,Z$199+1)-INDEX($E190:$M190,0,Z$199))/(INDEX($E$185:$M$185,0,Z$199+1)-INDEX($E$185:$M$185,0,Z$199))+Y204)))</f>
        <v>7.6099918374481561</v>
      </c>
      <c r="AA204" s="186" cm="1">
        <f t="array" ref="AA204">IF(AA$199=-1,AB204,IF(AA$199=99,Z204,IF(AA$199=0,INDEX($E190:$M190,0,AA$197),(INDEX($E190:$M190,0,AA$199+1)-INDEX($E190:$M190,0,AA$199))/(INDEX($E$185:$M$185,0,AA$199+1)-INDEX($E$185:$M$185,0,AA$199))+Z204)))</f>
        <v>7.639113109609216</v>
      </c>
      <c r="AB204" s="186" cm="1">
        <f t="array" ref="AB204">IF(AB$199=-1,AC204,IF(AB$199=99,AA204,IF(AB$199=0,INDEX($E190:$M190,0,AB$197),(INDEX($E190:$M190,0,AB$199+1)-INDEX($E190:$M190,0,AB$199))/(INDEX($E$185:$M$185,0,AB$199+1)-INDEX($E$185:$M$185,0,AB$199))+AA204)))</f>
        <v>7.6682343817702758</v>
      </c>
      <c r="AC204" s="186" cm="1">
        <f t="array" ref="AC204">IF(AC$199=-1,AD204,IF(AC$199=99,AB204,IF(AC$199=0,INDEX($E190:$M190,0,AC$197),(INDEX($E190:$M190,0,AC$199+1)-INDEX($E190:$M190,0,AC$199))/(INDEX($E$185:$M$185,0,AC$199+1)-INDEX($E$185:$M$185,0,AC$199))+AB204)))</f>
        <v>7.6973556539313357</v>
      </c>
      <c r="AD204" s="186" cm="1">
        <f t="array" ref="AD204">IF(AD$199=-1,AE204,IF(AD$199=99,AC204,IF(AD$199=0,INDEX($E190:$M190,0,AD$197),(INDEX($E190:$M190,0,AD$199+1)-INDEX($E190:$M190,0,AD$199))/(INDEX($E$185:$M$185,0,AD$199+1)-INDEX($E$185:$M$185,0,AD$199))+AC204)))</f>
        <v>7.7264769260923956</v>
      </c>
      <c r="AE204" s="186" cm="1">
        <f t="array" ref="AE204">IF(AE$199=-1,AF204,IF(AE$199=99,AD204,IF(AE$199=0,INDEX($E190:$M190,0,AE$197),(INDEX($E190:$M190,0,AE$199+1)-INDEX($E190:$M190,0,AE$199))/(INDEX($E$185:$M$185,0,AE$199+1)-INDEX($E$185:$M$185,0,AE$199))+AD204)))</f>
        <v>7.7555981982534536</v>
      </c>
      <c r="AF204" s="186" cm="1">
        <f t="array" ref="AF204">IF(AF$199=-1,AG204,IF(AF$199=99,AE204,IF(AF$199=0,INDEX($E190:$M190,0,AF$197),(INDEX($E190:$M190,0,AF$199+1)-INDEX($E190:$M190,0,AF$199))/(INDEX($E$185:$M$185,0,AF$199+1)-INDEX($E$185:$M$185,0,AF$199))+AE204)))</f>
        <v>7.7316802047283479</v>
      </c>
      <c r="AG204" s="186" cm="1">
        <f t="array" ref="AG204">IF(AG$199=-1,AH204,IF(AG$199=99,AF204,IF(AG$199=0,INDEX($E190:$M190,0,AG$197),(INDEX($E190:$M190,0,AG$199+1)-INDEX($E190:$M190,0,AG$199))/(INDEX($E$185:$M$185,0,AG$199+1)-INDEX($E$185:$M$185,0,AG$199))+AF204)))</f>
        <v>7.7077622112032422</v>
      </c>
      <c r="AH204" s="186" cm="1">
        <f t="array" ref="AH204">IF(AH$199=-1,AI204,IF(AH$199=99,AG204,IF(AH$199=0,INDEX($E190:$M190,0,AH$197),(INDEX($E190:$M190,0,AH$199+1)-INDEX($E190:$M190,0,AH$199))/(INDEX($E$185:$M$185,0,AH$199+1)-INDEX($E$185:$M$185,0,AH$199))+AG204)))</f>
        <v>7.6838442176781365</v>
      </c>
      <c r="AI204" s="186" cm="1">
        <f t="array" ref="AI204">IF(AI$199=-1,AJ204,IF(AI$199=99,AH204,IF(AI$199=0,INDEX($E190:$M190,0,AI$197),(INDEX($E190:$M190,0,AI$199+1)-INDEX($E190:$M190,0,AI$199))/(INDEX($E$185:$M$185,0,AI$199+1)-INDEX($E$185:$M$185,0,AI$199))+AH204)))</f>
        <v>7.6599262241530308</v>
      </c>
      <c r="AJ204" s="186" cm="1">
        <f t="array" ref="AJ204">IF(AJ$199=-1,AK204,IF(AJ$199=99,AI204,IF(AJ$199=0,INDEX($E190:$M190,0,AJ$197),(INDEX($E190:$M190,0,AJ$199+1)-INDEX($E190:$M190,0,AJ$199))/(INDEX($E$185:$M$185,0,AJ$199+1)-INDEX($E$185:$M$185,0,AJ$199))+AI204)))</f>
        <v>7.6360082306279251</v>
      </c>
      <c r="AK204" s="186" cm="1">
        <f t="array" ref="AK204">IF(AK$199=-1,AL204,IF(AK$199=99,AJ204,IF(AK$199=0,INDEX($E190:$M190,0,AK$197),(INDEX($E190:$M190,0,AK$199+1)-INDEX($E190:$M190,0,AK$199))/(INDEX($E$185:$M$185,0,AK$199+1)-INDEX($E$185:$M$185,0,AK$199))+AJ204)))</f>
        <v>7.6120902371028194</v>
      </c>
      <c r="AL204" s="186" cm="1">
        <f t="array" ref="AL204">IF(AL$199=-1,AM204,IF(AL$199=99,AK204,IF(AL$199=0,INDEX($E190:$M190,0,AL$197),(INDEX($E190:$M190,0,AL$199+1)-INDEX($E190:$M190,0,AL$199))/(INDEX($E$185:$M$185,0,AL$199+1)-INDEX($E$185:$M$185,0,AL$199))+AK204)))</f>
        <v>7.5881722435777137</v>
      </c>
      <c r="AM204" s="186" cm="1">
        <f t="array" ref="AM204">IF(AM$199=-1,AN204,IF(AM$199=99,AL204,IF(AM$199=0,INDEX($E190:$M190,0,AM$197),(INDEX($E190:$M190,0,AM$199+1)-INDEX($E190:$M190,0,AM$199))/(INDEX($E$185:$M$185,0,AM$199+1)-INDEX($E$185:$M$185,0,AM$199))+AL204)))</f>
        <v>7.564254250052608</v>
      </c>
      <c r="AN204" s="186" cm="1">
        <f t="array" ref="AN204">IF(AN$199=-1,AO204,IF(AN$199=99,AM204,IF(AN$199=0,INDEX($E190:$M190,0,AN$197),(INDEX($E190:$M190,0,AN$199+1)-INDEX($E190:$M190,0,AN$199))/(INDEX($E$185:$M$185,0,AN$199+1)-INDEX($E$185:$M$185,0,AN$199))+AM204)))</f>
        <v>7.5403362565275023</v>
      </c>
      <c r="AO204" s="186" cm="1">
        <f t="array" ref="AO204">IF(AO$199=-1,AP204,IF(AO$199=99,AN204,IF(AO$199=0,INDEX($E190:$M190,0,AO$197),(INDEX($E190:$M190,0,AO$199+1)-INDEX($E190:$M190,0,AO$199))/(INDEX($E$185:$M$185,0,AO$199+1)-INDEX($E$185:$M$185,0,AO$199))+AN204)))</f>
        <v>7.5164182630023983</v>
      </c>
      <c r="AP204" s="186" cm="1">
        <f t="array" ref="AP204">IF(AP$199=-1,AQ204,IF(AP$199=99,AO204,IF(AP$199=0,INDEX($E190:$M190,0,AP$197),(INDEX($E190:$M190,0,AP$199+1)-INDEX($E190:$M190,0,AP$199))/(INDEX($E$185:$M$185,0,AP$199+1)-INDEX($E$185:$M$185,0,AP$199))+AO204)))</f>
        <v>7.4515119326219752</v>
      </c>
      <c r="AQ204" s="186" cm="1">
        <f t="array" ref="AQ204">IF(AQ$199=-1,AR204,IF(AQ$199=99,AP204,IF(AQ$199=0,INDEX($E190:$M190,0,AQ$197),(INDEX($E190:$M190,0,AQ$199+1)-INDEX($E190:$M190,0,AQ$199))/(INDEX($E$185:$M$185,0,AQ$199+1)-INDEX($E$185:$M$185,0,AQ$199))+AP204)))</f>
        <v>6.8673549591981677</v>
      </c>
      <c r="AR204" s="186" cm="1">
        <f t="array" ref="AR204">IF(AR$199=-1,AS204,IF(AR$199=99,AQ204,IF(AR$199=0,INDEX($E190:$M190,0,AR$197),(INDEX($E190:$M190,0,AR$199+1)-INDEX($E190:$M190,0,AR$199))/(INDEX($E$185:$M$185,0,AR$199+1)-INDEX($E$185:$M$185,0,AR$199))+AQ204)))</f>
        <v>6.8673549591981677</v>
      </c>
      <c r="AS204" s="186" cm="1">
        <f t="array" ref="AS204">IF(AS$199=-1,#REF!,IF(AS$199=99,AR204,IF(AS$199=0,INDEX($E190:$M190,0,AS$197),(INDEX($E190:$M190,0,AS$199+1)-INDEX($E190:$M190,0,AS$199))/(INDEX($E$185:$M$185,0,AS$199+1)-INDEX($E$185:$M$185,0,AS$199))+AR204)))</f>
        <v>6.8673549591981677</v>
      </c>
      <c r="AT204" s="186"/>
      <c r="AW204" s="186"/>
      <c r="AX204" s="186"/>
      <c r="BH204" s="186">
        <f t="shared" si="592"/>
        <v>5.9838372630530099</v>
      </c>
      <c r="BI204" s="109">
        <f t="shared" si="593"/>
        <v>7.91070126989602E-2</v>
      </c>
    </row>
    <row r="205" spans="1:61">
      <c r="A205" s="185" t="s">
        <v>16</v>
      </c>
      <c r="B205" s="22" t="str">
        <f t="shared" si="587"/>
        <v/>
      </c>
      <c r="C205" s="23" t="str">
        <f t="shared" si="588"/>
        <v/>
      </c>
      <c r="D205" s="57" t="str">
        <f t="shared" si="589"/>
        <v>TPPUBRT</v>
      </c>
      <c r="E205" s="23" t="str">
        <f t="shared" si="590"/>
        <v/>
      </c>
      <c r="F205" s="23"/>
      <c r="H205" s="23" t="str">
        <f t="shared" si="590"/>
        <v/>
      </c>
      <c r="J205" s="23" t="str">
        <f t="shared" si="590"/>
        <v/>
      </c>
      <c r="K205" s="23" t="str">
        <f t="shared" si="590"/>
        <v/>
      </c>
      <c r="L205" s="22" t="str">
        <f t="shared" si="591"/>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0.10353384316145484</v>
      </c>
      <c r="V205" s="186" cm="1">
        <f t="array" ref="V205">IF(V$199=-1,W205,IF(V$199=99,U205,IF(V$199=0,INDEX($E191:$M191,0,V$197),(INDEX($E191:$M191,0,V$199+1)-INDEX($E191:$M191,0,V$199))/(INDEX($E$185:$M$185,0,V$199+1)-INDEX($E$185:$M$185,0,V$199))+U205)))</f>
        <v>0.29501420371917253</v>
      </c>
      <c r="W205" s="186" cm="1">
        <f t="array" ref="W205">IF(W$199=-1,X205,IF(W$199=99,V205,IF(W$199=0,INDEX($E191:$M191,0,W$197),(INDEX($E191:$M191,0,W$199+1)-INDEX($E191:$M191,0,W$199))/(INDEX($E$185:$M$185,0,W$199+1)-INDEX($E$185:$M$185,0,W$199))+V205)))</f>
        <v>0.32589332470816557</v>
      </c>
      <c r="X205" s="186" cm="1">
        <f t="array" ref="X205">IF(X$199=-1,Y205,IF(X$199=99,W205,IF(X$199=0,INDEX($E191:$M191,0,X$197),(INDEX($E191:$M191,0,X$199+1)-INDEX($E191:$M191,0,X$199))/(INDEX($E$185:$M$185,0,X$199+1)-INDEX($E$185:$M$185,0,X$199))+W205)))</f>
        <v>0.3567724456971586</v>
      </c>
      <c r="Y205" s="186" cm="1">
        <f t="array" ref="Y205">IF(Y$199=-1,Z205,IF(Y$199=99,X205,IF(Y$199=0,INDEX($E191:$M191,0,Y$197),(INDEX($E191:$M191,0,Y$199+1)-INDEX($E191:$M191,0,Y$199))/(INDEX($E$185:$M$185,0,Y$199+1)-INDEX($E$185:$M$185,0,Y$199))+X205)))</f>
        <v>0.38765156668615164</v>
      </c>
      <c r="Z205" s="186" cm="1">
        <f t="array" ref="Z205">IF(Z$199=-1,AA205,IF(Z$199=99,Y205,IF(Z$199=0,INDEX($E191:$M191,0,Z$197),(INDEX($E191:$M191,0,Z$199+1)-INDEX($E191:$M191,0,Z$199))/(INDEX($E$185:$M$185,0,Z$199+1)-INDEX($E$185:$M$185,0,Z$199))+Y205)))</f>
        <v>0.41853068767514467</v>
      </c>
      <c r="AA205" s="186" cm="1">
        <f t="array" ref="AA205">IF(AA$199=-1,AB205,IF(AA$199=99,Z205,IF(AA$199=0,INDEX($E191:$M191,0,AA$197),(INDEX($E191:$M191,0,AA$199+1)-INDEX($E191:$M191,0,AA$199))/(INDEX($E$185:$M$185,0,AA$199+1)-INDEX($E$185:$M$185,0,AA$199))+Z205)))</f>
        <v>0.44940980866413771</v>
      </c>
      <c r="AB205" s="186" cm="1">
        <f t="array" ref="AB205">IF(AB$199=-1,AC205,IF(AB$199=99,AA205,IF(AB$199=0,INDEX($E191:$M191,0,AB$197),(INDEX($E191:$M191,0,AB$199+1)-INDEX($E191:$M191,0,AB$199))/(INDEX($E$185:$M$185,0,AB$199+1)-INDEX($E$185:$M$185,0,AB$199))+AA205)))</f>
        <v>0.48028892965313075</v>
      </c>
      <c r="AC205" s="186" cm="1">
        <f t="array" ref="AC205">IF(AC$199=-1,AD205,IF(AC$199=99,AB205,IF(AC$199=0,INDEX($E191:$M191,0,AC$197),(INDEX($E191:$M191,0,AC$199+1)-INDEX($E191:$M191,0,AC$199))/(INDEX($E$185:$M$185,0,AC$199+1)-INDEX($E$185:$M$185,0,AC$199))+AB205)))</f>
        <v>0.51116805064212378</v>
      </c>
      <c r="AD205" s="186" cm="1">
        <f t="array" ref="AD205">IF(AD$199=-1,AE205,IF(AD$199=99,AC205,IF(AD$199=0,INDEX($E191:$M191,0,AD$197),(INDEX($E191:$M191,0,AD$199+1)-INDEX($E191:$M191,0,AD$199))/(INDEX($E$185:$M$185,0,AD$199+1)-INDEX($E$185:$M$185,0,AD$199))+AC205)))</f>
        <v>0.54204717163111682</v>
      </c>
      <c r="AE205" s="186" cm="1">
        <f t="array" ref="AE205">IF(AE$199=-1,AF205,IF(AE$199=99,AD205,IF(AE$199=0,INDEX($E191:$M191,0,AE$197),(INDEX($E191:$M191,0,AE$199+1)-INDEX($E191:$M191,0,AE$199))/(INDEX($E$185:$M$185,0,AE$199+1)-INDEX($E$185:$M$185,0,AE$199))+AD205)))</f>
        <v>0.57292629262010975</v>
      </c>
      <c r="AF205" s="186" cm="1">
        <f t="array" ref="AF205">IF(AF$199=-1,AG205,IF(AF$199=99,AE205,IF(AF$199=0,INDEX($E191:$M191,0,AF$197),(INDEX($E191:$M191,0,AF$199+1)-INDEX($E191:$M191,0,AF$199))/(INDEX($E$185:$M$185,0,AF$199+1)-INDEX($E$185:$M$185,0,AF$199))+AE205)))</f>
        <v>0.62630575373754482</v>
      </c>
      <c r="AG205" s="186" cm="1">
        <f t="array" ref="AG205">IF(AG$199=-1,AH205,IF(AG$199=99,AF205,IF(AG$199=0,INDEX($E191:$M191,0,AG$197),(INDEX($E191:$M191,0,AG$199+1)-INDEX($E191:$M191,0,AG$199))/(INDEX($E$185:$M$185,0,AG$199+1)-INDEX($E$185:$M$185,0,AG$199))+AF205)))</f>
        <v>0.6796852148549799</v>
      </c>
      <c r="AH205" s="186" cm="1">
        <f t="array" ref="AH205">IF(AH$199=-1,AI205,IF(AH$199=99,AG205,IF(AH$199=0,INDEX($E191:$M191,0,AH$197),(INDEX($E191:$M191,0,AH$199+1)-INDEX($E191:$M191,0,AH$199))/(INDEX($E$185:$M$185,0,AH$199+1)-INDEX($E$185:$M$185,0,AH$199))+AG205)))</f>
        <v>0.73306467597241498</v>
      </c>
      <c r="AI205" s="186" cm="1">
        <f t="array" ref="AI205">IF(AI$199=-1,AJ205,IF(AI$199=99,AH205,IF(AI$199=0,INDEX($E191:$M191,0,AI$197),(INDEX($E191:$M191,0,AI$199+1)-INDEX($E191:$M191,0,AI$199))/(INDEX($E$185:$M$185,0,AI$199+1)-INDEX($E$185:$M$185,0,AI$199))+AH205)))</f>
        <v>0.78644413708985006</v>
      </c>
      <c r="AJ205" s="186" cm="1">
        <f t="array" ref="AJ205">IF(AJ$199=-1,AK205,IF(AJ$199=99,AI205,IF(AJ$199=0,INDEX($E191:$M191,0,AJ$197),(INDEX($E191:$M191,0,AJ$199+1)-INDEX($E191:$M191,0,AJ$199))/(INDEX($E$185:$M$185,0,AJ$199+1)-INDEX($E$185:$M$185,0,AJ$199))+AI205)))</f>
        <v>0.83982359820728514</v>
      </c>
      <c r="AK205" s="186" cm="1">
        <f t="array" ref="AK205">IF(AK$199=-1,AL205,IF(AK$199=99,AJ205,IF(AK$199=0,INDEX($E191:$M191,0,AK$197),(INDEX($E191:$M191,0,AK$199+1)-INDEX($E191:$M191,0,AK$199))/(INDEX($E$185:$M$185,0,AK$199+1)-INDEX($E$185:$M$185,0,AK$199))+AJ205)))</f>
        <v>0.89320305932472022</v>
      </c>
      <c r="AL205" s="186" cm="1">
        <f t="array" ref="AL205">IF(AL$199=-1,AM205,IF(AL$199=99,AK205,IF(AL$199=0,INDEX($E191:$M191,0,AL$197),(INDEX($E191:$M191,0,AL$199+1)-INDEX($E191:$M191,0,AL$199))/(INDEX($E$185:$M$185,0,AL$199+1)-INDEX($E$185:$M$185,0,AL$199))+AK205)))</f>
        <v>0.9465825204421553</v>
      </c>
      <c r="AM205" s="186" cm="1">
        <f t="array" ref="AM205">IF(AM$199=-1,AN205,IF(AM$199=99,AL205,IF(AM$199=0,INDEX($E191:$M191,0,AM$197),(INDEX($E191:$M191,0,AM$199+1)-INDEX($E191:$M191,0,AM$199))/(INDEX($E$185:$M$185,0,AM$199+1)-INDEX($E$185:$M$185,0,AM$199))+AL205)))</f>
        <v>0.99996198155959037</v>
      </c>
      <c r="AN205" s="186" cm="1">
        <f t="array" ref="AN205">IF(AN$199=-1,AO205,IF(AN$199=99,AM205,IF(AN$199=0,INDEX($E191:$M191,0,AN$197),(INDEX($E191:$M191,0,AN$199+1)-INDEX($E191:$M191,0,AN$199))/(INDEX($E$185:$M$185,0,AN$199+1)-INDEX($E$185:$M$185,0,AN$199))+AM205)))</f>
        <v>1.0533414426770256</v>
      </c>
      <c r="AO205" s="186" cm="1">
        <f t="array" ref="AO205">IF(AO$199=-1,AP205,IF(AO$199=99,AN205,IF(AO$199=0,INDEX($E191:$M191,0,AO$197),(INDEX($E191:$M191,0,AO$199+1)-INDEX($E191:$M191,0,AO$199))/(INDEX($E$185:$M$185,0,AO$199+1)-INDEX($E$185:$M$185,0,AO$199))+AN205)))</f>
        <v>1.106720903794461</v>
      </c>
      <c r="AP205" s="186" cm="1">
        <f t="array" ref="AP205">IF(AP$199=-1,AQ205,IF(AP$199=99,AO205,IF(AP$199=0,INDEX($E191:$M191,0,AP$197),(INDEX($E191:$M191,0,AP$199+1)-INDEX($E191:$M191,0,AP$199))/(INDEX($E$185:$M$185,0,AP$199+1)-INDEX($E$185:$M$185,0,AP$199))+AO205)))</f>
        <v>1.1553222475841249</v>
      </c>
      <c r="AQ205" s="186" cm="1">
        <f t="array" ref="AQ205">IF(AQ$199=-1,AR205,IF(AQ$199=99,AP205,IF(AQ$199=0,INDEX($E191:$M191,0,AQ$197),(INDEX($E191:$M191,0,AQ$199+1)-INDEX($E191:$M191,0,AQ$199))/(INDEX($E$185:$M$185,0,AQ$199+1)-INDEX($E$185:$M$185,0,AQ$199))+AP205)))</f>
        <v>1.5927343416911004</v>
      </c>
      <c r="AR205" s="186" cm="1">
        <f t="array" ref="AR205">IF(AR$199=-1,AS205,IF(AR$199=99,AQ205,IF(AR$199=0,INDEX($E191:$M191,0,AR$197),(INDEX($E191:$M191,0,AR$199+1)-INDEX($E191:$M191,0,AR$199))/(INDEX($E$185:$M$185,0,AR$199+1)-INDEX($E$185:$M$185,0,AR$199))+AQ205)))</f>
        <v>1.5927343416911004</v>
      </c>
      <c r="AS205" s="186" cm="1">
        <f t="array" ref="AS205">IF(AS$199=-1,#REF!,IF(AS$199=99,AR205,IF(AS$199=0,INDEX($E191:$M191,0,AS$197),(INDEX($E191:$M191,0,AS$199+1)-INDEX($E191:$M191,0,AS$199))/(INDEX($E$185:$M$185,0,AS$199+1)-INDEX($E$185:$M$185,0,AS$199))+AR205)))</f>
        <v>1.5927343416911004</v>
      </c>
      <c r="AT205" s="186"/>
      <c r="AW205" s="186"/>
      <c r="AX205" s="186"/>
      <c r="BH205" s="186">
        <f t="shared" si="592"/>
        <v>2.1087742850167138E-2</v>
      </c>
      <c r="BI205" s="109" t="e">
        <f t="shared" si="593"/>
        <v>#DIV/0!</v>
      </c>
    </row>
    <row r="206" spans="1:61">
      <c r="A206" s="185" t="s">
        <v>16</v>
      </c>
      <c r="B206" s="22" t="str">
        <f t="shared" si="587"/>
        <v/>
      </c>
      <c r="C206" s="23" t="str">
        <f t="shared" si="588"/>
        <v/>
      </c>
      <c r="D206" s="57" t="str">
        <f t="shared" si="589"/>
        <v>TPPUMER</v>
      </c>
      <c r="E206" s="23" t="str">
        <f t="shared" si="590"/>
        <v/>
      </c>
      <c r="F206" s="23"/>
      <c r="H206" s="23" t="str">
        <f t="shared" si="590"/>
        <v/>
      </c>
      <c r="J206" s="23" t="str">
        <f t="shared" si="590"/>
        <v/>
      </c>
      <c r="K206" s="23" t="str">
        <f t="shared" si="590"/>
        <v/>
      </c>
      <c r="L206" s="22" t="str">
        <f t="shared" si="591"/>
        <v/>
      </c>
      <c r="M206" s="186">
        <f>INDEX('[2]TS BYDem'!J$10:J$59,MATCH($D206,'[2]TS BYDem'!D$10:D$59,0))</f>
        <v>15.8</v>
      </c>
      <c r="N206" s="186" cm="1">
        <f t="array" ref="N206">IF(N$199=-1,O206,IF(N$199=99,M206,IF(N$199=0,INDEX($E192:$M192,0,N$197),(INDEX($E192:$M192,0,N$199+1)-INDEX($E192:$M192,0,N$199))/(INDEX($E$185:$M$185,0,N$199+1)-INDEX($E$185:$M$185,0,N$199))+M206)))</f>
        <v>14.977063476802492</v>
      </c>
      <c r="O206" s="186" cm="1">
        <f t="array" ref="O206">IF(O$199=-1,P206,IF(O$199=99,N206,IF(O$199=0,INDEX($E192:$M192,0,O$197),(INDEX($E192:$M192,0,O$199+1)-INDEX($E192:$M192,0,O$199))/(INDEX($E$185:$M$185,0,O$199+1)-INDEX($E$185:$M$185,0,O$199))+N206)))</f>
        <v>14.154126953604983</v>
      </c>
      <c r="P206" s="186" cm="1">
        <f t="array" ref="P206">IF(P$199=-1,Q206,IF(P$199=99,O206,IF(P$199=0,INDEX($E192:$M192,0,P$197),(INDEX($E192:$M192,0,P$199+1)-INDEX($E192:$M192,0,P$199))/(INDEX($E$185:$M$185,0,P$199+1)-INDEX($E$185:$M$185,0,P$199))+O206)))</f>
        <v>12.081299629763897</v>
      </c>
      <c r="Q206" s="186" cm="1">
        <f t="array" ref="Q206">IF(Q$199=-1,R206,IF(Q$199=99,P206,IF(Q$199=0,INDEX($E192:$M192,0,Q$197),(INDEX($E192:$M192,0,Q$199+1)-INDEX($E192:$M192,0,Q$199))/(INDEX($E$185:$M$185,0,Q$199+1)-INDEX($E$185:$M$185,0,Q$199))+P206)))</f>
        <v>10.411029300894594</v>
      </c>
      <c r="R206" s="186" cm="1">
        <f t="array" ref="R206">IF(R$199=-1,S206,IF(R$199=99,Q206,IF(R$199=0,INDEX($E192:$M192,0,R$197),(INDEX($E192:$M192,0,R$199+1)-INDEX($E192:$M192,0,R$199))/(INDEX($E$185:$M$185,0,R$199+1)-INDEX($E$185:$M$185,0,R$199))+Q206)))</f>
        <v>8.7407589720252883</v>
      </c>
      <c r="S206" s="186" cm="1">
        <f t="array" ref="S206">IF(S$199=-1,T206,IF(S$199=99,R206,IF(S$199=0,INDEX($E192:$M192,0,S$197),(INDEX($E192:$M192,0,S$199+1)-INDEX($E192:$M192,0,S$199))/(INDEX($E$185:$M$185,0,S$199+1)-INDEX($E$185:$M$185,0,S$199))+R206)))</f>
        <v>8.8425543439649132</v>
      </c>
      <c r="T206" s="186" cm="1">
        <f t="array" ref="T206">IF(T$199=-1,U206,IF(T$199=99,S206,IF(T$199=0,INDEX($E192:$M192,0,T$197),(INDEX($E192:$M192,0,T$199+1)-INDEX($E192:$M192,0,T$199))/(INDEX($E$185:$M$185,0,T$199+1)-INDEX($E$185:$M$185,0,T$199))+S206)))</f>
        <v>8.9443497159045364</v>
      </c>
      <c r="U206" s="186" cm="1">
        <f t="array" ref="U206">IF(U$199=-1,V206,IF(U$199=99,T206,IF(U$199=0,INDEX($E192:$M192,0,U$197),(INDEX($E192:$M192,0,U$199+1)-INDEX($E192:$M192,0,U$199))/(INDEX($E$185:$M$185,0,U$199+1)-INDEX($E$185:$M$185,0,U$199))+T206)))</f>
        <v>9.1859778499172613</v>
      </c>
      <c r="V206" s="186" cm="1">
        <f t="array" ref="V206">IF(V$199=-1,W206,IF(V$199=99,U206,IF(V$199=0,INDEX($E192:$M192,0,V$197),(INDEX($E192:$M192,0,V$199+1)-INDEX($E192:$M192,0,V$199))/(INDEX($E$185:$M$185,0,V$199+1)-INDEX($E$185:$M$185,0,V$199))+U206)))</f>
        <v>9.2448627322408399</v>
      </c>
      <c r="W206" s="186" cm="1">
        <f t="array" ref="W206">IF(W$199=-1,X206,IF(W$199=99,V206,IF(W$199=0,INDEX($E192:$M192,0,W$197),(INDEX($E192:$M192,0,W$199+1)-INDEX($E192:$M192,0,W$199))/(INDEX($E$185:$M$185,0,W$199+1)-INDEX($E$185:$M$185,0,W$199))+V206)))</f>
        <v>9.2807901254816869</v>
      </c>
      <c r="X206" s="186" cm="1">
        <f t="array" ref="X206">IF(X$199=-1,Y206,IF(X$199=99,W206,IF(X$199=0,INDEX($E192:$M192,0,X$197),(INDEX($E192:$M192,0,X$199+1)-INDEX($E192:$M192,0,X$199))/(INDEX($E$185:$M$185,0,X$199+1)-INDEX($E$185:$M$185,0,X$199))+W206)))</f>
        <v>9.316717518722534</v>
      </c>
      <c r="Y206" s="186" cm="1">
        <f t="array" ref="Y206">IF(Y$199=-1,Z206,IF(Y$199=99,X206,IF(Y$199=0,INDEX($E192:$M192,0,Y$197),(INDEX($E192:$M192,0,Y$199+1)-INDEX($E192:$M192,0,Y$199))/(INDEX($E$185:$M$185,0,Y$199+1)-INDEX($E$185:$M$185,0,Y$199))+X206)))</f>
        <v>9.352644911963381</v>
      </c>
      <c r="Z206" s="186" cm="1">
        <f t="array" ref="Z206">IF(Z$199=-1,AA206,IF(Z$199=99,Y206,IF(Z$199=0,INDEX($E192:$M192,0,Z$197),(INDEX($E192:$M192,0,Z$199+1)-INDEX($E192:$M192,0,Z$199))/(INDEX($E$185:$M$185,0,Z$199+1)-INDEX($E$185:$M$185,0,Z$199))+Y206)))</f>
        <v>9.388572305204228</v>
      </c>
      <c r="AA206" s="186" cm="1">
        <f t="array" ref="AA206">IF(AA$199=-1,AB206,IF(AA$199=99,Z206,IF(AA$199=0,INDEX($E192:$M192,0,AA$197),(INDEX($E192:$M192,0,AA$199+1)-INDEX($E192:$M192,0,AA$199))/(INDEX($E$185:$M$185,0,AA$199+1)-INDEX($E$185:$M$185,0,AA$199))+Z206)))</f>
        <v>9.4244996984450751</v>
      </c>
      <c r="AB206" s="186" cm="1">
        <f t="array" ref="AB206">IF(AB$199=-1,AC206,IF(AB$199=99,AA206,IF(AB$199=0,INDEX($E192:$M192,0,AB$197),(INDEX($E192:$M192,0,AB$199+1)-INDEX($E192:$M192,0,AB$199))/(INDEX($E$185:$M$185,0,AB$199+1)-INDEX($E$185:$M$185,0,AB$199))+AA206)))</f>
        <v>9.4604270916859221</v>
      </c>
      <c r="AC206" s="186" cm="1">
        <f t="array" ref="AC206">IF(AC$199=-1,AD206,IF(AC$199=99,AB206,IF(AC$199=0,INDEX($E192:$M192,0,AC$197),(INDEX($E192:$M192,0,AC$199+1)-INDEX($E192:$M192,0,AC$199))/(INDEX($E$185:$M$185,0,AC$199+1)-INDEX($E$185:$M$185,0,AC$199))+AB206)))</f>
        <v>9.4963544849267691</v>
      </c>
      <c r="AD206" s="186" cm="1">
        <f t="array" ref="AD206">IF(AD$199=-1,AE206,IF(AD$199=99,AC206,IF(AD$199=0,INDEX($E192:$M192,0,AD$197),(INDEX($E192:$M192,0,AD$199+1)-INDEX($E192:$M192,0,AD$199))/(INDEX($E$185:$M$185,0,AD$199+1)-INDEX($E$185:$M$185,0,AD$199))+AC206)))</f>
        <v>9.5322818781676162</v>
      </c>
      <c r="AE206" s="186" cm="1">
        <f t="array" ref="AE206">IF(AE$199=-1,AF206,IF(AE$199=99,AD206,IF(AE$199=0,INDEX($E192:$M192,0,AE$197),(INDEX($E192:$M192,0,AE$199+1)-INDEX($E192:$M192,0,AE$199))/(INDEX($E$185:$M$185,0,AE$199+1)-INDEX($E$185:$M$185,0,AE$199))+AD206)))</f>
        <v>9.5682092714084686</v>
      </c>
      <c r="AF206" s="186" cm="1">
        <f t="array" ref="AF206">IF(AF$199=-1,AG206,IF(AF$199=99,AE206,IF(AF$199=0,INDEX($E192:$M192,0,AF$197),(INDEX($E192:$M192,0,AF$199+1)-INDEX($E192:$M192,0,AF$199))/(INDEX($E$185:$M$185,0,AF$199+1)-INDEX($E$185:$M$185,0,AF$199))+AE206)))</f>
        <v>9.538701248745312</v>
      </c>
      <c r="AG206" s="186" cm="1">
        <f t="array" ref="AG206">IF(AG$199=-1,AH206,IF(AG$199=99,AF206,IF(AG$199=0,INDEX($E192:$M192,0,AG$197),(INDEX($E192:$M192,0,AG$199+1)-INDEX($E192:$M192,0,AG$199))/(INDEX($E$185:$M$185,0,AG$199+1)-INDEX($E$185:$M$185,0,AG$199))+AF206)))</f>
        <v>9.5091932260821554</v>
      </c>
      <c r="AH206" s="186" cm="1">
        <f t="array" ref="AH206">IF(AH$199=-1,AI206,IF(AH$199=99,AG206,IF(AH$199=0,INDEX($E192:$M192,0,AH$197),(INDEX($E192:$M192,0,AH$199+1)-INDEX($E192:$M192,0,AH$199))/(INDEX($E$185:$M$185,0,AH$199+1)-INDEX($E$185:$M$185,0,AH$199))+AG206)))</f>
        <v>9.4796852034189989</v>
      </c>
      <c r="AI206" s="186" cm="1">
        <f t="array" ref="AI206">IF(AI$199=-1,AJ206,IF(AI$199=99,AH206,IF(AI$199=0,INDEX($E192:$M192,0,AI$197),(INDEX($E192:$M192,0,AI$199+1)-INDEX($E192:$M192,0,AI$199))/(INDEX($E$185:$M$185,0,AI$199+1)-INDEX($E$185:$M$185,0,AI$199))+AH206)))</f>
        <v>9.4501771807558423</v>
      </c>
      <c r="AJ206" s="186" cm="1">
        <f t="array" ref="AJ206">IF(AJ$199=-1,AK206,IF(AJ$199=99,AI206,IF(AJ$199=0,INDEX($E192:$M192,0,AJ$197),(INDEX($E192:$M192,0,AJ$199+1)-INDEX($E192:$M192,0,AJ$199))/(INDEX($E$185:$M$185,0,AJ$199+1)-INDEX($E$185:$M$185,0,AJ$199))+AI206)))</f>
        <v>9.4206691580926858</v>
      </c>
      <c r="AK206" s="186" cm="1">
        <f t="array" ref="AK206">IF(AK$199=-1,AL206,IF(AK$199=99,AJ206,IF(AK$199=0,INDEX($E192:$M192,0,AK$197),(INDEX($E192:$M192,0,AK$199+1)-INDEX($E192:$M192,0,AK$199))/(INDEX($E$185:$M$185,0,AK$199+1)-INDEX($E$185:$M$185,0,AK$199))+AJ206)))</f>
        <v>9.3911611354295292</v>
      </c>
      <c r="AL206" s="186" cm="1">
        <f t="array" ref="AL206">IF(AL$199=-1,AM206,IF(AL$199=99,AK206,IF(AL$199=0,INDEX($E192:$M192,0,AL$197),(INDEX($E192:$M192,0,AL$199+1)-INDEX($E192:$M192,0,AL$199))/(INDEX($E$185:$M$185,0,AL$199+1)-INDEX($E$185:$M$185,0,AL$199))+AK206)))</f>
        <v>9.3616531127663727</v>
      </c>
      <c r="AM206" s="186" cm="1">
        <f t="array" ref="AM206">IF(AM$199=-1,AN206,IF(AM$199=99,AL206,IF(AM$199=0,INDEX($E192:$M192,0,AM$197),(INDEX($E192:$M192,0,AM$199+1)-INDEX($E192:$M192,0,AM$199))/(INDEX($E$185:$M$185,0,AM$199+1)-INDEX($E$185:$M$185,0,AM$199))+AL206)))</f>
        <v>9.3321450901032161</v>
      </c>
      <c r="AN206" s="186" cm="1">
        <f t="array" ref="AN206">IF(AN$199=-1,AO206,IF(AN$199=99,AM206,IF(AN$199=0,INDEX($E192:$M192,0,AN$197),(INDEX($E192:$M192,0,AN$199+1)-INDEX($E192:$M192,0,AN$199))/(INDEX($E$185:$M$185,0,AN$199+1)-INDEX($E$185:$M$185,0,AN$199))+AM206)))</f>
        <v>9.3026370674400596</v>
      </c>
      <c r="AO206" s="186" cm="1">
        <f t="array" ref="AO206">IF(AO$199=-1,AP206,IF(AO$199=99,AN206,IF(AO$199=0,INDEX($E192:$M192,0,AO$197),(INDEX($E192:$M192,0,AO$199+1)-INDEX($E192:$M192,0,AO$199))/(INDEX($E$185:$M$185,0,AO$199+1)-INDEX($E$185:$M$185,0,AO$199))+AN206)))</f>
        <v>9.2731290447768977</v>
      </c>
      <c r="AP206" s="186" cm="1">
        <f t="array" ref="AP206">IF(AP$199=-1,AQ206,IF(AP$199=99,AO206,IF(AP$199=0,INDEX($E192:$M192,0,AP$197),(INDEX($E192:$M192,0,AP$199+1)-INDEX($E192:$M192,0,AP$199))/(INDEX($E$185:$M$185,0,AP$199+1)-INDEX($E$185:$M$185,0,AP$199))+AO206)))</f>
        <v>9.1930530356485605</v>
      </c>
      <c r="AQ206" s="186" cm="1">
        <f t="array" ref="AQ206">IF(AQ$199=-1,AR206,IF(AQ$199=99,AP206,IF(AQ$199=0,INDEX($E192:$M192,0,AQ$197),(INDEX($E192:$M192,0,AQ$199+1)-INDEX($E192:$M192,0,AQ$199))/(INDEX($E$185:$M$185,0,AQ$199+1)-INDEX($E$185:$M$185,0,AQ$199))+AP206)))</f>
        <v>8.4723689534935183</v>
      </c>
      <c r="AR206" s="186" cm="1">
        <f t="array" ref="AR206">IF(AR$199=-1,AS206,IF(AR$199=99,AQ206,IF(AR$199=0,INDEX($E192:$M192,0,AR$197),(INDEX($E192:$M192,0,AR$199+1)-INDEX($E192:$M192,0,AR$199))/(INDEX($E$185:$M$185,0,AR$199+1)-INDEX($E$185:$M$185,0,AR$199))+AQ206)))</f>
        <v>8.4723689534935183</v>
      </c>
      <c r="AS206" s="186" cm="1">
        <f t="array" ref="AS206">IF(AS$199=-1,#REF!,IF(AS$199=99,AR206,IF(AS$199=0,INDEX($E192:$M192,0,AS$197),(INDEX($E192:$M192,0,AS$199+1)-INDEX($E192:$M192,0,AS$199))/(INDEX($E$185:$M$185,0,AS$199+1)-INDEX($E$185:$M$185,0,AS$199))+AR206)))</f>
        <v>8.4723689534935183</v>
      </c>
      <c r="AT206" s="186"/>
      <c r="AW206" s="186"/>
      <c r="AX206" s="186"/>
      <c r="BH206" s="186">
        <f t="shared" si="592"/>
        <v>14.550109199356424</v>
      </c>
      <c r="BI206" s="109">
        <f t="shared" si="593"/>
        <v>7.910701269896056E-2</v>
      </c>
    </row>
    <row r="207" spans="1:61">
      <c r="A207" s="185" t="s">
        <v>16</v>
      </c>
      <c r="B207" s="22" t="str">
        <f t="shared" si="587"/>
        <v/>
      </c>
      <c r="C207" s="23" t="str">
        <f t="shared" si="588"/>
        <v/>
      </c>
      <c r="D207" s="57" t="str">
        <f t="shared" si="589"/>
        <v>TPPUGAT</v>
      </c>
      <c r="E207" s="23" t="str">
        <f t="shared" si="590"/>
        <v/>
      </c>
      <c r="F207" s="23"/>
      <c r="H207" s="23" t="str">
        <f t="shared" si="590"/>
        <v/>
      </c>
      <c r="J207" s="23" t="str">
        <f t="shared" si="590"/>
        <v/>
      </c>
      <c r="K207" s="23" t="str">
        <f t="shared" si="590"/>
        <v/>
      </c>
      <c r="L207" s="22" t="str">
        <f t="shared" si="591"/>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0.67889467519440883</v>
      </c>
      <c r="V207" s="186" cm="1">
        <f t="array" ref="V207">IF(V$199=-1,W207,IF(V$199=99,U207,IF(V$199=0,INDEX($E193:$M193,0,V$197),(INDEX($E193:$M193,0,V$199+1)-INDEX($E193:$M193,0,V$199))/(INDEX($E$185:$M$185,0,V$199+1)-INDEX($E$185:$M$185,0,V$199))+U207)))</f>
        <v>0.6313519906124907</v>
      </c>
      <c r="W207" s="186" cm="1">
        <f t="array" ref="W207">IF(W$199=-1,X207,IF(W$199=99,V207,IF(W$199=0,INDEX($E193:$M193,0,W$197),(INDEX($E193:$M193,0,W$199+1)-INDEX($E193:$M193,0,W$199))/(INDEX($E$185:$M$185,0,W$199+1)-INDEX($E$185:$M$185,0,W$199))+V207)))</f>
        <v>0.6478410884201794</v>
      </c>
      <c r="X207" s="186" cm="1">
        <f t="array" ref="X207">IF(X$199=-1,Y207,IF(X$199=99,W207,IF(X$199=0,INDEX($E193:$M193,0,X$197),(INDEX($E193:$M193,0,X$199+1)-INDEX($E193:$M193,0,X$199))/(INDEX($E$185:$M$185,0,X$199+1)-INDEX($E$185:$M$185,0,X$199))+W207)))</f>
        <v>0.6643301862278681</v>
      </c>
      <c r="Y207" s="186" cm="1">
        <f t="array" ref="Y207">IF(Y$199=-1,Z207,IF(Y$199=99,X207,IF(Y$199=0,INDEX($E193:$M193,0,Y$197),(INDEX($E193:$M193,0,Y$199+1)-INDEX($E193:$M193,0,Y$199))/(INDEX($E$185:$M$185,0,Y$199+1)-INDEX($E$185:$M$185,0,Y$199))+X207)))</f>
        <v>0.6808192840355568</v>
      </c>
      <c r="Z207" s="186" cm="1">
        <f t="array" ref="Z207">IF(Z$199=-1,AA207,IF(Z$199=99,Y207,IF(Z$199=0,INDEX($E193:$M193,0,Z$197),(INDEX($E193:$M193,0,Z$199+1)-INDEX($E193:$M193,0,Z$199))/(INDEX($E$185:$M$185,0,Z$199+1)-INDEX($E$185:$M$185,0,Z$199))+Y207)))</f>
        <v>0.69730838184324551</v>
      </c>
      <c r="AA207" s="186" cm="1">
        <f t="array" ref="AA207">IF(AA$199=-1,AB207,IF(AA$199=99,Z207,IF(AA$199=0,INDEX($E193:$M193,0,AA$197),(INDEX($E193:$M193,0,AA$199+1)-INDEX($E193:$M193,0,AA$199))/(INDEX($E$185:$M$185,0,AA$199+1)-INDEX($E$185:$M$185,0,AA$199))+Z207)))</f>
        <v>0.71379747965093421</v>
      </c>
      <c r="AB207" s="186" cm="1">
        <f t="array" ref="AB207">IF(AB$199=-1,AC207,IF(AB$199=99,AA207,IF(AB$199=0,INDEX($E193:$M193,0,AB$197),(INDEX($E193:$M193,0,AB$199+1)-INDEX($E193:$M193,0,AB$199))/(INDEX($E$185:$M$185,0,AB$199+1)-INDEX($E$185:$M$185,0,AB$199))+AA207)))</f>
        <v>0.73028657745862291</v>
      </c>
      <c r="AC207" s="186" cm="1">
        <f t="array" ref="AC207">IF(AC$199=-1,AD207,IF(AC$199=99,AB207,IF(AC$199=0,INDEX($E193:$M193,0,AC$197),(INDEX($E193:$M193,0,AC$199+1)-INDEX($E193:$M193,0,AC$199))/(INDEX($E$185:$M$185,0,AC$199+1)-INDEX($E$185:$M$185,0,AC$199))+AB207)))</f>
        <v>0.74677567526631161</v>
      </c>
      <c r="AD207" s="186" cm="1">
        <f t="array" ref="AD207">IF(AD$199=-1,AE207,IF(AD$199=99,AC207,IF(AD$199=0,INDEX($E193:$M193,0,AD$197),(INDEX($E193:$M193,0,AD$199+1)-INDEX($E193:$M193,0,AD$199))/(INDEX($E$185:$M$185,0,AD$199+1)-INDEX($E$185:$M$185,0,AD$199))+AC207)))</f>
        <v>0.76326477307400031</v>
      </c>
      <c r="AE207" s="186" cm="1">
        <f t="array" ref="AE207">IF(AE$199=-1,AF207,IF(AE$199=99,AD207,IF(AE$199=0,INDEX($E193:$M193,0,AE$197),(INDEX($E193:$M193,0,AE$199+1)-INDEX($E193:$M193,0,AE$199))/(INDEX($E$185:$M$185,0,AE$199+1)-INDEX($E$185:$M$185,0,AE$199))+AD207)))</f>
        <v>0.77975387088168935</v>
      </c>
      <c r="AF207" s="186" cm="1">
        <f t="array" ref="AF207">IF(AF$199=-1,AG207,IF(AF$199=99,AE207,IF(AF$199=0,INDEX($E193:$M193,0,AF$197),(INDEX($E193:$M193,0,AF$199+1)-INDEX($E193:$M193,0,AF$199))/(INDEX($E$185:$M$185,0,AF$199+1)-INDEX($E$185:$M$185,0,AF$199))+AE207)))</f>
        <v>0.80026300540614281</v>
      </c>
      <c r="AG207" s="186" cm="1">
        <f t="array" ref="AG207">IF(AG$199=-1,AH207,IF(AG$199=99,AF207,IF(AG$199=0,INDEX($E193:$M193,0,AG$197),(INDEX($E193:$M193,0,AG$199+1)-INDEX($E193:$M193,0,AG$199))/(INDEX($E$185:$M$185,0,AG$199+1)-INDEX($E$185:$M$185,0,AG$199))+AF207)))</f>
        <v>0.82077213993059628</v>
      </c>
      <c r="AH207" s="186" cm="1">
        <f t="array" ref="AH207">IF(AH$199=-1,AI207,IF(AH$199=99,AG207,IF(AH$199=0,INDEX($E193:$M193,0,AH$197),(INDEX($E193:$M193,0,AH$199+1)-INDEX($E193:$M193,0,AH$199))/(INDEX($E$185:$M$185,0,AH$199+1)-INDEX($E$185:$M$185,0,AH$199))+AG207)))</f>
        <v>0.84128127445504974</v>
      </c>
      <c r="AI207" s="186" cm="1">
        <f t="array" ref="AI207">IF(AI$199=-1,AJ207,IF(AI$199=99,AH207,IF(AI$199=0,INDEX($E193:$M193,0,AI$197),(INDEX($E193:$M193,0,AI$199+1)-INDEX($E193:$M193,0,AI$199))/(INDEX($E$185:$M$185,0,AI$199+1)-INDEX($E$185:$M$185,0,AI$199))+AH207)))</f>
        <v>0.86179040897950321</v>
      </c>
      <c r="AJ207" s="186" cm="1">
        <f t="array" ref="AJ207">IF(AJ$199=-1,AK207,IF(AJ$199=99,AI207,IF(AJ$199=0,INDEX($E193:$M193,0,AJ$197),(INDEX($E193:$M193,0,AJ$199+1)-INDEX($E193:$M193,0,AJ$199))/(INDEX($E$185:$M$185,0,AJ$199+1)-INDEX($E$185:$M$185,0,AJ$199))+AI207)))</f>
        <v>0.88229954350395667</v>
      </c>
      <c r="AK207" s="186" cm="1">
        <f t="array" ref="AK207">IF(AK$199=-1,AL207,IF(AK$199=99,AJ207,IF(AK$199=0,INDEX($E193:$M193,0,AK$197),(INDEX($E193:$M193,0,AK$199+1)-INDEX($E193:$M193,0,AK$199))/(INDEX($E$185:$M$185,0,AK$199+1)-INDEX($E$185:$M$185,0,AK$199))+AJ207)))</f>
        <v>0.90280867802841014</v>
      </c>
      <c r="AL207" s="186" cm="1">
        <f t="array" ref="AL207">IF(AL$199=-1,AM207,IF(AL$199=99,AK207,IF(AL$199=0,INDEX($E193:$M193,0,AL$197),(INDEX($E193:$M193,0,AL$199+1)-INDEX($E193:$M193,0,AL$199))/(INDEX($E$185:$M$185,0,AL$199+1)-INDEX($E$185:$M$185,0,AL$199))+AK207)))</f>
        <v>0.9233178125528636</v>
      </c>
      <c r="AM207" s="186" cm="1">
        <f t="array" ref="AM207">IF(AM$199=-1,AN207,IF(AM$199=99,AL207,IF(AM$199=0,INDEX($E193:$M193,0,AM$197),(INDEX($E193:$M193,0,AM$199+1)-INDEX($E193:$M193,0,AM$199))/(INDEX($E$185:$M$185,0,AM$199+1)-INDEX($E$185:$M$185,0,AM$199))+AL207)))</f>
        <v>0.94382694707731707</v>
      </c>
      <c r="AN207" s="186" cm="1">
        <f t="array" ref="AN207">IF(AN$199=-1,AO207,IF(AN$199=99,AM207,IF(AN$199=0,INDEX($E193:$M193,0,AN$197),(INDEX($E193:$M193,0,AN$199+1)-INDEX($E193:$M193,0,AN$199))/(INDEX($E$185:$M$185,0,AN$199+1)-INDEX($E$185:$M$185,0,AN$199))+AM207)))</f>
        <v>0.96433608160177053</v>
      </c>
      <c r="AO207" s="186" cm="1">
        <f t="array" ref="AO207">IF(AO$199=-1,AP207,IF(AO$199=99,AN207,IF(AO$199=0,INDEX($E193:$M193,0,AO$197),(INDEX($E193:$M193,0,AO$199+1)-INDEX($E193:$M193,0,AO$199))/(INDEX($E$185:$M$185,0,AO$199+1)-INDEX($E$185:$M$185,0,AO$199))+AN207)))</f>
        <v>0.98484521612622367</v>
      </c>
      <c r="AP207" s="186" cm="1">
        <f t="array" ref="AP207">IF(AP$199=-1,AQ207,IF(AP$199=99,AO207,IF(AP$199=0,INDEX($E193:$M193,0,AP$197),(INDEX($E193:$M193,0,AP$199+1)-INDEX($E193:$M193,0,AP$199))/(INDEX($E$185:$M$185,0,AP$199+1)-INDEX($E$185:$M$185,0,AP$199))+AO207)))</f>
        <v>1.0079718621451133</v>
      </c>
      <c r="AQ207" s="186" cm="1">
        <f t="array" ref="AQ207">IF(AQ$199=-1,AR207,IF(AQ$199=99,AP207,IF(AQ$199=0,INDEX($E193:$M193,0,AQ$197),(INDEX($E193:$M193,0,AQ$199+1)-INDEX($E193:$M193,0,AQ$199))/(INDEX($E$185:$M$185,0,AQ$199+1)-INDEX($E$185:$M$185,0,AQ$199))+AP207)))</f>
        <v>1.2161116763151194</v>
      </c>
      <c r="AR207" s="186" cm="1">
        <f t="array" ref="AR207">IF(AR$199=-1,AS207,IF(AR$199=99,AQ207,IF(AR$199=0,INDEX($E193:$M193,0,AR$197),(INDEX($E193:$M193,0,AR$199+1)-INDEX($E193:$M193,0,AR$199))/(INDEX($E$185:$M$185,0,AR$199+1)-INDEX($E$185:$M$185,0,AR$199))+AQ207)))</f>
        <v>1.2161116763151194</v>
      </c>
      <c r="AS207" s="186" cm="1">
        <f t="array" ref="AS207">IF(AS$199=-1,#REF!,IF(AS$199=99,AR207,IF(AS$199=0,INDEX($E193:$M193,0,AS$197),(INDEX($E193:$M193,0,AS$199+1)-INDEX($E193:$M193,0,AS$199))/(INDEX($E$185:$M$185,0,AS$199+1)-INDEX($E$185:$M$185,0,AS$199))+AR207)))</f>
        <v>1.2161116763151194</v>
      </c>
      <c r="AT207" s="186"/>
      <c r="AW207" s="186"/>
      <c r="AX207" s="186"/>
      <c r="BH207" s="186">
        <f t="shared" si="592"/>
        <v>0.53459848266953358</v>
      </c>
      <c r="BI207" s="109" t="e">
        <f t="shared" si="593"/>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4">1+J214</f>
        <v>2013</v>
      </c>
      <c r="L214" s="18">
        <f t="shared" si="594"/>
        <v>2014</v>
      </c>
      <c r="M214" s="18">
        <f t="shared" si="594"/>
        <v>2015</v>
      </c>
      <c r="N214" s="18">
        <f t="shared" si="594"/>
        <v>2016</v>
      </c>
      <c r="O214" s="18">
        <f t="shared" si="594"/>
        <v>2017</v>
      </c>
      <c r="P214" s="18">
        <f t="shared" si="594"/>
        <v>2018</v>
      </c>
      <c r="Q214" s="18">
        <f t="shared" si="594"/>
        <v>2019</v>
      </c>
      <c r="R214" s="18">
        <f t="shared" si="594"/>
        <v>2020</v>
      </c>
      <c r="S214" s="18">
        <f t="shared" si="594"/>
        <v>2021</v>
      </c>
      <c r="T214" s="18">
        <f t="shared" si="594"/>
        <v>2022</v>
      </c>
      <c r="U214" s="18">
        <f t="shared" si="594"/>
        <v>2023</v>
      </c>
      <c r="V214" s="18">
        <f t="shared" si="594"/>
        <v>2024</v>
      </c>
      <c r="W214" s="18">
        <f t="shared" si="594"/>
        <v>2025</v>
      </c>
      <c r="X214" s="18">
        <f t="shared" si="594"/>
        <v>2026</v>
      </c>
      <c r="Y214" s="18">
        <f t="shared" si="594"/>
        <v>2027</v>
      </c>
      <c r="Z214" s="18">
        <f t="shared" si="594"/>
        <v>2028</v>
      </c>
      <c r="AA214" s="18">
        <f t="shared" si="594"/>
        <v>2029</v>
      </c>
      <c r="AB214" s="18">
        <f t="shared" si="594"/>
        <v>2030</v>
      </c>
      <c r="AC214" s="18">
        <f t="shared" si="594"/>
        <v>2031</v>
      </c>
      <c r="AD214" s="18">
        <f t="shared" si="594"/>
        <v>2032</v>
      </c>
      <c r="AE214" s="18">
        <f t="shared" si="594"/>
        <v>2033</v>
      </c>
      <c r="AF214" s="18">
        <f t="shared" si="594"/>
        <v>2034</v>
      </c>
      <c r="AG214" s="18">
        <f t="shared" si="594"/>
        <v>2035</v>
      </c>
      <c r="AH214" s="18">
        <f t="shared" si="594"/>
        <v>2036</v>
      </c>
      <c r="AI214" s="18">
        <f t="shared" si="594"/>
        <v>2037</v>
      </c>
      <c r="AJ214" s="18">
        <f t="shared" si="594"/>
        <v>2038</v>
      </c>
      <c r="AK214" s="18">
        <f t="shared" si="594"/>
        <v>2039</v>
      </c>
      <c r="AL214" s="18">
        <f t="shared" si="594"/>
        <v>2040</v>
      </c>
      <c r="AM214" s="18">
        <v>2045</v>
      </c>
      <c r="AN214" s="18">
        <v>2050</v>
      </c>
      <c r="AO214" s="18">
        <v>2060</v>
      </c>
      <c r="AP214" s="18">
        <v>2070</v>
      </c>
      <c r="AQ214" s="18"/>
      <c r="AT214" s="18"/>
      <c r="AU214" s="18"/>
      <c r="BE214" s="18">
        <v>2012</v>
      </c>
      <c r="BF214" s="18"/>
    </row>
    <row r="215" spans="1:58" s="191" customFormat="1">
      <c r="A215" s="116" t="s">
        <v>16</v>
      </c>
      <c r="J215" s="114">
        <f t="shared" ref="J215:AP215" si="595">MATCH(J$214,$C$210:$K$210,$B210)</f>
        <v>1</v>
      </c>
      <c r="K215" s="191">
        <f t="shared" si="595"/>
        <v>1</v>
      </c>
      <c r="L215" s="191">
        <f t="shared" si="595"/>
        <v>1</v>
      </c>
      <c r="M215" s="191">
        <f t="shared" si="595"/>
        <v>2</v>
      </c>
      <c r="N215" s="191">
        <f t="shared" si="595"/>
        <v>2</v>
      </c>
      <c r="O215" s="191">
        <f t="shared" si="595"/>
        <v>3</v>
      </c>
      <c r="P215" s="191">
        <f t="shared" si="595"/>
        <v>3</v>
      </c>
      <c r="Q215" s="191">
        <f t="shared" si="595"/>
        <v>4</v>
      </c>
      <c r="R215" s="191">
        <f t="shared" si="595"/>
        <v>5</v>
      </c>
      <c r="S215" s="191">
        <f t="shared" si="595"/>
        <v>6</v>
      </c>
      <c r="T215" s="191">
        <f t="shared" si="595"/>
        <v>6</v>
      </c>
      <c r="U215" s="191">
        <f t="shared" si="595"/>
        <v>6</v>
      </c>
      <c r="V215" s="191">
        <f t="shared" si="595"/>
        <v>6</v>
      </c>
      <c r="W215" s="191">
        <f t="shared" si="595"/>
        <v>6</v>
      </c>
      <c r="X215" s="191">
        <f t="shared" si="595"/>
        <v>6</v>
      </c>
      <c r="Y215" s="191">
        <f t="shared" si="595"/>
        <v>6</v>
      </c>
      <c r="Z215" s="191">
        <f t="shared" si="595"/>
        <v>6</v>
      </c>
      <c r="AA215" s="191">
        <f t="shared" si="595"/>
        <v>6</v>
      </c>
      <c r="AB215" s="191">
        <f t="shared" si="595"/>
        <v>7</v>
      </c>
      <c r="AC215" s="191">
        <f t="shared" si="595"/>
        <v>7</v>
      </c>
      <c r="AD215" s="191">
        <f t="shared" si="595"/>
        <v>7</v>
      </c>
      <c r="AE215" s="191">
        <f t="shared" si="595"/>
        <v>7</v>
      </c>
      <c r="AF215" s="191">
        <f t="shared" si="595"/>
        <v>7</v>
      </c>
      <c r="AG215" s="191">
        <f t="shared" si="595"/>
        <v>7</v>
      </c>
      <c r="AH215" s="191">
        <f t="shared" si="595"/>
        <v>7</v>
      </c>
      <c r="AI215" s="191">
        <f t="shared" si="595"/>
        <v>7</v>
      </c>
      <c r="AJ215" s="191">
        <f t="shared" si="595"/>
        <v>7</v>
      </c>
      <c r="AK215" s="191">
        <f t="shared" si="595"/>
        <v>7</v>
      </c>
      <c r="AL215" s="191">
        <f t="shared" si="595"/>
        <v>8</v>
      </c>
      <c r="AM215" s="191">
        <f t="shared" si="595"/>
        <v>8</v>
      </c>
      <c r="AN215" s="191">
        <f t="shared" si="595"/>
        <v>9</v>
      </c>
      <c r="AO215" s="191">
        <f t="shared" si="595"/>
        <v>9</v>
      </c>
      <c r="AP215" s="191">
        <f t="shared" si="595"/>
        <v>9</v>
      </c>
      <c r="BE215" s="114">
        <f>MATCH(BE$214,$C$210:$K$210,$B210)</f>
        <v>1</v>
      </c>
    </row>
    <row r="216" spans="1:58">
      <c r="A216" s="116" t="s">
        <v>16</v>
      </c>
      <c r="J216" s="40">
        <f t="shared" ref="J216:AP216" si="596">MATCH(J$214,$C$210:$K$210,$B211)</f>
        <v>1</v>
      </c>
      <c r="K216" s="185" t="e">
        <f t="shared" si="596"/>
        <v>#N/A</v>
      </c>
      <c r="L216" s="185" t="e">
        <f t="shared" si="596"/>
        <v>#N/A</v>
      </c>
      <c r="M216" s="185">
        <f t="shared" si="596"/>
        <v>2</v>
      </c>
      <c r="N216" s="185" t="e">
        <f t="shared" si="596"/>
        <v>#N/A</v>
      </c>
      <c r="O216" s="185">
        <f t="shared" si="596"/>
        <v>3</v>
      </c>
      <c r="P216" s="185" t="e">
        <f t="shared" si="596"/>
        <v>#N/A</v>
      </c>
      <c r="Q216" s="185">
        <f t="shared" si="596"/>
        <v>4</v>
      </c>
      <c r="R216" s="185">
        <f t="shared" si="596"/>
        <v>5</v>
      </c>
      <c r="S216" s="185">
        <f t="shared" si="596"/>
        <v>6</v>
      </c>
      <c r="T216" s="185" t="e">
        <f t="shared" si="596"/>
        <v>#N/A</v>
      </c>
      <c r="U216" s="185" t="e">
        <f t="shared" si="596"/>
        <v>#N/A</v>
      </c>
      <c r="V216" s="185" t="e">
        <f t="shared" si="596"/>
        <v>#N/A</v>
      </c>
      <c r="W216" s="185" t="e">
        <f t="shared" si="596"/>
        <v>#N/A</v>
      </c>
      <c r="X216" s="185" t="e">
        <f t="shared" si="596"/>
        <v>#N/A</v>
      </c>
      <c r="Y216" s="185" t="e">
        <f t="shared" si="596"/>
        <v>#N/A</v>
      </c>
      <c r="Z216" s="185" t="e">
        <f t="shared" si="596"/>
        <v>#N/A</v>
      </c>
      <c r="AA216" s="185" t="e">
        <f t="shared" si="596"/>
        <v>#N/A</v>
      </c>
      <c r="AB216" s="185">
        <f t="shared" si="596"/>
        <v>7</v>
      </c>
      <c r="AC216" s="185" t="e">
        <f t="shared" si="596"/>
        <v>#N/A</v>
      </c>
      <c r="AD216" s="185" t="e">
        <f t="shared" si="596"/>
        <v>#N/A</v>
      </c>
      <c r="AE216" s="185" t="e">
        <f t="shared" si="596"/>
        <v>#N/A</v>
      </c>
      <c r="AF216" s="185" t="e">
        <f t="shared" si="596"/>
        <v>#N/A</v>
      </c>
      <c r="AG216" s="185" t="e">
        <f t="shared" si="596"/>
        <v>#N/A</v>
      </c>
      <c r="AH216" s="185" t="e">
        <f t="shared" si="596"/>
        <v>#N/A</v>
      </c>
      <c r="AI216" s="185" t="e">
        <f t="shared" si="596"/>
        <v>#N/A</v>
      </c>
      <c r="AJ216" s="185" t="e">
        <f t="shared" si="596"/>
        <v>#N/A</v>
      </c>
      <c r="AK216" s="185" t="e">
        <f t="shared" si="596"/>
        <v>#N/A</v>
      </c>
      <c r="AL216" s="185">
        <f t="shared" si="596"/>
        <v>8</v>
      </c>
      <c r="AM216" s="185" t="e">
        <f t="shared" si="596"/>
        <v>#N/A</v>
      </c>
      <c r="AN216" s="185">
        <f t="shared" si="596"/>
        <v>9</v>
      </c>
      <c r="AO216" s="185" t="e">
        <f t="shared" si="596"/>
        <v>#N/A</v>
      </c>
      <c r="AP216" s="185" t="e">
        <f t="shared" si="596"/>
        <v>#N/A</v>
      </c>
      <c r="BE216" s="40">
        <f>MATCH(BE$214,$C$210:$K$210,$B211)</f>
        <v>1</v>
      </c>
    </row>
    <row r="217" spans="1:58">
      <c r="A217" s="116" t="s">
        <v>16</v>
      </c>
      <c r="J217" s="185">
        <f t="shared" ref="J217:AP217" si="597">MATCH(J$214,$C$211:$K$211,$B212)</f>
        <v>9</v>
      </c>
      <c r="K217" s="185">
        <f t="shared" si="597"/>
        <v>8</v>
      </c>
      <c r="L217" s="185">
        <f t="shared" si="597"/>
        <v>8</v>
      </c>
      <c r="M217" s="185">
        <f t="shared" si="597"/>
        <v>8</v>
      </c>
      <c r="N217" s="185">
        <f t="shared" si="597"/>
        <v>7</v>
      </c>
      <c r="O217" s="185">
        <f t="shared" si="597"/>
        <v>7</v>
      </c>
      <c r="P217" s="185">
        <f t="shared" si="597"/>
        <v>6</v>
      </c>
      <c r="Q217" s="185">
        <f t="shared" si="597"/>
        <v>6</v>
      </c>
      <c r="R217" s="185">
        <f t="shared" si="597"/>
        <v>5</v>
      </c>
      <c r="S217" s="185">
        <f t="shared" si="597"/>
        <v>4</v>
      </c>
      <c r="T217" s="185">
        <f t="shared" si="597"/>
        <v>3</v>
      </c>
      <c r="U217" s="185">
        <f t="shared" si="597"/>
        <v>3</v>
      </c>
      <c r="V217" s="185">
        <f t="shared" si="597"/>
        <v>3</v>
      </c>
      <c r="W217" s="185">
        <f t="shared" si="597"/>
        <v>3</v>
      </c>
      <c r="X217" s="185">
        <f t="shared" si="597"/>
        <v>3</v>
      </c>
      <c r="Y217" s="185">
        <f t="shared" si="597"/>
        <v>3</v>
      </c>
      <c r="Z217" s="185">
        <f t="shared" si="597"/>
        <v>3</v>
      </c>
      <c r="AA217" s="185">
        <f t="shared" si="597"/>
        <v>3</v>
      </c>
      <c r="AB217" s="185">
        <f t="shared" si="597"/>
        <v>3</v>
      </c>
      <c r="AC217" s="185">
        <f t="shared" si="597"/>
        <v>2</v>
      </c>
      <c r="AD217" s="185">
        <f t="shared" si="597"/>
        <v>2</v>
      </c>
      <c r="AE217" s="185">
        <f t="shared" si="597"/>
        <v>2</v>
      </c>
      <c r="AF217" s="185">
        <f t="shared" si="597"/>
        <v>2</v>
      </c>
      <c r="AG217" s="185">
        <f t="shared" si="597"/>
        <v>2</v>
      </c>
      <c r="AH217" s="185">
        <f t="shared" si="597"/>
        <v>2</v>
      </c>
      <c r="AI217" s="185">
        <f t="shared" si="597"/>
        <v>2</v>
      </c>
      <c r="AJ217" s="185">
        <f t="shared" si="597"/>
        <v>2</v>
      </c>
      <c r="AK217" s="185">
        <f t="shared" si="597"/>
        <v>2</v>
      </c>
      <c r="AL217" s="185">
        <f t="shared" si="597"/>
        <v>2</v>
      </c>
      <c r="AM217" s="185">
        <f t="shared" si="597"/>
        <v>1</v>
      </c>
      <c r="AN217" s="185">
        <f t="shared" si="597"/>
        <v>1</v>
      </c>
      <c r="AO217" s="185" t="e">
        <f t="shared" si="597"/>
        <v>#N/A</v>
      </c>
      <c r="AP217" s="185" t="e">
        <f t="shared" si="597"/>
        <v>#N/A</v>
      </c>
      <c r="BE217" s="185">
        <f>MATCH(BE$214,$C$211:$K$211,$B212)</f>
        <v>9</v>
      </c>
    </row>
    <row r="218" spans="1:58" s="117" customFormat="1">
      <c r="A218" s="116" t="s">
        <v>16</v>
      </c>
      <c r="J218" s="189">
        <f t="shared" ref="J218:AP218" si="598">IF(ISNA(J215),-1,IF(ISNA(J217),99,IF(ISNA(J216),J215,0)))</f>
        <v>0</v>
      </c>
      <c r="K218" s="189">
        <f t="shared" si="598"/>
        <v>1</v>
      </c>
      <c r="L218" s="189">
        <f t="shared" si="598"/>
        <v>1</v>
      </c>
      <c r="M218" s="189">
        <f t="shared" si="598"/>
        <v>0</v>
      </c>
      <c r="N218" s="189">
        <f t="shared" si="598"/>
        <v>2</v>
      </c>
      <c r="O218" s="189">
        <f t="shared" si="598"/>
        <v>0</v>
      </c>
      <c r="P218" s="189">
        <f t="shared" si="598"/>
        <v>3</v>
      </c>
      <c r="Q218" s="189">
        <f t="shared" si="598"/>
        <v>0</v>
      </c>
      <c r="R218" s="189">
        <f t="shared" si="598"/>
        <v>0</v>
      </c>
      <c r="S218" s="189">
        <f t="shared" si="598"/>
        <v>0</v>
      </c>
      <c r="T218" s="189">
        <f t="shared" si="598"/>
        <v>6</v>
      </c>
      <c r="U218" s="189">
        <f t="shared" si="598"/>
        <v>6</v>
      </c>
      <c r="V218" s="189">
        <f t="shared" si="598"/>
        <v>6</v>
      </c>
      <c r="W218" s="189">
        <f t="shared" si="598"/>
        <v>6</v>
      </c>
      <c r="X218" s="189">
        <f t="shared" si="598"/>
        <v>6</v>
      </c>
      <c r="Y218" s="189">
        <f t="shared" si="598"/>
        <v>6</v>
      </c>
      <c r="Z218" s="189">
        <f t="shared" si="598"/>
        <v>6</v>
      </c>
      <c r="AA218" s="189">
        <f t="shared" si="598"/>
        <v>6</v>
      </c>
      <c r="AB218" s="189">
        <f t="shared" si="598"/>
        <v>0</v>
      </c>
      <c r="AC218" s="189">
        <f t="shared" si="598"/>
        <v>7</v>
      </c>
      <c r="AD218" s="189">
        <f t="shared" si="598"/>
        <v>7</v>
      </c>
      <c r="AE218" s="189">
        <f t="shared" si="598"/>
        <v>7</v>
      </c>
      <c r="AF218" s="189">
        <f t="shared" si="598"/>
        <v>7</v>
      </c>
      <c r="AG218" s="189">
        <f t="shared" si="598"/>
        <v>7</v>
      </c>
      <c r="AH218" s="189">
        <f t="shared" si="598"/>
        <v>7</v>
      </c>
      <c r="AI218" s="189">
        <f t="shared" si="598"/>
        <v>7</v>
      </c>
      <c r="AJ218" s="189">
        <f t="shared" si="598"/>
        <v>7</v>
      </c>
      <c r="AK218" s="189">
        <f t="shared" si="598"/>
        <v>7</v>
      </c>
      <c r="AL218" s="189">
        <f t="shared" si="598"/>
        <v>0</v>
      </c>
      <c r="AM218" s="189">
        <f t="shared" si="598"/>
        <v>8</v>
      </c>
      <c r="AN218" s="189">
        <f t="shared" si="598"/>
        <v>0</v>
      </c>
      <c r="AO218" s="189">
        <f t="shared" si="598"/>
        <v>99</v>
      </c>
      <c r="AP218" s="189">
        <f t="shared" si="598"/>
        <v>99</v>
      </c>
      <c r="AQ218" s="189"/>
      <c r="AT218" s="189"/>
      <c r="AU218" s="189"/>
      <c r="BE218" s="189">
        <f>IF(ISNA(BE215),-1,IF(ISNA(BE217),99,IF(ISNA(BE216),BE215,0)))</f>
        <v>0</v>
      </c>
      <c r="BF218" s="189"/>
    </row>
    <row r="219" spans="1:58">
      <c r="B219" s="22" t="str">
        <f t="shared" ref="B219:B226" si="599">IF(A219="*","","COM_PROJ")</f>
        <v>COM_PROJ</v>
      </c>
      <c r="C219" s="23" t="str">
        <f t="shared" ref="C219:C226" si="600">IF($A219="*","","-")</f>
        <v>-</v>
      </c>
      <c r="D219" s="57" t="str">
        <f t="shared" ref="D219:D226" si="601">B186</f>
        <v>TPPRCAR</v>
      </c>
      <c r="E219" s="23" t="str">
        <f t="shared" ref="E219:H226" si="602">IF($A219="*","","-")</f>
        <v>-</v>
      </c>
      <c r="F219" s="23" t="str">
        <f t="shared" si="602"/>
        <v>-</v>
      </c>
      <c r="G219" s="23" t="str">
        <f t="shared" si="602"/>
        <v>-</v>
      </c>
      <c r="H219" s="23" t="str">
        <f t="shared" si="602"/>
        <v>-</v>
      </c>
      <c r="I219" s="22">
        <f t="shared" ref="I219:I226" si="603">IF(A219="*","",0)</f>
        <v>0</v>
      </c>
      <c r="J219" s="186" cm="1">
        <f t="array" ref="J219">IF(J$218=-1,K219,IF(J$218=99,BD219,IF(J$218=0,INDEX($E186:$M186,0,J$216),(INDEX($E186:$M186,0,J$218+1)-INDEX($E186:$M186,0,J$218))/(INDEX($E$185:$M$185,0,J$218+1)-INDEX($E$185:$M$185,0,J$218))+BD219)))</f>
        <v>76.916431902036379</v>
      </c>
      <c r="K219" s="186" cm="1">
        <f t="array" ref="K219">IF(K$218=-1,L219,IF(K$218=99,BE219,IF(K$218=0,INDEX($E186:$M186,0,K$216),(INDEX($E186:$M186,0,K$218+1)-INDEX($E186:$M186,0,K$218))/(INDEX($E$185:$M$185,0,K$218+1)-INDEX($E$185:$M$185,0,K$218))+BE219)))</f>
        <v>77.964053461390947</v>
      </c>
      <c r="L219" s="186" cm="1">
        <f t="array" ref="L219">IF(L$218=-1,M219,IF(L$218=99,K219,IF(L$218=0,INDEX($E186:$M186,0,L$216),(INDEX($E186:$M186,0,L$218+1)-INDEX($E186:$M186,0,L$218))/(INDEX($E$185:$M$185,0,L$218+1)-INDEX($E$185:$M$185,0,L$218))+K219)))</f>
        <v>79.011675020745514</v>
      </c>
      <c r="M219" s="186" cm="1">
        <f t="array" ref="M219">IF(M$218=-1,N219,IF(M$218=99,L219,IF(M$218=0,INDEX($E186:$M186,0,M$216),(INDEX($E186:$M186,0,M$218+1)-INDEX($E186:$M186,0,M$218))/(INDEX($E$185:$M$185,0,M$218+1)-INDEX($E$185:$M$185,0,M$218))+L219)))</f>
        <v>80.059296580100096</v>
      </c>
      <c r="N219" s="186" cm="1">
        <f t="array" ref="N219">IF(N$218=-1,O219,IF(N$218=99,M219,IF(N$218=0,INDEX($E186:$M186,0,N$216),(INDEX($E186:$M186,0,N$218+1)-INDEX($E186:$M186,0,N$218))/(INDEX($E$185:$M$185,0,N$218+1)-INDEX($E$185:$M$185,0,N$218))+M219)))</f>
        <v>80.789672264732843</v>
      </c>
      <c r="O219" s="186" cm="1">
        <f t="array" ref="O219">IF(O$218=-1,P219,IF(O$218=99,N219,IF(O$218=0,INDEX($E186:$M186,0,O$216),(INDEX($E186:$M186,0,O$218+1)-INDEX($E186:$M186,0,O$218))/(INDEX($E$185:$M$185,0,O$218+1)-INDEX($E$185:$M$185,0,O$218))+N219)))</f>
        <v>81.520047949365591</v>
      </c>
      <c r="P219" s="186" cm="1">
        <f t="array" ref="P219">IF(P$218=-1,Q219,IF(P$218=99,O219,IF(P$218=0,INDEX($E186:$M186,0,P$216),(INDEX($E186:$M186,0,P$218+1)-INDEX($E186:$M186,0,P$218))/(INDEX($E$185:$M$185,0,P$218+1)-INDEX($E$185:$M$185,0,P$218))+O219)))</f>
        <v>83.548632104177614</v>
      </c>
      <c r="Q219" s="186" cm="1">
        <f t="array" ref="Q219">IF(Q$218=-1,R219,IF(Q$218=99,P219,IF(Q$218=0,INDEX($E186:$M186,0,Q$216),(INDEX($E186:$M186,0,Q$218+1)-INDEX($E186:$M186,0,Q$218))/(INDEX($E$185:$M$185,0,Q$218+1)-INDEX($E$185:$M$185,0,Q$218))+P219)))</f>
        <v>85.577216258989623</v>
      </c>
      <c r="R219" s="186" cm="1">
        <f t="array" ref="R219">IF(R$218=-1,S219,IF(R$218=99,Q219,IF(R$218=0,INDEX($E186:$M186,0,R$216),(INDEX($E186:$M186,0,R$218+1)-INDEX($E186:$M186,0,R$218))/(INDEX($E$185:$M$185,0,R$218+1)-INDEX($E$185:$M$185,0,R$218))+Q219)))</f>
        <v>83.292081581682481</v>
      </c>
      <c r="S219" s="186" cm="1">
        <f t="array" ref="S219">IF(S$218=-1,T219,IF(S$218=99,R219,IF(S$218=0,INDEX($E186:$M186,0,S$216),(INDEX($E186:$M186,0,S$218+1)-INDEX($E186:$M186,0,S$218))/(INDEX($E$185:$M$185,0,S$218+1)-INDEX($E$185:$M$185,0,S$218))+R219)))</f>
        <v>79.192081941495786</v>
      </c>
      <c r="T219" s="186" cm="1">
        <f t="array" ref="T219">IF(T$218=-1,U219,IF(T$218=99,S219,IF(T$218=0,INDEX($E186:$M186,0,T$216),(INDEX($E186:$M186,0,T$218+1)-INDEX($E186:$M186,0,T$218))/(INDEX($E$185:$M$185,0,T$218+1)-INDEX($E$185:$M$185,0,T$218))+S219)))</f>
        <v>81.389846541335146</v>
      </c>
      <c r="U219" s="186" cm="1">
        <f t="array" ref="U219">IF(U$218=-1,V219,IF(U$218=99,T219,IF(U$218=0,INDEX($E186:$M186,0,U$216),(INDEX($E186:$M186,0,U$218+1)-INDEX($E186:$M186,0,U$218))/(INDEX($E$185:$M$185,0,U$218+1)-INDEX($E$185:$M$185,0,U$218))+T219)))</f>
        <v>83.587611141174506</v>
      </c>
      <c r="V219" s="186" cm="1">
        <f t="array" ref="V219">IF(V$218=-1,W219,IF(V$218=99,U219,IF(V$218=0,INDEX($E186:$M186,0,V$216),(INDEX($E186:$M186,0,V$218+1)-INDEX($E186:$M186,0,V$218))/(INDEX($E$185:$M$185,0,V$218+1)-INDEX($E$185:$M$185,0,V$218))+U219)))</f>
        <v>85.785375741013866</v>
      </c>
      <c r="W219" s="186" cm="1">
        <f t="array" ref="W219">IF(W$218=-1,X219,IF(W$218=99,V219,IF(W$218=0,INDEX($E186:$M186,0,W$216),(INDEX($E186:$M186,0,W$218+1)-INDEX($E186:$M186,0,W$218))/(INDEX($E$185:$M$185,0,W$218+1)-INDEX($E$185:$M$185,0,W$218))+V219)))</f>
        <v>87.983140340853225</v>
      </c>
      <c r="X219" s="186" cm="1">
        <f t="array" ref="X219">IF(X$218=-1,Y219,IF(X$218=99,W219,IF(X$218=0,INDEX($E186:$M186,0,X$216),(INDEX($E186:$M186,0,X$218+1)-INDEX($E186:$M186,0,X$218))/(INDEX($E$185:$M$185,0,X$218+1)-INDEX($E$185:$M$185,0,X$218))+W219)))</f>
        <v>90.180904940692585</v>
      </c>
      <c r="Y219" s="186" cm="1">
        <f t="array" ref="Y219">IF(Y$218=-1,Z219,IF(Y$218=99,X219,IF(Y$218=0,INDEX($E186:$M186,0,Y$216),(INDEX($E186:$M186,0,Y$218+1)-INDEX($E186:$M186,0,Y$218))/(INDEX($E$185:$M$185,0,Y$218+1)-INDEX($E$185:$M$185,0,Y$218))+X219)))</f>
        <v>92.378669540531945</v>
      </c>
      <c r="Z219" s="186" cm="1">
        <f t="array" ref="Z219">IF(Z$218=-1,AA219,IF(Z$218=99,Y219,IF(Z$218=0,INDEX($E186:$M186,0,Z$216),(INDEX($E186:$M186,0,Z$218+1)-INDEX($E186:$M186,0,Z$218))/(INDEX($E$185:$M$185,0,Z$218+1)-INDEX($E$185:$M$185,0,Z$218))+Y219)))</f>
        <v>94.576434140371305</v>
      </c>
      <c r="AA219" s="186" cm="1">
        <f t="array" ref="AA219">IF(AA$218=-1,AB219,IF(AA$218=99,Z219,IF(AA$218=0,INDEX($E186:$M186,0,AA$216),(INDEX($E186:$M186,0,AA$218+1)-INDEX($E186:$M186,0,AA$218))/(INDEX($E$185:$M$185,0,AA$218+1)-INDEX($E$185:$M$185,0,AA$218))+Z219)))</f>
        <v>96.774198740210664</v>
      </c>
      <c r="AB219" s="186" cm="1">
        <f t="array" ref="AB219">IF(AB$218=-1,AC219,IF(AB$218=99,AA219,IF(AB$218=0,INDEX($E186:$M186,0,AB$216),(INDEX($E186:$M186,0,AB$218+1)-INDEX($E186:$M186,0,AB$218))/(INDEX($E$185:$M$185,0,AB$218+1)-INDEX($E$185:$M$185,0,AB$218))+AA219)))</f>
        <v>98.971963340050038</v>
      </c>
      <c r="AC219" s="186" cm="1">
        <f t="array" ref="AC219">IF(AC$218=-1,AD219,IF(AC$218=99,AB219,IF(AC$218=0,INDEX($E186:$M186,0,AC$216),(INDEX($E186:$M186,0,AC$218+1)-INDEX($E186:$M186,0,AC$218))/(INDEX($E$185:$M$185,0,AC$218+1)-INDEX($E$185:$M$185,0,AC$218))+AB219)))</f>
        <v>101.84366438660111</v>
      </c>
      <c r="AD219" s="186" cm="1">
        <f t="array" ref="AD219">IF(AD$218=-1,AE219,IF(AD$218=99,AC219,IF(AD$218=0,INDEX($E186:$M186,0,AD$216),(INDEX($E186:$M186,0,AD$218+1)-INDEX($E186:$M186,0,AD$218))/(INDEX($E$185:$M$185,0,AD$218+1)-INDEX($E$185:$M$185,0,AD$218))+AC219)))</f>
        <v>104.71536543315217</v>
      </c>
      <c r="AE219" s="186" cm="1">
        <f t="array" ref="AE219">IF(AE$218=-1,AF219,IF(AE$218=99,AD219,IF(AE$218=0,INDEX($E186:$M186,0,AE$216),(INDEX($E186:$M186,0,AE$218+1)-INDEX($E186:$M186,0,AE$218))/(INDEX($E$185:$M$185,0,AE$218+1)-INDEX($E$185:$M$185,0,AE$218))+AD219)))</f>
        <v>107.58706647970324</v>
      </c>
      <c r="AF219" s="186" cm="1">
        <f t="array" ref="AF219">IF(AF$218=-1,AG219,IF(AF$218=99,AE219,IF(AF$218=0,INDEX($E186:$M186,0,AF$216),(INDEX($E186:$M186,0,AF$218+1)-INDEX($E186:$M186,0,AF$218))/(INDEX($E$185:$M$185,0,AF$218+1)-INDEX($E$185:$M$185,0,AF$218))+AE219)))</f>
        <v>110.45876752625431</v>
      </c>
      <c r="AG219" s="186" cm="1">
        <f t="array" ref="AG219">IF(AG$218=-1,AH219,IF(AG$218=99,AF219,IF(AG$218=0,INDEX($E186:$M186,0,AG$216),(INDEX($E186:$M186,0,AG$218+1)-INDEX($E186:$M186,0,AG$218))/(INDEX($E$185:$M$185,0,AG$218+1)-INDEX($E$185:$M$185,0,AG$218))+AF219)))</f>
        <v>113.33046857280537</v>
      </c>
      <c r="AH219" s="186" cm="1">
        <f t="array" ref="AH219">IF(AH$218=-1,AI219,IF(AH$218=99,AG219,IF(AH$218=0,INDEX($E186:$M186,0,AH$216),(INDEX($E186:$M186,0,AH$218+1)-INDEX($E186:$M186,0,AH$218))/(INDEX($E$185:$M$185,0,AH$218+1)-INDEX($E$185:$M$185,0,AH$218))+AG219)))</f>
        <v>116.20216961935644</v>
      </c>
      <c r="AI219" s="186" cm="1">
        <f t="array" ref="AI219">IF(AI$218=-1,AJ219,IF(AI$218=99,AH219,IF(AI$218=0,INDEX($E186:$M186,0,AI$216),(INDEX($E186:$M186,0,AI$218+1)-INDEX($E186:$M186,0,AI$218))/(INDEX($E$185:$M$185,0,AI$218+1)-INDEX($E$185:$M$185,0,AI$218))+AH219)))</f>
        <v>119.07387066590751</v>
      </c>
      <c r="AJ219" s="186" cm="1">
        <f t="array" ref="AJ219">IF(AJ$218=-1,AK219,IF(AJ$218=99,AI219,IF(AJ$218=0,INDEX($E186:$M186,0,AJ$216),(INDEX($E186:$M186,0,AJ$218+1)-INDEX($E186:$M186,0,AJ$218))/(INDEX($E$185:$M$185,0,AJ$218+1)-INDEX($E$185:$M$185,0,AJ$218))+AI219)))</f>
        <v>121.94557171245857</v>
      </c>
      <c r="AK219" s="186" cm="1">
        <f t="array" ref="AK219">IF(AK$218=-1,AL219,IF(AK$218=99,AJ219,IF(AK$218=0,INDEX($E186:$M186,0,AK$216),(INDEX($E186:$M186,0,AK$218+1)-INDEX($E186:$M186,0,AK$218))/(INDEX($E$185:$M$185,0,AK$218+1)-INDEX($E$185:$M$185,0,AK$218))+AJ219)))</f>
        <v>124.81727275900964</v>
      </c>
      <c r="AL219" s="186" cm="1">
        <f t="array" ref="AL219">IF(AL$218=-1,AM219,IF(AL$218=99,AK219,IF(AL$218=0,INDEX($E186:$M186,0,AL$216),(INDEX($E186:$M186,0,AL$218+1)-INDEX($E186:$M186,0,AL$218))/(INDEX($E$185:$M$185,0,AL$218+1)-INDEX($E$185:$M$185,0,AL$218))+AK219)))</f>
        <v>127.68897380556075</v>
      </c>
      <c r="AM219" s="299">
        <f>(AL219+AN219)/2</f>
        <v>147.53504597206654</v>
      </c>
      <c r="AN219" s="186" cm="1">
        <f t="array" ref="AN219">IF(AN$218=-1,AO219,IF(AN$218=99,AM219,IF(AN$218=0,INDEX($E186:$M186,0,AN$216),(INDEX($E186:$M186,0,AN$218+1)-INDEX($E186:$M186,0,AN$218))/(INDEX($E$185:$M$185,0,AN$218+1)-INDEX($E$185:$M$185,0,AN$218))+AM219)))</f>
        <v>167.38111813857233</v>
      </c>
      <c r="AO219" s="186" cm="1">
        <f t="array" ref="AO219">IF(AO$218=-1,AP219,IF(AO$218=99,AN219,IF(AO$218=0,INDEX($E186:$M186,0,AO$216),(INDEX($E186:$M186,0,AO$218+1)-INDEX($E186:$M186,0,AO$218))/(INDEX($E$185:$M$185,0,AO$218+1)-INDEX($E$185:$M$185,0,AO$218))+AN219)))</f>
        <v>167.38111813857233</v>
      </c>
      <c r="AP219" s="186" cm="1">
        <f t="array" ref="AP219">IF(AP$218=-1,#REF!,IF(AP$218=99,AO219,IF(AP$218=0,INDEX($E186:$M186,0,AP$216),(INDEX($E186:$M186,0,AP$218+1)-INDEX($E186:$M186,0,AP$218))/(INDEX($E$185:$M$185,0,AP$218+1)-INDEX($E$185:$M$185,0,AP$218))+AO219)))</f>
        <v>167.38111813857233</v>
      </c>
      <c r="AQ219" s="186"/>
      <c r="AT219" s="186"/>
      <c r="AU219" s="186"/>
      <c r="BE219" s="186">
        <f t="shared" ref="BE219:BE226" si="604">E186</f>
        <v>76.916431902036379</v>
      </c>
      <c r="BF219" s="109">
        <f t="shared" ref="BF219:BF226" si="605">(J219-BE219)/J219</f>
        <v>0</v>
      </c>
    </row>
    <row r="220" spans="1:58">
      <c r="B220" s="22" t="str">
        <f t="shared" si="599"/>
        <v>COM_PROJ</v>
      </c>
      <c r="C220" s="23" t="str">
        <f t="shared" si="600"/>
        <v>-</v>
      </c>
      <c r="D220" s="57" t="str">
        <f t="shared" si="601"/>
        <v>TPPRSUV</v>
      </c>
      <c r="E220" s="23" t="str">
        <f t="shared" si="602"/>
        <v>-</v>
      </c>
      <c r="F220" s="23" t="str">
        <f t="shared" si="602"/>
        <v>-</v>
      </c>
      <c r="G220" s="23" t="str">
        <f t="shared" si="602"/>
        <v>-</v>
      </c>
      <c r="H220" s="23" t="str">
        <f t="shared" si="602"/>
        <v>-</v>
      </c>
      <c r="I220" s="22">
        <f t="shared" si="603"/>
        <v>0</v>
      </c>
      <c r="J220" s="186" cm="1">
        <f t="array" ref="J220">IF(J$218=-1,K220,IF(J$218=99,BD220,IF(J$218=0,INDEX($E187:$M187,0,J$216),(INDEX($E187:$M187,0,J$218+1)-INDEX($E187:$M187,0,J$218))/(INDEX($E$185:$M$185,0,J$218+1)-INDEX($E$185:$M$185,0,J$218))+BD220)))</f>
        <v>9.8639485205430191</v>
      </c>
      <c r="K220" s="186" cm="1">
        <f t="array" ref="K220">IF(K$218=-1,L220,IF(K$218=99,BE220,IF(K$218=0,INDEX($E187:$M187,0,K$216),(INDEX($E187:$M187,0,K$218+1)-INDEX($E187:$M187,0,K$218))/(INDEX($E$185:$M$185,0,K$218+1)-INDEX($E$185:$M$185,0,K$218))+BE220)))</f>
        <v>9.9982980330587043</v>
      </c>
      <c r="L220" s="186" cm="1">
        <f t="array" ref="L220">IF(L$218=-1,M220,IF(L$218=99,K220,IF(L$218=0,INDEX($E187:$M187,0,L$216),(INDEX($E187:$M187,0,L$218+1)-INDEX($E187:$M187,0,L$218))/(INDEX($E$185:$M$185,0,L$218+1)-INDEX($E$185:$M$185,0,L$218))+K220)))</f>
        <v>10.13264754557439</v>
      </c>
      <c r="M220" s="186" cm="1">
        <f t="array" ref="M220">IF(M$218=-1,N220,IF(M$218=99,L220,IF(M$218=0,INDEX($E187:$M187,0,M$216),(INDEX($E187:$M187,0,M$218+1)-INDEX($E187:$M187,0,M$218))/(INDEX($E$185:$M$185,0,M$218+1)-INDEX($E$185:$M$185,0,M$218))+L220)))</f>
        <v>10.266997058090077</v>
      </c>
      <c r="N220" s="186" cm="1">
        <f t="array" ref="N220">IF(N$218=-1,O220,IF(N$218=99,M220,IF(N$218=0,INDEX($E187:$M187,0,N$216),(INDEX($E187:$M187,0,N$218+1)-INDEX($E187:$M187,0,N$218))/(INDEX($E$185:$M$185,0,N$218+1)-INDEX($E$185:$M$185,0,N$218))+M220)))</f>
        <v>10.316312187793585</v>
      </c>
      <c r="O220" s="186" cm="1">
        <f t="array" ref="O220">IF(O$218=-1,P220,IF(O$218=99,N220,IF(O$218=0,INDEX($E187:$M187,0,O$216),(INDEX($E187:$M187,0,O$218+1)-INDEX($E187:$M187,0,O$218))/(INDEX($E$185:$M$185,0,O$218+1)-INDEX($E$185:$M$185,0,O$218))+N220)))</f>
        <v>10.365627317497093</v>
      </c>
      <c r="P220" s="186" cm="1">
        <f t="array" ref="P220">IF(P$218=-1,Q220,IF(P$218=99,O220,IF(P$218=0,INDEX($E187:$M187,0,P$216),(INDEX($E187:$M187,0,P$218+1)-INDEX($E187:$M187,0,P$218))/(INDEX($E$185:$M$185,0,P$218+1)-INDEX($E$185:$M$185,0,P$218))+O220)))</f>
        <v>10.623570582496422</v>
      </c>
      <c r="Q220" s="186" cm="1">
        <f t="array" ref="Q220">IF(Q$218=-1,R220,IF(Q$218=99,P220,IF(Q$218=0,INDEX($E187:$M187,0,Q$216),(INDEX($E187:$M187,0,Q$218+1)-INDEX($E187:$M187,0,Q$218))/(INDEX($E$185:$M$185,0,Q$218+1)-INDEX($E$185:$M$185,0,Q$218))+P220)))</f>
        <v>10.88151384749575</v>
      </c>
      <c r="R220" s="186" cm="1">
        <f t="array" ref="R220">IF(R$218=-1,S220,IF(R$218=99,Q220,IF(R$218=0,INDEX($E187:$M187,0,R$216),(INDEX($E187:$M187,0,R$218+1)-INDEX($E187:$M187,0,R$218))/(INDEX($E$185:$M$185,0,R$218+1)-INDEX($E$185:$M$185,0,R$218))+Q220)))</f>
        <v>10.590949071945479</v>
      </c>
      <c r="S220" s="186" cm="1">
        <f t="array" ref="S220">IF(S$218=-1,T220,IF(S$218=99,R220,IF(S$218=0,INDEX($E187:$M187,0,S$216),(INDEX($E187:$M187,0,S$218+1)-INDEX($E187:$M187,0,S$218))/(INDEX($E$185:$M$185,0,S$218+1)-INDEX($E$185:$M$185,0,S$218))+R220)))</f>
        <v>10.069616352680582</v>
      </c>
      <c r="T220" s="186" cm="1">
        <f t="array" ref="T220">IF(T$218=-1,U220,IF(T$218=99,S220,IF(T$218=0,INDEX($E187:$M187,0,T$216),(INDEX($E187:$M187,0,T$218+1)-INDEX($E187:$M187,0,T$218))/(INDEX($E$185:$M$185,0,T$218+1)-INDEX($E$185:$M$185,0,T$218))+S220)))</f>
        <v>10.349071644312316</v>
      </c>
      <c r="U220" s="186" cm="1">
        <f t="array" ref="U220">IF(U$218=-1,V220,IF(U$218=99,T220,IF(U$218=0,INDEX($E187:$M187,0,U$216),(INDEX($E187:$M187,0,U$218+1)-INDEX($E187:$M187,0,U$218))/(INDEX($E$185:$M$185,0,U$218+1)-INDEX($E$185:$M$185,0,U$218))+T220)))</f>
        <v>10.62852693594405</v>
      </c>
      <c r="V220" s="186" cm="1">
        <f t="array" ref="V220">IF(V$218=-1,W220,IF(V$218=99,U220,IF(V$218=0,INDEX($E187:$M187,0,V$216),(INDEX($E187:$M187,0,V$218+1)-INDEX($E187:$M187,0,V$218))/(INDEX($E$185:$M$185,0,V$218+1)-INDEX($E$185:$M$185,0,V$218))+U220)))</f>
        <v>10.907982227575785</v>
      </c>
      <c r="W220" s="186" cm="1">
        <f t="array" ref="W220">IF(W$218=-1,X220,IF(W$218=99,V220,IF(W$218=0,INDEX($E187:$M187,0,W$216),(INDEX($E187:$M187,0,W$218+1)-INDEX($E187:$M187,0,W$218))/(INDEX($E$185:$M$185,0,W$218+1)-INDEX($E$185:$M$185,0,W$218))+V220)))</f>
        <v>11.187437519207519</v>
      </c>
      <c r="X220" s="186" cm="1">
        <f t="array" ref="X220">IF(X$218=-1,Y220,IF(X$218=99,W220,IF(X$218=0,INDEX($E187:$M187,0,X$216),(INDEX($E187:$M187,0,X$218+1)-INDEX($E187:$M187,0,X$218))/(INDEX($E$185:$M$185,0,X$218+1)-INDEX($E$185:$M$185,0,X$218))+W220)))</f>
        <v>11.466892810839253</v>
      </c>
      <c r="Y220" s="186" cm="1">
        <f t="array" ref="Y220">IF(Y$218=-1,Z220,IF(Y$218=99,X220,IF(Y$218=0,INDEX($E187:$M187,0,Y$216),(INDEX($E187:$M187,0,Y$218+1)-INDEX($E187:$M187,0,Y$218))/(INDEX($E$185:$M$185,0,Y$218+1)-INDEX($E$185:$M$185,0,Y$218))+X220)))</f>
        <v>11.746348102470987</v>
      </c>
      <c r="Z220" s="186" cm="1">
        <f t="array" ref="Z220">IF(Z$218=-1,AA220,IF(Z$218=99,Y220,IF(Z$218=0,INDEX($E187:$M187,0,Z$216),(INDEX($E187:$M187,0,Z$218+1)-INDEX($E187:$M187,0,Z$218))/(INDEX($E$185:$M$185,0,Z$218+1)-INDEX($E$185:$M$185,0,Z$218))+Y220)))</f>
        <v>12.025803394102722</v>
      </c>
      <c r="AA220" s="186" cm="1">
        <f t="array" ref="AA220">IF(AA$218=-1,AB220,IF(AA$218=99,Z220,IF(AA$218=0,INDEX($E187:$M187,0,AA$216),(INDEX($E187:$M187,0,AA$218+1)-INDEX($E187:$M187,0,AA$218))/(INDEX($E$185:$M$185,0,AA$218+1)-INDEX($E$185:$M$185,0,AA$218))+Z220)))</f>
        <v>12.305258685734456</v>
      </c>
      <c r="AB220" s="186" cm="1">
        <f t="array" ref="AB220">IF(AB$218=-1,AC220,IF(AB$218=99,AA220,IF(AB$218=0,INDEX($E187:$M187,0,AB$216),(INDEX($E187:$M187,0,AB$218+1)-INDEX($E187:$M187,0,AB$218))/(INDEX($E$185:$M$185,0,AB$218+1)-INDEX($E$185:$M$185,0,AB$218))+AA220)))</f>
        <v>12.584713977366194</v>
      </c>
      <c r="AC220" s="186" cm="1">
        <f t="array" ref="AC220">IF(AC$218=-1,AD220,IF(AC$218=99,AB220,IF(AC$218=0,INDEX($E187:$M187,0,AC$216),(INDEX($E187:$M187,0,AC$218+1)-INDEX($E187:$M187,0,AC$218))/(INDEX($E$185:$M$185,0,AC$218+1)-INDEX($E$185:$M$185,0,AC$218))+AB220)))</f>
        <v>12.949863208317382</v>
      </c>
      <c r="AD220" s="186" cm="1">
        <f t="array" ref="AD220">IF(AD$218=-1,AE220,IF(AD$218=99,AC220,IF(AD$218=0,INDEX($E187:$M187,0,AD$216),(INDEX($E187:$M187,0,AD$218+1)-INDEX($E187:$M187,0,AD$218))/(INDEX($E$185:$M$185,0,AD$218+1)-INDEX($E$185:$M$185,0,AD$218))+AC220)))</f>
        <v>13.315012439268569</v>
      </c>
      <c r="AE220" s="186" cm="1">
        <f t="array" ref="AE220">IF(AE$218=-1,AF220,IF(AE$218=99,AD220,IF(AE$218=0,INDEX($E187:$M187,0,AE$216),(INDEX($E187:$M187,0,AE$218+1)-INDEX($E187:$M187,0,AE$218))/(INDEX($E$185:$M$185,0,AE$218+1)-INDEX($E$185:$M$185,0,AE$218))+AD220)))</f>
        <v>13.680161670219757</v>
      </c>
      <c r="AF220" s="186" cm="1">
        <f t="array" ref="AF220">IF(AF$218=-1,AG220,IF(AF$218=99,AE220,IF(AF$218=0,INDEX($E187:$M187,0,AF$216),(INDEX($E187:$M187,0,AF$218+1)-INDEX($E187:$M187,0,AF$218))/(INDEX($E$185:$M$185,0,AF$218+1)-INDEX($E$185:$M$185,0,AF$218))+AE220)))</f>
        <v>14.045310901170945</v>
      </c>
      <c r="AG220" s="186" cm="1">
        <f t="array" ref="AG220">IF(AG$218=-1,AH220,IF(AG$218=99,AF220,IF(AG$218=0,INDEX($E187:$M187,0,AG$216),(INDEX($E187:$M187,0,AG$218+1)-INDEX($E187:$M187,0,AG$218))/(INDEX($E$185:$M$185,0,AG$218+1)-INDEX($E$185:$M$185,0,AG$218))+AF220)))</f>
        <v>14.410460132122132</v>
      </c>
      <c r="AH220" s="186" cm="1">
        <f t="array" ref="AH220">IF(AH$218=-1,AI220,IF(AH$218=99,AG220,IF(AH$218=0,INDEX($E187:$M187,0,AH$216),(INDEX($E187:$M187,0,AH$218+1)-INDEX($E187:$M187,0,AH$218))/(INDEX($E$185:$M$185,0,AH$218+1)-INDEX($E$185:$M$185,0,AH$218))+AG220)))</f>
        <v>14.77560936307332</v>
      </c>
      <c r="AI220" s="186" cm="1">
        <f t="array" ref="AI220">IF(AI$218=-1,AJ220,IF(AI$218=99,AH220,IF(AI$218=0,INDEX($E187:$M187,0,AI$216),(INDEX($E187:$M187,0,AI$218+1)-INDEX($E187:$M187,0,AI$218))/(INDEX($E$185:$M$185,0,AI$218+1)-INDEX($E$185:$M$185,0,AI$218))+AH220)))</f>
        <v>15.140758594024508</v>
      </c>
      <c r="AJ220" s="186" cm="1">
        <f t="array" ref="AJ220">IF(AJ$218=-1,AK220,IF(AJ$218=99,AI220,IF(AJ$218=0,INDEX($E187:$M187,0,AJ$216),(INDEX($E187:$M187,0,AJ$218+1)-INDEX($E187:$M187,0,AJ$218))/(INDEX($E$185:$M$185,0,AJ$218+1)-INDEX($E$185:$M$185,0,AJ$218))+AI220)))</f>
        <v>15.505907824975695</v>
      </c>
      <c r="AK220" s="186" cm="1">
        <f t="array" ref="AK220">IF(AK$218=-1,AL220,IF(AK$218=99,AJ220,IF(AK$218=0,INDEX($E187:$M187,0,AK$216),(INDEX($E187:$M187,0,AK$218+1)-INDEX($E187:$M187,0,AK$218))/(INDEX($E$185:$M$185,0,AK$218+1)-INDEX($E$185:$M$185,0,AK$218))+AJ220)))</f>
        <v>15.871057055926883</v>
      </c>
      <c r="AL220" s="186" cm="1">
        <f t="array" ref="AL220">IF(AL$218=-1,AM220,IF(AL$218=99,AK220,IF(AL$218=0,INDEX($E187:$M187,0,AL$216),(INDEX($E187:$M187,0,AL$218+1)-INDEX($E187:$M187,0,AL$218))/(INDEX($E$185:$M$185,0,AL$218+1)-INDEX($E$185:$M$185,0,AL$218))+AK220)))</f>
        <v>16.236206286878069</v>
      </c>
      <c r="AM220" s="299">
        <f t="shared" ref="AM220:AM226" si="606">(AL220+AN220)/2</f>
        <v>18.759720354508744</v>
      </c>
      <c r="AN220" s="186" cm="1">
        <f t="array" ref="AN220">IF(AN$218=-1,AO220,IF(AN$218=99,AM220,IF(AN$218=0,INDEX($E187:$M187,0,AN$216),(INDEX($E187:$M187,0,AN$218+1)-INDEX($E187:$M187,0,AN$218))/(INDEX($E$185:$M$185,0,AN$218+1)-INDEX($E$185:$M$185,0,AN$218))+AM220)))</f>
        <v>21.283234422139419</v>
      </c>
      <c r="AO220" s="186" cm="1">
        <f t="array" ref="AO220">IF(AO$218=-1,AP220,IF(AO$218=99,AN220,IF(AO$218=0,INDEX($E187:$M187,0,AO$216),(INDEX($E187:$M187,0,AO$218+1)-INDEX($E187:$M187,0,AO$218))/(INDEX($E$185:$M$185,0,AO$218+1)-INDEX($E$185:$M$185,0,AO$218))+AN220)))</f>
        <v>21.283234422139419</v>
      </c>
      <c r="AP220" s="186" cm="1">
        <f t="array" ref="AP220">IF(AP$218=-1,#REF!,IF(AP$218=99,AO220,IF(AP$218=0,INDEX($E187:$M187,0,AP$216),(INDEX($E187:$M187,0,AP$218+1)-INDEX($E187:$M187,0,AP$218))/(INDEX($E$185:$M$185,0,AP$218+1)-INDEX($E$185:$M$185,0,AP$218))+AO220)))</f>
        <v>21.283234422139419</v>
      </c>
      <c r="AQ220" s="186"/>
      <c r="AT220" s="186"/>
      <c r="AU220" s="186"/>
      <c r="BE220" s="186">
        <f t="shared" si="604"/>
        <v>9.8639485205430191</v>
      </c>
      <c r="BF220" s="109">
        <f t="shared" si="605"/>
        <v>0</v>
      </c>
    </row>
    <row r="221" spans="1:58">
      <c r="B221" s="22" t="str">
        <f t="shared" si="599"/>
        <v>COM_PROJ</v>
      </c>
      <c r="C221" s="23" t="str">
        <f t="shared" si="600"/>
        <v>-</v>
      </c>
      <c r="D221" s="57" t="str">
        <f t="shared" si="601"/>
        <v>TPPRMOT</v>
      </c>
      <c r="E221" s="23" t="str">
        <f t="shared" si="602"/>
        <v>-</v>
      </c>
      <c r="F221" s="23" t="str">
        <f t="shared" si="602"/>
        <v>-</v>
      </c>
      <c r="G221" s="23" t="str">
        <f t="shared" si="602"/>
        <v>-</v>
      </c>
      <c r="H221" s="23" t="str">
        <f t="shared" si="602"/>
        <v>-</v>
      </c>
      <c r="I221" s="22">
        <f t="shared" si="603"/>
        <v>0</v>
      </c>
      <c r="J221" s="186" cm="1">
        <f t="array" ref="J221">IF(J$218=-1,K221,IF(J$218=99,BD221,IF(J$218=0,INDEX($E188:$M188,0,J$216),(INDEX($E188:$M188,0,J$218+1)-INDEX($E188:$M188,0,J$218))/(INDEX($E$185:$M$185,0,J$218+1)-INDEX($E$185:$M$185,0,J$218))+BD221)))</f>
        <v>3.3624693609771357</v>
      </c>
      <c r="K221" s="186" cm="1">
        <f t="array" ref="K221">IF(K$218=-1,L221,IF(K$218=99,BE221,IF(K$218=0,INDEX($E188:$M188,0,K$216),(INDEX($E188:$M188,0,K$218+1)-INDEX($E188:$M188,0,K$218))/(INDEX($E$185:$M$185,0,K$218+1)-INDEX($E$185:$M$185,0,K$218))+BE221)))</f>
        <v>3.179907801534632</v>
      </c>
      <c r="L221" s="186" cm="1">
        <f t="array" ref="L221">IF(L$218=-1,M221,IF(L$218=99,K221,IF(L$218=0,INDEX($E188:$M188,0,L$216),(INDEX($E188:$M188,0,L$218+1)-INDEX($E188:$M188,0,L$218))/(INDEX($E$185:$M$185,0,L$218+1)-INDEX($E$185:$M$185,0,L$218))+K221)))</f>
        <v>2.9973462420921284</v>
      </c>
      <c r="M221" s="186" cm="1">
        <f t="array" ref="M221">IF(M$218=-1,N221,IF(M$218=99,L221,IF(M$218=0,INDEX($E188:$M188,0,M$216),(INDEX($E188:$M188,0,M$218+1)-INDEX($E188:$M188,0,M$218))/(INDEX($E$185:$M$185,0,M$218+1)-INDEX($E$185:$M$185,0,M$218))+L221)))</f>
        <v>2.8147846826496248</v>
      </c>
      <c r="N221" s="186" cm="1">
        <f t="array" ref="N221">IF(N$218=-1,O221,IF(N$218=99,M221,IF(N$218=0,INDEX($E188:$M188,0,N$216),(INDEX($E188:$M188,0,N$218+1)-INDEX($E188:$M188,0,N$218))/(INDEX($E$185:$M$185,0,N$218+1)-INDEX($E$185:$M$185,0,N$218))+M221)))</f>
        <v>2.8283048454515551</v>
      </c>
      <c r="O221" s="186" cm="1">
        <f t="array" ref="O221">IF(O$218=-1,P221,IF(O$218=99,N221,IF(O$218=0,INDEX($E188:$M188,0,O$216),(INDEX($E188:$M188,0,O$218+1)-INDEX($E188:$M188,0,O$218))/(INDEX($E$185:$M$185,0,O$218+1)-INDEX($E$185:$M$185,0,O$218))+N221)))</f>
        <v>2.8418250082534851</v>
      </c>
      <c r="P221" s="186" cm="1">
        <f t="array" ref="P221">IF(P$218=-1,Q221,IF(P$218=99,O221,IF(P$218=0,INDEX($E188:$M188,0,P$216),(INDEX($E188:$M188,0,P$218+1)-INDEX($E188:$M188,0,P$218))/(INDEX($E$185:$M$185,0,P$218+1)-INDEX($E$185:$M$185,0,P$218))+O221)))</f>
        <v>2.9125423511342481</v>
      </c>
      <c r="Q221" s="186" cm="1">
        <f t="array" ref="Q221">IF(Q$218=-1,R221,IF(Q$218=99,P221,IF(Q$218=0,INDEX($E188:$M188,0,Q$216),(INDEX($E188:$M188,0,Q$218+1)-INDEX($E188:$M188,0,Q$218))/(INDEX($E$185:$M$185,0,Q$218+1)-INDEX($E$185:$M$185,0,Q$218))+P221)))</f>
        <v>2.9832596940150111</v>
      </c>
      <c r="R221" s="186" cm="1">
        <f t="array" ref="R221">IF(R$218=-1,S221,IF(R$218=99,Q221,IF(R$218=0,INDEX($E188:$M188,0,R$216),(INDEX($E188:$M188,0,R$218+1)-INDEX($E188:$M188,0,R$218))/(INDEX($E$185:$M$185,0,R$218+1)-INDEX($E$185:$M$185,0,R$218))+Q221)))</f>
        <v>2.9035988861946791</v>
      </c>
      <c r="S221" s="186" cm="1">
        <f t="array" ref="S221">IF(S$218=-1,T221,IF(S$218=99,R221,IF(S$218=0,INDEX($E188:$M188,0,S$216),(INDEX($E188:$M188,0,S$218+1)-INDEX($E188:$M188,0,S$218))/(INDEX($E$185:$M$185,0,S$218+1)-INDEX($E$185:$M$185,0,S$218))+R221)))</f>
        <v>2.7606710812631863</v>
      </c>
      <c r="T221" s="186" cm="1">
        <f t="array" ref="T221">IF(T$218=-1,U221,IF(T$218=99,S221,IF(T$218=0,INDEX($E188:$M188,0,T$216),(INDEX($E188:$M188,0,T$218+1)-INDEX($E188:$M188,0,T$218))/(INDEX($E$185:$M$185,0,T$218+1)-INDEX($E$185:$M$185,0,T$218))+S221)))</f>
        <v>2.8372861294530138</v>
      </c>
      <c r="U221" s="186" cm="1">
        <f t="array" ref="U221">IF(U$218=-1,V221,IF(U$218=99,T221,IF(U$218=0,INDEX($E188:$M188,0,U$216),(INDEX($E188:$M188,0,U$218+1)-INDEX($E188:$M188,0,U$218))/(INDEX($E$185:$M$185,0,U$218+1)-INDEX($E$185:$M$185,0,U$218))+T221)))</f>
        <v>2.9139011776428414</v>
      </c>
      <c r="V221" s="186" cm="1">
        <f t="array" ref="V221">IF(V$218=-1,W221,IF(V$218=99,U221,IF(V$218=0,INDEX($E188:$M188,0,V$216),(INDEX($E188:$M188,0,V$218+1)-INDEX($E188:$M188,0,V$218))/(INDEX($E$185:$M$185,0,V$218+1)-INDEX($E$185:$M$185,0,V$218))+U221)))</f>
        <v>2.990516225832669</v>
      </c>
      <c r="W221" s="186" cm="1">
        <f t="array" ref="W221">IF(W$218=-1,X221,IF(W$218=99,V221,IF(W$218=0,INDEX($E188:$M188,0,W$216),(INDEX($E188:$M188,0,W$218+1)-INDEX($E188:$M188,0,W$218))/(INDEX($E$185:$M$185,0,W$218+1)-INDEX($E$185:$M$185,0,W$218))+V221)))</f>
        <v>3.0671312740224965</v>
      </c>
      <c r="X221" s="186" cm="1">
        <f t="array" ref="X221">IF(X$218=-1,Y221,IF(X$218=99,W221,IF(X$218=0,INDEX($E188:$M188,0,X$216),(INDEX($E188:$M188,0,X$218+1)-INDEX($E188:$M188,0,X$218))/(INDEX($E$185:$M$185,0,X$218+1)-INDEX($E$185:$M$185,0,X$218))+W221)))</f>
        <v>3.1437463222123241</v>
      </c>
      <c r="Y221" s="186" cm="1">
        <f t="array" ref="Y221">IF(Y$218=-1,Z221,IF(Y$218=99,X221,IF(Y$218=0,INDEX($E188:$M188,0,Y$216),(INDEX($E188:$M188,0,Y$218+1)-INDEX($E188:$M188,0,Y$218))/(INDEX($E$185:$M$185,0,Y$218+1)-INDEX($E$185:$M$185,0,Y$218))+X221)))</f>
        <v>3.2203613704021516</v>
      </c>
      <c r="Z221" s="186" cm="1">
        <f t="array" ref="Z221">IF(Z$218=-1,AA221,IF(Z$218=99,Y221,IF(Z$218=0,INDEX($E188:$M188,0,Z$216),(INDEX($E188:$M188,0,Z$218+1)-INDEX($E188:$M188,0,Z$218))/(INDEX($E$185:$M$185,0,Z$218+1)-INDEX($E$185:$M$185,0,Z$218))+Y221)))</f>
        <v>3.2969764185919792</v>
      </c>
      <c r="AA221" s="186" cm="1">
        <f t="array" ref="AA221">IF(AA$218=-1,AB221,IF(AA$218=99,Z221,IF(AA$218=0,INDEX($E188:$M188,0,AA$216),(INDEX($E188:$M188,0,AA$218+1)-INDEX($E188:$M188,0,AA$218))/(INDEX($E$185:$M$185,0,AA$218+1)-INDEX($E$185:$M$185,0,AA$218))+Z221)))</f>
        <v>3.3735914667818068</v>
      </c>
      <c r="AB221" s="186" cm="1">
        <f t="array" ref="AB221">IF(AB$218=-1,AC221,IF(AB$218=99,AA221,IF(AB$218=0,INDEX($E188:$M188,0,AB$216),(INDEX($E188:$M188,0,AB$218+1)-INDEX($E188:$M188,0,AB$218))/(INDEX($E$185:$M$185,0,AB$218+1)-INDEX($E$185:$M$185,0,AB$218))+AA221)))</f>
        <v>3.4502065149716361</v>
      </c>
      <c r="AC221" s="186" cm="1">
        <f t="array" ref="AC221">IF(AC$218=-1,AD221,IF(AC$218=99,AB221,IF(AC$218=0,INDEX($E188:$M188,0,AC$216),(INDEX($E188:$M188,0,AC$218+1)-INDEX($E188:$M188,0,AC$218))/(INDEX($E$185:$M$185,0,AC$218+1)-INDEX($E$185:$M$185,0,AC$218))+AB221)))</f>
        <v>3.5503152864407781</v>
      </c>
      <c r="AD221" s="186" cm="1">
        <f t="array" ref="AD221">IF(AD$218=-1,AE221,IF(AD$218=99,AC221,IF(AD$218=0,INDEX($E188:$M188,0,AD$216),(INDEX($E188:$M188,0,AD$218+1)-INDEX($E188:$M188,0,AD$218))/(INDEX($E$185:$M$185,0,AD$218+1)-INDEX($E$185:$M$185,0,AD$218))+AC221)))</f>
        <v>3.6504240579099201</v>
      </c>
      <c r="AE221" s="186" cm="1">
        <f t="array" ref="AE221">IF(AE$218=-1,AF221,IF(AE$218=99,AD221,IF(AE$218=0,INDEX($E188:$M188,0,AE$216),(INDEX($E188:$M188,0,AE$218+1)-INDEX($E188:$M188,0,AE$218))/(INDEX($E$185:$M$185,0,AE$218+1)-INDEX($E$185:$M$185,0,AE$218))+AD221)))</f>
        <v>3.7505328293790621</v>
      </c>
      <c r="AF221" s="186" cm="1">
        <f t="array" ref="AF221">IF(AF$218=-1,AG221,IF(AF$218=99,AE221,IF(AF$218=0,INDEX($E188:$M188,0,AF$216),(INDEX($E188:$M188,0,AF$218+1)-INDEX($E188:$M188,0,AF$218))/(INDEX($E$185:$M$185,0,AF$218+1)-INDEX($E$185:$M$185,0,AF$218))+AE221)))</f>
        <v>3.8506416008482041</v>
      </c>
      <c r="AG221" s="186" cm="1">
        <f t="array" ref="AG221">IF(AG$218=-1,AH221,IF(AG$218=99,AF221,IF(AG$218=0,INDEX($E188:$M188,0,AG$216),(INDEX($E188:$M188,0,AG$218+1)-INDEX($E188:$M188,0,AG$218))/(INDEX($E$185:$M$185,0,AG$218+1)-INDEX($E$185:$M$185,0,AG$218))+AF221)))</f>
        <v>3.950750372317346</v>
      </c>
      <c r="AH221" s="186" cm="1">
        <f t="array" ref="AH221">IF(AH$218=-1,AI221,IF(AH$218=99,AG221,IF(AH$218=0,INDEX($E188:$M188,0,AH$216),(INDEX($E188:$M188,0,AH$218+1)-INDEX($E188:$M188,0,AH$218))/(INDEX($E$185:$M$185,0,AH$218+1)-INDEX($E$185:$M$185,0,AH$218))+AG221)))</f>
        <v>4.0508591437864876</v>
      </c>
      <c r="AI221" s="186" cm="1">
        <f t="array" ref="AI221">IF(AI$218=-1,AJ221,IF(AI$218=99,AH221,IF(AI$218=0,INDEX($E188:$M188,0,AI$216),(INDEX($E188:$M188,0,AI$218+1)-INDEX($E188:$M188,0,AI$218))/(INDEX($E$185:$M$185,0,AI$218+1)-INDEX($E$185:$M$185,0,AI$218))+AH221)))</f>
        <v>4.1509679152556291</v>
      </c>
      <c r="AJ221" s="186" cm="1">
        <f t="array" ref="AJ221">IF(AJ$218=-1,AK221,IF(AJ$218=99,AI221,IF(AJ$218=0,INDEX($E188:$M188,0,AJ$216),(INDEX($E188:$M188,0,AJ$218+1)-INDEX($E188:$M188,0,AJ$218))/(INDEX($E$185:$M$185,0,AJ$218+1)-INDEX($E$185:$M$185,0,AJ$218))+AI221)))</f>
        <v>4.2510766867247707</v>
      </c>
      <c r="AK221" s="186" cm="1">
        <f t="array" ref="AK221">IF(AK$218=-1,AL221,IF(AK$218=99,AJ221,IF(AK$218=0,INDEX($E188:$M188,0,AK$216),(INDEX($E188:$M188,0,AK$218+1)-INDEX($E188:$M188,0,AK$218))/(INDEX($E$185:$M$185,0,AK$218+1)-INDEX($E$185:$M$185,0,AK$218))+AJ221)))</f>
        <v>4.3511854581939122</v>
      </c>
      <c r="AL221" s="186" cm="1">
        <f t="array" ref="AL221">IF(AL$218=-1,AM221,IF(AL$218=99,AK221,IF(AL$218=0,INDEX($E188:$M188,0,AL$216),(INDEX($E188:$M188,0,AL$218+1)-INDEX($E188:$M188,0,AL$218))/(INDEX($E$185:$M$185,0,AL$218+1)-INDEX($E$185:$M$185,0,AL$218))+AK221)))</f>
        <v>4.4512942296630555</v>
      </c>
      <c r="AM221" s="299">
        <f t="shared" si="606"/>
        <v>5.1431371028837711</v>
      </c>
      <c r="AN221" s="186" cm="1">
        <f t="array" ref="AN221">IF(AN$218=-1,AO221,IF(AN$218=99,AM221,IF(AN$218=0,INDEX($E188:$M188,0,AN$216),(INDEX($E188:$M188,0,AN$218+1)-INDEX($E188:$M188,0,AN$218))/(INDEX($E$185:$M$185,0,AN$218+1)-INDEX($E$185:$M$185,0,AN$218))+AM221)))</f>
        <v>5.8349799761044867</v>
      </c>
      <c r="AO221" s="186" cm="1">
        <f t="array" ref="AO221">IF(AO$218=-1,AP221,IF(AO$218=99,AN221,IF(AO$218=0,INDEX($E188:$M188,0,AO$216),(INDEX($E188:$M188,0,AO$218+1)-INDEX($E188:$M188,0,AO$218))/(INDEX($E$185:$M$185,0,AO$218+1)-INDEX($E$185:$M$185,0,AO$218))+AN221)))</f>
        <v>5.8349799761044867</v>
      </c>
      <c r="AP221" s="186" cm="1">
        <f t="array" ref="AP221">IF(AP$218=-1,#REF!,IF(AP$218=99,AO221,IF(AP$218=0,INDEX($E188:$M188,0,AP$216),(INDEX($E188:$M188,0,AP$218+1)-INDEX($E188:$M188,0,AP$218))/(INDEX($E$185:$M$185,0,AP$218+1)-INDEX($E$185:$M$185,0,AP$218))+AO221)))</f>
        <v>5.8349799761044867</v>
      </c>
      <c r="AQ221" s="186"/>
      <c r="AT221" s="186"/>
      <c r="AU221" s="186"/>
      <c r="BE221" s="186">
        <f t="shared" si="604"/>
        <v>3.3624693609771357</v>
      </c>
      <c r="BF221" s="109">
        <f t="shared" si="605"/>
        <v>0</v>
      </c>
    </row>
    <row r="222" spans="1:58">
      <c r="B222" s="22" t="str">
        <f t="shared" si="599"/>
        <v>COM_PROJ</v>
      </c>
      <c r="C222" s="23" t="str">
        <f t="shared" si="600"/>
        <v>-</v>
      </c>
      <c r="D222" s="57" t="str">
        <f t="shared" si="601"/>
        <v>TPPUBUS</v>
      </c>
      <c r="E222" s="23" t="str">
        <f t="shared" si="602"/>
        <v>-</v>
      </c>
      <c r="F222" s="23" t="str">
        <f t="shared" si="602"/>
        <v>-</v>
      </c>
      <c r="G222" s="23" t="str">
        <f t="shared" si="602"/>
        <v>-</v>
      </c>
      <c r="H222" s="23" t="str">
        <f t="shared" si="602"/>
        <v>-</v>
      </c>
      <c r="I222" s="22">
        <f t="shared" si="603"/>
        <v>0</v>
      </c>
      <c r="J222" s="186">
        <f>INDEX('[2]TS BYDem'!J$10:J$59,MATCH($D222,'[2]TS BYDem'!D$10:D$59,0))</f>
        <v>1.4990333520535337</v>
      </c>
      <c r="K222" s="186" cm="1">
        <f t="array" ref="K222">IF(K$218=-1,L222,IF(K$218=99,BE222,IF(K$218=0,INDEX($E189:$M189,0,K$216),(INDEX($E189:$M189,0,K$218+1)-INDEX($E189:$M189,0,K$218))/(INDEX($E$185:$M$185,0,K$218+1)-INDEX($E$185:$M$185,0,K$218))+BE222)))</f>
        <v>0.77993800504441069</v>
      </c>
      <c r="L222" s="186" cm="1">
        <f t="array" ref="L222">IF(L$218=-1,M222,IF(L$218=99,K222,IF(L$218=0,INDEX($E189:$M189,0,L$216),(INDEX($E189:$M189,0,L$218+1)-INDEX($E189:$M189,0,L$218))/(INDEX($E$185:$M$185,0,L$218+1)-INDEX($E$185:$M$185,0,L$218))+K222)))</f>
        <v>0.94188452037123238</v>
      </c>
      <c r="M222" s="186" cm="1">
        <f t="array" ref="M222">IF(M$218=-1,N222,IF(M$218=99,L222,IF(M$218=0,INDEX($E189:$M189,0,M$216),(INDEX($E189:$M189,0,M$218+1)-INDEX($E189:$M189,0,M$218))/(INDEX($E$185:$M$185,0,M$218+1)-INDEX($E$185:$M$185,0,M$218))+L222)))</f>
        <v>1.1038310356980541</v>
      </c>
      <c r="N222" s="186" cm="1">
        <f t="array" ref="N222">IF(N$218=-1,O222,IF(N$218=99,M222,IF(N$218=0,INDEX($E189:$M189,0,N$216),(INDEX($E189:$M189,0,N$218+1)-INDEX($E189:$M189,0,N$218))/(INDEX($E$185:$M$185,0,N$218+1)-INDEX($E$185:$M$185,0,N$218))+M222)))</f>
        <v>0.92688140998228596</v>
      </c>
      <c r="O222" s="186" cm="1">
        <f t="array" ref="O222">IF(O$218=-1,P222,IF(O$218=99,N222,IF(O$218=0,INDEX($E189:$M189,0,O$216),(INDEX($E189:$M189,0,O$218+1)-INDEX($E189:$M189,0,O$218))/(INDEX($E$185:$M$185,0,O$218+1)-INDEX($E$185:$M$185,0,O$218))+N222)))</f>
        <v>0.74993178426651796</v>
      </c>
      <c r="P222" s="186" cm="1">
        <f t="array" ref="P222">IF(P$218=-1,Q222,IF(P$218=99,O222,IF(P$218=0,INDEX($E189:$M189,0,P$216),(INDEX($E189:$M189,0,P$218+1)-INDEX($E189:$M189,0,P$218))/(INDEX($E$185:$M$185,0,P$218+1)-INDEX($E$185:$M$185,0,P$218))+O222)))</f>
        <v>0.75866553211988874</v>
      </c>
      <c r="Q222" s="186" cm="1">
        <f t="array" ref="Q222">IF(Q$218=-1,R222,IF(Q$218=99,P222,IF(Q$218=0,INDEX($E189:$M189,0,Q$216),(INDEX($E189:$M189,0,Q$218+1)-INDEX($E189:$M189,0,Q$218))/(INDEX($E$185:$M$185,0,Q$218+1)-INDEX($E$185:$M$185,0,Q$218))+P222)))</f>
        <v>0.76739927997325941</v>
      </c>
      <c r="R222" s="186" cm="1">
        <f t="array" ref="R222">IF(R$218=-1,S222,IF(R$218=99,Q222,IF(R$218=0,INDEX($E189:$M189,0,R$216),(INDEX($E189:$M189,0,R$218+1)-INDEX($E189:$M189,0,R$218))/(INDEX($E$185:$M$185,0,R$218+1)-INDEX($E$185:$M$185,0,R$218))+Q222)))</f>
        <v>0.78813027350014819</v>
      </c>
      <c r="S222" s="186" cm="1">
        <f t="array" ref="S222">IF(S$218=-1,T222,IF(S$218=99,R222,IF(S$218=0,INDEX($E189:$M189,0,S$216),(INDEX($E189:$M189,0,S$218+1)-INDEX($E189:$M189,0,S$218))/(INDEX($E$185:$M$185,0,S$218+1)-INDEX($E$185:$M$185,0,S$218))+R222)))</f>
        <v>0.79318242572269293</v>
      </c>
      <c r="T222" s="186" cm="1">
        <f t="array" ref="T222">IF(T$218=-1,U222,IF(T$218=99,S222,IF(T$218=0,INDEX($E189:$M189,0,T$216),(INDEX($E189:$M189,0,T$218+1)-INDEX($E189:$M189,0,T$218))/(INDEX($E$185:$M$185,0,T$218+1)-INDEX($E$185:$M$185,0,T$218))+S222)))</f>
        <v>0.79626489192538596</v>
      </c>
      <c r="U222" s="186" cm="1">
        <f t="array" ref="U222">IF(U$218=-1,V222,IF(U$218=99,T222,IF(U$218=0,INDEX($E189:$M189,0,U$216),(INDEX($E189:$M189,0,U$218+1)-INDEX($E189:$M189,0,U$218))/(INDEX($E$185:$M$185,0,U$218+1)-INDEX($E$185:$M$185,0,U$218))+T222)))</f>
        <v>0.799347358128079</v>
      </c>
      <c r="V222" s="186" cm="1">
        <f t="array" ref="V222">IF(V$218=-1,W222,IF(V$218=99,U222,IF(V$218=0,INDEX($E189:$M189,0,V$216),(INDEX($E189:$M189,0,V$218+1)-INDEX($E189:$M189,0,V$218))/(INDEX($E$185:$M$185,0,V$218+1)-INDEX($E$185:$M$185,0,V$218))+U222)))</f>
        <v>0.80242982433077203</v>
      </c>
      <c r="W222" s="186" cm="1">
        <f t="array" ref="W222">IF(W$218=-1,X222,IF(W$218=99,V222,IF(W$218=0,INDEX($E189:$M189,0,W$216),(INDEX($E189:$M189,0,W$218+1)-INDEX($E189:$M189,0,W$218))/(INDEX($E$185:$M$185,0,W$218+1)-INDEX($E$185:$M$185,0,W$218))+V222)))</f>
        <v>0.80551229053346507</v>
      </c>
      <c r="X222" s="186" cm="1">
        <f t="array" ref="X222">IF(X$218=-1,Y222,IF(X$218=99,W222,IF(X$218=0,INDEX($E189:$M189,0,X$216),(INDEX($E189:$M189,0,X$218+1)-INDEX($E189:$M189,0,X$218))/(INDEX($E$185:$M$185,0,X$218+1)-INDEX($E$185:$M$185,0,X$218))+W222)))</f>
        <v>0.8085947567361581</v>
      </c>
      <c r="Y222" s="186" cm="1">
        <f t="array" ref="Y222">IF(Y$218=-1,Z222,IF(Y$218=99,X222,IF(Y$218=0,INDEX($E189:$M189,0,Y$216),(INDEX($E189:$M189,0,Y$218+1)-INDEX($E189:$M189,0,Y$218))/(INDEX($E$185:$M$185,0,Y$218+1)-INDEX($E$185:$M$185,0,Y$218))+X222)))</f>
        <v>0.81167722293885114</v>
      </c>
      <c r="Z222" s="186" cm="1">
        <f t="array" ref="Z222">IF(Z$218=-1,AA222,IF(Z$218=99,Y222,IF(Z$218=0,INDEX($E189:$M189,0,Z$216),(INDEX($E189:$M189,0,Z$218+1)-INDEX($E189:$M189,0,Z$218))/(INDEX($E$185:$M$185,0,Z$218+1)-INDEX($E$185:$M$185,0,Z$218))+Y222)))</f>
        <v>0.81475968914154417</v>
      </c>
      <c r="AA222" s="186" cm="1">
        <f t="array" ref="AA222">IF(AA$218=-1,AB222,IF(AA$218=99,Z222,IF(AA$218=0,INDEX($E189:$M189,0,AA$216),(INDEX($E189:$M189,0,AA$218+1)-INDEX($E189:$M189,0,AA$218))/(INDEX($E$185:$M$185,0,AA$218+1)-INDEX($E$185:$M$185,0,AA$218))+Z222)))</f>
        <v>0.81784215534423721</v>
      </c>
      <c r="AB222" s="186" cm="1">
        <f t="array" ref="AB222">IF(AB$218=-1,AC222,IF(AB$218=99,AA222,IF(AB$218=0,INDEX($E189:$M189,0,AB$216),(INDEX($E189:$M189,0,AB$218+1)-INDEX($E189:$M189,0,AB$218))/(INDEX($E$185:$M$185,0,AB$218+1)-INDEX($E$185:$M$185,0,AB$218))+AA222)))</f>
        <v>0.82092462154693013</v>
      </c>
      <c r="AC222" s="186" cm="1">
        <f t="array" ref="AC222">IF(AC$218=-1,AD222,IF(AC$218=99,AB222,IF(AC$218=0,INDEX($E189:$M189,0,AC$216),(INDEX($E189:$M189,0,AC$218+1)-INDEX($E189:$M189,0,AC$218))/(INDEX($E$185:$M$185,0,AC$218+1)-INDEX($E$185:$M$185,0,AC$218))+AB222)))</f>
        <v>0.81839291873293174</v>
      </c>
      <c r="AD222" s="186" cm="1">
        <f t="array" ref="AD222">IF(AD$218=-1,AE222,IF(AD$218=99,AC222,IF(AD$218=0,INDEX($E189:$M189,0,AD$216),(INDEX($E189:$M189,0,AD$218+1)-INDEX($E189:$M189,0,AD$218))/(INDEX($E$185:$M$185,0,AD$218+1)-INDEX($E$185:$M$185,0,AD$218))+AC222)))</f>
        <v>0.81586121591893335</v>
      </c>
      <c r="AE222" s="186" cm="1">
        <f t="array" ref="AE222">IF(AE$218=-1,AF222,IF(AE$218=99,AD222,IF(AE$218=0,INDEX($E189:$M189,0,AE$216),(INDEX($E189:$M189,0,AE$218+1)-INDEX($E189:$M189,0,AE$218))/(INDEX($E$185:$M$185,0,AE$218+1)-INDEX($E$185:$M$185,0,AE$218))+AD222)))</f>
        <v>0.81332951310493495</v>
      </c>
      <c r="AF222" s="186" cm="1">
        <f t="array" ref="AF222">IF(AF$218=-1,AG222,IF(AF$218=99,AE222,IF(AF$218=0,INDEX($E189:$M189,0,AF$216),(INDEX($E189:$M189,0,AF$218+1)-INDEX($E189:$M189,0,AF$218))/(INDEX($E$185:$M$185,0,AF$218+1)-INDEX($E$185:$M$185,0,AF$218))+AE222)))</f>
        <v>0.81079781029093656</v>
      </c>
      <c r="AG222" s="186" cm="1">
        <f t="array" ref="AG222">IF(AG$218=-1,AH222,IF(AG$218=99,AF222,IF(AG$218=0,INDEX($E189:$M189,0,AG$216),(INDEX($E189:$M189,0,AG$218+1)-INDEX($E189:$M189,0,AG$218))/(INDEX($E$185:$M$185,0,AG$218+1)-INDEX($E$185:$M$185,0,AG$218))+AF222)))</f>
        <v>0.80826610747693817</v>
      </c>
      <c r="AH222" s="186" cm="1">
        <f t="array" ref="AH222">IF(AH$218=-1,AI222,IF(AH$218=99,AG222,IF(AH$218=0,INDEX($E189:$M189,0,AH$216),(INDEX($E189:$M189,0,AH$218+1)-INDEX($E189:$M189,0,AH$218))/(INDEX($E$185:$M$185,0,AH$218+1)-INDEX($E$185:$M$185,0,AH$218))+AG222)))</f>
        <v>0.80573440466293977</v>
      </c>
      <c r="AI222" s="186" cm="1">
        <f t="array" ref="AI222">IF(AI$218=-1,AJ222,IF(AI$218=99,AH222,IF(AI$218=0,INDEX($E189:$M189,0,AI$216),(INDEX($E189:$M189,0,AI$218+1)-INDEX($E189:$M189,0,AI$218))/(INDEX($E$185:$M$185,0,AI$218+1)-INDEX($E$185:$M$185,0,AI$218))+AH222)))</f>
        <v>0.80320270184894138</v>
      </c>
      <c r="AJ222" s="186" cm="1">
        <f t="array" ref="AJ222">IF(AJ$218=-1,AK222,IF(AJ$218=99,AI222,IF(AJ$218=0,INDEX($E189:$M189,0,AJ$216),(INDEX($E189:$M189,0,AJ$218+1)-INDEX($E189:$M189,0,AJ$218))/(INDEX($E$185:$M$185,0,AJ$218+1)-INDEX($E$185:$M$185,0,AJ$218))+AI222)))</f>
        <v>0.80067099903494299</v>
      </c>
      <c r="AK222" s="186" cm="1">
        <f t="array" ref="AK222">IF(AK$218=-1,AL222,IF(AK$218=99,AJ222,IF(AK$218=0,INDEX($E189:$M189,0,AK$216),(INDEX($E189:$M189,0,AK$218+1)-INDEX($E189:$M189,0,AK$218))/(INDEX($E$185:$M$185,0,AK$218+1)-INDEX($E$185:$M$185,0,AK$218))+AJ222)))</f>
        <v>0.79813929622094459</v>
      </c>
      <c r="AL222" s="186" cm="1">
        <f t="array" ref="AL222">IF(AL$218=-1,AM222,IF(AL$218=99,AK222,IF(AL$218=0,INDEX($E189:$M189,0,AL$216),(INDEX($E189:$M189,0,AL$218+1)-INDEX($E189:$M189,0,AL$218))/(INDEX($E$185:$M$185,0,AL$218+1)-INDEX($E$185:$M$185,0,AL$218))+AK222)))</f>
        <v>0.7956075934069462</v>
      </c>
      <c r="AM222" s="299">
        <f t="shared" si="606"/>
        <v>0.76125614601276059</v>
      </c>
      <c r="AN222" s="186" cm="1">
        <f t="array" ref="AN222">IF(AN$218=-1,AO222,IF(AN$218=99,AM222,IF(AN$218=0,INDEX($E189:$M189,0,AN$216),(INDEX($E189:$M189,0,AN$218+1)-INDEX($E189:$M189,0,AN$218))/(INDEX($E$185:$M$185,0,AN$218+1)-INDEX($E$185:$M$185,0,AN$218))+AM222)))</f>
        <v>0.72690469861857498</v>
      </c>
      <c r="AO222" s="186" cm="1">
        <f t="array" ref="AO222">IF(AO$218=-1,AP222,IF(AO$218=99,AN222,IF(AO$218=0,INDEX($E189:$M189,0,AO$216),(INDEX($E189:$M189,0,AO$218+1)-INDEX($E189:$M189,0,AO$218))/(INDEX($E$185:$M$185,0,AO$218+1)-INDEX($E$185:$M$185,0,AO$218))+AN222)))</f>
        <v>0.72690469861857498</v>
      </c>
      <c r="AP222" s="186" cm="1">
        <f t="array" ref="AP222">IF(AP$218=-1,#REF!,IF(AP$218=99,AO222,IF(AP$218=0,INDEX($E189:$M189,0,AP$216),(INDEX($E189:$M189,0,AP$218+1)-INDEX($E189:$M189,0,AP$218))/(INDEX($E$185:$M$185,0,AP$218+1)-INDEX($E$185:$M$185,0,AP$218))+AO222)))</f>
        <v>0.72690469861857498</v>
      </c>
      <c r="AQ222" s="186"/>
      <c r="AT222" s="186"/>
      <c r="AU222" s="186"/>
      <c r="BE222" s="186">
        <f t="shared" si="604"/>
        <v>0.61799148971758899</v>
      </c>
      <c r="BF222" s="109">
        <f t="shared" si="605"/>
        <v>0.5877400000000006</v>
      </c>
    </row>
    <row r="223" spans="1:58">
      <c r="B223" s="22" t="str">
        <f t="shared" si="599"/>
        <v>COM_PROJ</v>
      </c>
      <c r="C223" s="23" t="str">
        <f t="shared" si="600"/>
        <v>-</v>
      </c>
      <c r="D223" s="57" t="str">
        <f t="shared" si="601"/>
        <v>TPPUMBT</v>
      </c>
      <c r="E223" s="23" t="str">
        <f t="shared" si="602"/>
        <v>-</v>
      </c>
      <c r="F223" s="23" t="str">
        <f t="shared" si="602"/>
        <v>-</v>
      </c>
      <c r="G223" s="23" t="str">
        <f t="shared" si="602"/>
        <v>-</v>
      </c>
      <c r="H223" s="23" t="str">
        <f t="shared" si="602"/>
        <v>-</v>
      </c>
      <c r="I223" s="22">
        <f t="shared" si="603"/>
        <v>0</v>
      </c>
      <c r="J223" s="186">
        <f>INDEX('[2]TS BYDem'!J$10:J$59,MATCH($D223,'[2]TS BYDem'!D$10:D$59,0))</f>
        <v>6.4978638621089795</v>
      </c>
      <c r="K223" s="186" cm="1">
        <f t="array" ref="K223">IF(K$218=-1,L223,IF(K$218=99,BE223,IF(K$218=0,INDEX($E190:$M190,0,K$216),(INDEX($E190:$M190,0,K$218+1)-INDEX($E190:$M190,0,K$218))/(INDEX($E$185:$M$185,0,K$218+1)-INDEX($E$185:$M$185,0,K$218))+BE223)))</f>
        <v>6.2668670366510444</v>
      </c>
      <c r="L223" s="186" cm="1">
        <f t="array" ref="L223">IF(L$218=-1,M223,IF(L$218=99,K223,IF(L$218=0,INDEX($E190:$M190,0,L$216),(INDEX($E190:$M190,0,L$218+1)-INDEX($E190:$M190,0,L$218))/(INDEX($E$185:$M$185,0,L$218+1)-INDEX($E$185:$M$185,0,L$218))+K223)))</f>
        <v>6.5498968102490789</v>
      </c>
      <c r="M223" s="186" cm="1">
        <f t="array" ref="M223">IF(M$218=-1,N223,IF(M$218=99,L223,IF(M$218=0,INDEX($E190:$M190,0,M$216),(INDEX($E190:$M190,0,M$218+1)-INDEX($E190:$M190,0,M$218))/(INDEX($E$185:$M$185,0,M$218+1)-INDEX($E$185:$M$185,0,M$218))+L223)))</f>
        <v>6.8329265838471125</v>
      </c>
      <c r="N223" s="24" cm="1">
        <f t="array" ref="N223">IF(N$218=-1,O223,IF(N$218=99,M223,IF(N$218=0,INDEX($E190:$M190,0,N$216),(INDEX($E190:$M190,0,N$218+1)-INDEX($E190:$M190,0,N$218))/(INDEX($E$185:$M$185,0,N$218+1)-INDEX($E$185:$M$185,0,N$218))+M223)))</f>
        <v>6.9589137448716958</v>
      </c>
      <c r="O223" s="24" cm="1">
        <f t="array" ref="O223">IF(O$218=-1,P223,IF(O$218=99,N223,IF(O$218=0,INDEX($E190:$M190,0,O$216),(INDEX($E190:$M190,0,O$218+1)-INDEX($E190:$M190,0,O$218))/(INDEX($E$185:$M$185,0,O$218+1)-INDEX($E$185:$M$185,0,O$218))+N223)))</f>
        <v>7.0849009058962782</v>
      </c>
      <c r="P223" s="186" cm="1">
        <f t="array" ref="P223">IF(P$218=-1,Q223,IF(P$218=99,O223,IF(P$218=0,INDEX($E190:$M190,0,P$216),(INDEX($E190:$M190,0,P$218+1)-INDEX($E190:$M190,0,P$218))/(INDEX($E$185:$M$185,0,P$218+1)-INDEX($E$185:$M$185,0,P$218))+O223)))</f>
        <v>7.1674120614125592</v>
      </c>
      <c r="Q223" s="186" cm="1">
        <f t="array" ref="Q223">IF(Q$218=-1,R223,IF(Q$218=99,P223,IF(Q$218=0,INDEX($E190:$M190,0,Q$216),(INDEX($E190:$M190,0,Q$218+1)-INDEX($E190:$M190,0,Q$218))/(INDEX($E$185:$M$185,0,Q$218+1)-INDEX($E$185:$M$185,0,Q$218))+P223)))</f>
        <v>7.2499232169288392</v>
      </c>
      <c r="R223" s="186" cm="1">
        <f t="array" ref="R223">IF(R$218=-1,S223,IF(R$218=99,Q223,IF(R$218=0,INDEX($E190:$M190,0,R$216),(INDEX($E190:$M190,0,R$218+1)-INDEX($E190:$M190,0,R$218))/(INDEX($E$185:$M$185,0,R$218+1)-INDEX($E$185:$M$185,0,R$218))+Q223)))</f>
        <v>7.4457770771068548</v>
      </c>
      <c r="S223" s="186" cm="1">
        <f t="array" ref="S223">IF(S$218=-1,T223,IF(S$218=99,R223,IF(S$218=0,INDEX($E190:$M190,0,S$216),(INDEX($E190:$M190,0,S$218+1)-INDEX($E190:$M190,0,S$218))/(INDEX($E$185:$M$185,0,S$218+1)-INDEX($E$185:$M$185,0,S$218))+R223)))</f>
        <v>7.4935067488039167</v>
      </c>
      <c r="T223" s="186" cm="1">
        <f t="array" ref="T223">IF(T$218=-1,U223,IF(T$218=99,S223,IF(T$218=0,INDEX($E190:$M190,0,T$216),(INDEX($E190:$M190,0,T$218+1)-INDEX($E190:$M190,0,T$218))/(INDEX($E$185:$M$185,0,T$218+1)-INDEX($E$185:$M$185,0,T$218))+S223)))</f>
        <v>7.5226280209649765</v>
      </c>
      <c r="U223" s="186" cm="1">
        <f t="array" ref="U223">IF(U$218=-1,V223,IF(U$218=99,T223,IF(U$218=0,INDEX($E190:$M190,0,U$216),(INDEX($E190:$M190,0,U$218+1)-INDEX($E190:$M190,0,U$218))/(INDEX($E$185:$M$185,0,U$218+1)-INDEX($E$185:$M$185,0,U$218))+T223)))</f>
        <v>7.5517492931260364</v>
      </c>
      <c r="V223" s="186" cm="1">
        <f t="array" ref="V223">IF(V$218=-1,W223,IF(V$218=99,U223,IF(V$218=0,INDEX($E190:$M190,0,V$216),(INDEX($E190:$M190,0,V$218+1)-INDEX($E190:$M190,0,V$218))/(INDEX($E$185:$M$185,0,V$218+1)-INDEX($E$185:$M$185,0,V$218))+U223)))</f>
        <v>7.5808705652870962</v>
      </c>
      <c r="W223" s="186" cm="1">
        <f t="array" ref="W223">IF(W$218=-1,X223,IF(W$218=99,V223,IF(W$218=0,INDEX($E190:$M190,0,W$216),(INDEX($E190:$M190,0,W$218+1)-INDEX($E190:$M190,0,W$218))/(INDEX($E$185:$M$185,0,W$218+1)-INDEX($E$185:$M$185,0,W$218))+V223)))</f>
        <v>7.6099918374481561</v>
      </c>
      <c r="X223" s="186" cm="1">
        <f t="array" ref="X223">IF(X$218=-1,Y223,IF(X$218=99,W223,IF(X$218=0,INDEX($E190:$M190,0,X$216),(INDEX($E190:$M190,0,X$218+1)-INDEX($E190:$M190,0,X$218))/(INDEX($E$185:$M$185,0,X$218+1)-INDEX($E$185:$M$185,0,X$218))+W223)))</f>
        <v>7.639113109609216</v>
      </c>
      <c r="Y223" s="186" cm="1">
        <f t="array" ref="Y223">IF(Y$218=-1,Z223,IF(Y$218=99,X223,IF(Y$218=0,INDEX($E190:$M190,0,Y$216),(INDEX($E190:$M190,0,Y$218+1)-INDEX($E190:$M190,0,Y$218))/(INDEX($E$185:$M$185,0,Y$218+1)-INDEX($E$185:$M$185,0,Y$218))+X223)))</f>
        <v>7.6682343817702758</v>
      </c>
      <c r="Z223" s="186" cm="1">
        <f t="array" ref="Z223">IF(Z$218=-1,AA223,IF(Z$218=99,Y223,IF(Z$218=0,INDEX($E190:$M190,0,Z$216),(INDEX($E190:$M190,0,Z$218+1)-INDEX($E190:$M190,0,Z$218))/(INDEX($E$185:$M$185,0,Z$218+1)-INDEX($E$185:$M$185,0,Z$218))+Y223)))</f>
        <v>7.6973556539313357</v>
      </c>
      <c r="AA223" s="186" cm="1">
        <f t="array" ref="AA223">IF(AA$218=-1,AB223,IF(AA$218=99,Z223,IF(AA$218=0,INDEX($E190:$M190,0,AA$216),(INDEX($E190:$M190,0,AA$218+1)-INDEX($E190:$M190,0,AA$218))/(INDEX($E$185:$M$185,0,AA$218+1)-INDEX($E$185:$M$185,0,AA$218))+Z223)))</f>
        <v>7.7264769260923956</v>
      </c>
      <c r="AB223" s="186" cm="1">
        <f t="array" ref="AB223">IF(AB$218=-1,AC223,IF(AB$218=99,AA223,IF(AB$218=0,INDEX($E190:$M190,0,AB$216),(INDEX($E190:$M190,0,AB$218+1)-INDEX($E190:$M190,0,AB$218))/(INDEX($E$185:$M$185,0,AB$218+1)-INDEX($E$185:$M$185,0,AB$218))+AA223)))</f>
        <v>7.7555981982534536</v>
      </c>
      <c r="AC223" s="186" cm="1">
        <f t="array" ref="AC223">IF(AC$218=-1,AD223,IF(AC$218=99,AB223,IF(AC$218=0,INDEX($E190:$M190,0,AC$216),(INDEX($E190:$M190,0,AC$218+1)-INDEX($E190:$M190,0,AC$218))/(INDEX($E$185:$M$185,0,AC$218+1)-INDEX($E$185:$M$185,0,AC$218))+AB223)))</f>
        <v>7.7316802047283479</v>
      </c>
      <c r="AD223" s="186" cm="1">
        <f t="array" ref="AD223">IF(AD$218=-1,AE223,IF(AD$218=99,AC223,IF(AD$218=0,INDEX($E190:$M190,0,AD$216),(INDEX($E190:$M190,0,AD$218+1)-INDEX($E190:$M190,0,AD$218))/(INDEX($E$185:$M$185,0,AD$218+1)-INDEX($E$185:$M$185,0,AD$218))+AC223)))</f>
        <v>7.7077622112032422</v>
      </c>
      <c r="AE223" s="186" cm="1">
        <f t="array" ref="AE223">IF(AE$218=-1,AF223,IF(AE$218=99,AD223,IF(AE$218=0,INDEX($E190:$M190,0,AE$216),(INDEX($E190:$M190,0,AE$218+1)-INDEX($E190:$M190,0,AE$218))/(INDEX($E$185:$M$185,0,AE$218+1)-INDEX($E$185:$M$185,0,AE$218))+AD223)))</f>
        <v>7.6838442176781365</v>
      </c>
      <c r="AF223" s="186" cm="1">
        <f t="array" ref="AF223">IF(AF$218=-1,AG223,IF(AF$218=99,AE223,IF(AF$218=0,INDEX($E190:$M190,0,AF$216),(INDEX($E190:$M190,0,AF$218+1)-INDEX($E190:$M190,0,AF$218))/(INDEX($E$185:$M$185,0,AF$218+1)-INDEX($E$185:$M$185,0,AF$218))+AE223)))</f>
        <v>7.6599262241530308</v>
      </c>
      <c r="AG223" s="186" cm="1">
        <f t="array" ref="AG223">IF(AG$218=-1,AH223,IF(AG$218=99,AF223,IF(AG$218=0,INDEX($E190:$M190,0,AG$216),(INDEX($E190:$M190,0,AG$218+1)-INDEX($E190:$M190,0,AG$218))/(INDEX($E$185:$M$185,0,AG$218+1)-INDEX($E$185:$M$185,0,AG$218))+AF223)))</f>
        <v>7.6360082306279251</v>
      </c>
      <c r="AH223" s="186" cm="1">
        <f t="array" ref="AH223">IF(AH$218=-1,AI223,IF(AH$218=99,AG223,IF(AH$218=0,INDEX($E190:$M190,0,AH$216),(INDEX($E190:$M190,0,AH$218+1)-INDEX($E190:$M190,0,AH$218))/(INDEX($E$185:$M$185,0,AH$218+1)-INDEX($E$185:$M$185,0,AH$218))+AG223)))</f>
        <v>7.6120902371028194</v>
      </c>
      <c r="AI223" s="186" cm="1">
        <f t="array" ref="AI223">IF(AI$218=-1,AJ223,IF(AI$218=99,AH223,IF(AI$218=0,INDEX($E190:$M190,0,AI$216),(INDEX($E190:$M190,0,AI$218+1)-INDEX($E190:$M190,0,AI$218))/(INDEX($E$185:$M$185,0,AI$218+1)-INDEX($E$185:$M$185,0,AI$218))+AH223)))</f>
        <v>7.5881722435777137</v>
      </c>
      <c r="AJ223" s="186" cm="1">
        <f t="array" ref="AJ223">IF(AJ$218=-1,AK223,IF(AJ$218=99,AI223,IF(AJ$218=0,INDEX($E190:$M190,0,AJ$216),(INDEX($E190:$M190,0,AJ$218+1)-INDEX($E190:$M190,0,AJ$218))/(INDEX($E$185:$M$185,0,AJ$218+1)-INDEX($E$185:$M$185,0,AJ$218))+AI223)))</f>
        <v>7.564254250052608</v>
      </c>
      <c r="AK223" s="186" cm="1">
        <f t="array" ref="AK223">IF(AK$218=-1,AL223,IF(AK$218=99,AJ223,IF(AK$218=0,INDEX($E190:$M190,0,AK$216),(INDEX($E190:$M190,0,AK$218+1)-INDEX($E190:$M190,0,AK$218))/(INDEX($E$185:$M$185,0,AK$218+1)-INDEX($E$185:$M$185,0,AK$218))+AJ223)))</f>
        <v>7.5403362565275023</v>
      </c>
      <c r="AL223" s="186" cm="1">
        <f t="array" ref="AL223">IF(AL$218=-1,AM223,IF(AL$218=99,AK223,IF(AL$218=0,INDEX($E190:$M190,0,AL$216),(INDEX($E190:$M190,0,AL$218+1)-INDEX($E190:$M190,0,AL$218))/(INDEX($E$185:$M$185,0,AL$218+1)-INDEX($E$185:$M$185,0,AL$218))+AK223)))</f>
        <v>7.5164182630023983</v>
      </c>
      <c r="AM223" s="299">
        <f t="shared" si="606"/>
        <v>7.1918866111002835</v>
      </c>
      <c r="AN223" s="186" cm="1">
        <f t="array" ref="AN223">IF(AN$218=-1,AO223,IF(AN$218=99,AM223,IF(AN$218=0,INDEX($E190:$M190,0,AN$216),(INDEX($E190:$M190,0,AN$218+1)-INDEX($E190:$M190,0,AN$218))/(INDEX($E$185:$M$185,0,AN$218+1)-INDEX($E$185:$M$185,0,AN$218))+AM223)))</f>
        <v>6.8673549591981677</v>
      </c>
      <c r="AO223" s="186" cm="1">
        <f t="array" ref="AO223">IF(AO$218=-1,AP223,IF(AO$218=99,AN223,IF(AO$218=0,INDEX($E190:$M190,0,AO$216),(INDEX($E190:$M190,0,AO$218+1)-INDEX($E190:$M190,0,AO$218))/(INDEX($E$185:$M$185,0,AO$218+1)-INDEX($E$185:$M$185,0,AO$218))+AN223)))</f>
        <v>6.8673549591981677</v>
      </c>
      <c r="AP223" s="186" cm="1">
        <f t="array" ref="AP223">IF(AP$218=-1,#REF!,IF(AP$218=99,AO223,IF(AP$218=0,INDEX($E190:$M190,0,AP$216),(INDEX($E190:$M190,0,AP$218+1)-INDEX($E190:$M190,0,AP$218))/(INDEX($E$185:$M$185,0,AP$218+1)-INDEX($E$185:$M$185,0,AP$218))+AO223)))</f>
        <v>6.8673549591981677</v>
      </c>
      <c r="AQ223" s="186"/>
      <c r="AT223" s="186"/>
      <c r="AU223" s="186"/>
      <c r="BE223" s="186">
        <f t="shared" si="604"/>
        <v>5.9838372630530099</v>
      </c>
      <c r="BF223" s="109">
        <f t="shared" si="605"/>
        <v>7.91070126989602E-2</v>
      </c>
    </row>
    <row r="224" spans="1:58">
      <c r="B224" s="22" t="str">
        <f t="shared" si="599"/>
        <v>COM_PROJ</v>
      </c>
      <c r="C224" s="23" t="str">
        <f t="shared" si="600"/>
        <v>-</v>
      </c>
      <c r="D224" s="57" t="str">
        <f t="shared" si="601"/>
        <v>TPPUBRT</v>
      </c>
      <c r="E224" s="23" t="str">
        <f t="shared" si="602"/>
        <v>-</v>
      </c>
      <c r="F224" s="23" t="str">
        <f t="shared" si="602"/>
        <v>-</v>
      </c>
      <c r="G224" s="23" t="str">
        <f t="shared" si="602"/>
        <v>-</v>
      </c>
      <c r="H224" s="23" t="str">
        <f t="shared" si="602"/>
        <v>-</v>
      </c>
      <c r="I224" s="22">
        <f t="shared" si="603"/>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0.10353384316145484</v>
      </c>
      <c r="S224" s="186" cm="1">
        <f t="array" ref="S224">IF(S$218=-1,T224,IF(S$218=99,R224,IF(S$218=0,INDEX($E191:$M191,0,S$216),(INDEX($E191:$M191,0,S$218+1)-INDEX($E191:$M191,0,S$218))/(INDEX($E$185:$M$185,0,S$218+1)-INDEX($E$185:$M$185,0,S$218))+R224)))</f>
        <v>0.29501420371917253</v>
      </c>
      <c r="T224" s="186" cm="1">
        <f t="array" ref="T224">IF(T$218=-1,U224,IF(T$218=99,S224,IF(T$218=0,INDEX($E191:$M191,0,T$216),(INDEX($E191:$M191,0,T$218+1)-INDEX($E191:$M191,0,T$218))/(INDEX($E$185:$M$185,0,T$218+1)-INDEX($E$185:$M$185,0,T$218))+S224)))</f>
        <v>0.32589332470816557</v>
      </c>
      <c r="U224" s="186" cm="1">
        <f t="array" ref="U224">IF(U$218=-1,V224,IF(U$218=99,T224,IF(U$218=0,INDEX($E191:$M191,0,U$216),(INDEX($E191:$M191,0,U$218+1)-INDEX($E191:$M191,0,U$218))/(INDEX($E$185:$M$185,0,U$218+1)-INDEX($E$185:$M$185,0,U$218))+T224)))</f>
        <v>0.3567724456971586</v>
      </c>
      <c r="V224" s="186" cm="1">
        <f t="array" ref="V224">IF(V$218=-1,W224,IF(V$218=99,U224,IF(V$218=0,INDEX($E191:$M191,0,V$216),(INDEX($E191:$M191,0,V$218+1)-INDEX($E191:$M191,0,V$218))/(INDEX($E$185:$M$185,0,V$218+1)-INDEX($E$185:$M$185,0,V$218))+U224)))</f>
        <v>0.38765156668615164</v>
      </c>
      <c r="W224" s="186" cm="1">
        <f t="array" ref="W224">IF(W$218=-1,X224,IF(W$218=99,V224,IF(W$218=0,INDEX($E191:$M191,0,W$216),(INDEX($E191:$M191,0,W$218+1)-INDEX($E191:$M191,0,W$218))/(INDEX($E$185:$M$185,0,W$218+1)-INDEX($E$185:$M$185,0,W$218))+V224)))</f>
        <v>0.41853068767514467</v>
      </c>
      <c r="X224" s="186" cm="1">
        <f t="array" ref="X224">IF(X$218=-1,Y224,IF(X$218=99,W224,IF(X$218=0,INDEX($E191:$M191,0,X$216),(INDEX($E191:$M191,0,X$218+1)-INDEX($E191:$M191,0,X$218))/(INDEX($E$185:$M$185,0,X$218+1)-INDEX($E$185:$M$185,0,X$218))+W224)))</f>
        <v>0.44940980866413771</v>
      </c>
      <c r="Y224" s="186" cm="1">
        <f t="array" ref="Y224">IF(Y$218=-1,Z224,IF(Y$218=99,X224,IF(Y$218=0,INDEX($E191:$M191,0,Y$216),(INDEX($E191:$M191,0,Y$218+1)-INDEX($E191:$M191,0,Y$218))/(INDEX($E$185:$M$185,0,Y$218+1)-INDEX($E$185:$M$185,0,Y$218))+X224)))</f>
        <v>0.48028892965313075</v>
      </c>
      <c r="Z224" s="186" cm="1">
        <f t="array" ref="Z224">IF(Z$218=-1,AA224,IF(Z$218=99,Y224,IF(Z$218=0,INDEX($E191:$M191,0,Z$216),(INDEX($E191:$M191,0,Z$218+1)-INDEX($E191:$M191,0,Z$218))/(INDEX($E$185:$M$185,0,Z$218+1)-INDEX($E$185:$M$185,0,Z$218))+Y224)))</f>
        <v>0.51116805064212378</v>
      </c>
      <c r="AA224" s="186" cm="1">
        <f t="array" ref="AA224">IF(AA$218=-1,AB224,IF(AA$218=99,Z224,IF(AA$218=0,INDEX($E191:$M191,0,AA$216),(INDEX($E191:$M191,0,AA$218+1)-INDEX($E191:$M191,0,AA$218))/(INDEX($E$185:$M$185,0,AA$218+1)-INDEX($E$185:$M$185,0,AA$218))+Z224)))</f>
        <v>0.54204717163111682</v>
      </c>
      <c r="AB224" s="186" cm="1">
        <f t="array" ref="AB224">IF(AB$218=-1,AC224,IF(AB$218=99,AA224,IF(AB$218=0,INDEX($E191:$M191,0,AB$216),(INDEX($E191:$M191,0,AB$218+1)-INDEX($E191:$M191,0,AB$218))/(INDEX($E$185:$M$185,0,AB$218+1)-INDEX($E$185:$M$185,0,AB$218))+AA224)))</f>
        <v>0.57292629262010975</v>
      </c>
      <c r="AC224" s="186" cm="1">
        <f t="array" ref="AC224">IF(AC$218=-1,AD224,IF(AC$218=99,AB224,IF(AC$218=0,INDEX($E191:$M191,0,AC$216),(INDEX($E191:$M191,0,AC$218+1)-INDEX($E191:$M191,0,AC$218))/(INDEX($E$185:$M$185,0,AC$218+1)-INDEX($E$185:$M$185,0,AC$218))+AB224)))</f>
        <v>0.62630575373754482</v>
      </c>
      <c r="AD224" s="186" cm="1">
        <f t="array" ref="AD224">IF(AD$218=-1,AE224,IF(AD$218=99,AC224,IF(AD$218=0,INDEX($E191:$M191,0,AD$216),(INDEX($E191:$M191,0,AD$218+1)-INDEX($E191:$M191,0,AD$218))/(INDEX($E$185:$M$185,0,AD$218+1)-INDEX($E$185:$M$185,0,AD$218))+AC224)))</f>
        <v>0.6796852148549799</v>
      </c>
      <c r="AE224" s="186" cm="1">
        <f t="array" ref="AE224">IF(AE$218=-1,AF224,IF(AE$218=99,AD224,IF(AE$218=0,INDEX($E191:$M191,0,AE$216),(INDEX($E191:$M191,0,AE$218+1)-INDEX($E191:$M191,0,AE$218))/(INDEX($E$185:$M$185,0,AE$218+1)-INDEX($E$185:$M$185,0,AE$218))+AD224)))</f>
        <v>0.73306467597241498</v>
      </c>
      <c r="AF224" s="186" cm="1">
        <f t="array" ref="AF224">IF(AF$218=-1,AG224,IF(AF$218=99,AE224,IF(AF$218=0,INDEX($E191:$M191,0,AF$216),(INDEX($E191:$M191,0,AF$218+1)-INDEX($E191:$M191,0,AF$218))/(INDEX($E$185:$M$185,0,AF$218+1)-INDEX($E$185:$M$185,0,AF$218))+AE224)))</f>
        <v>0.78644413708985006</v>
      </c>
      <c r="AG224" s="186" cm="1">
        <f t="array" ref="AG224">IF(AG$218=-1,AH224,IF(AG$218=99,AF224,IF(AG$218=0,INDEX($E191:$M191,0,AG$216),(INDEX($E191:$M191,0,AG$218+1)-INDEX($E191:$M191,0,AG$218))/(INDEX($E$185:$M$185,0,AG$218+1)-INDEX($E$185:$M$185,0,AG$218))+AF224)))</f>
        <v>0.83982359820728514</v>
      </c>
      <c r="AH224" s="186" cm="1">
        <f t="array" ref="AH224">IF(AH$218=-1,AI224,IF(AH$218=99,AG224,IF(AH$218=0,INDEX($E191:$M191,0,AH$216),(INDEX($E191:$M191,0,AH$218+1)-INDEX($E191:$M191,0,AH$218))/(INDEX($E$185:$M$185,0,AH$218+1)-INDEX($E$185:$M$185,0,AH$218))+AG224)))</f>
        <v>0.89320305932472022</v>
      </c>
      <c r="AI224" s="186" cm="1">
        <f t="array" ref="AI224">IF(AI$218=-1,AJ224,IF(AI$218=99,AH224,IF(AI$218=0,INDEX($E191:$M191,0,AI$216),(INDEX($E191:$M191,0,AI$218+1)-INDEX($E191:$M191,0,AI$218))/(INDEX($E$185:$M$185,0,AI$218+1)-INDEX($E$185:$M$185,0,AI$218))+AH224)))</f>
        <v>0.9465825204421553</v>
      </c>
      <c r="AJ224" s="186" cm="1">
        <f t="array" ref="AJ224">IF(AJ$218=-1,AK224,IF(AJ$218=99,AI224,IF(AJ$218=0,INDEX($E191:$M191,0,AJ$216),(INDEX($E191:$M191,0,AJ$218+1)-INDEX($E191:$M191,0,AJ$218))/(INDEX($E$185:$M$185,0,AJ$218+1)-INDEX($E$185:$M$185,0,AJ$218))+AI224)))</f>
        <v>0.99996198155959037</v>
      </c>
      <c r="AK224" s="186" cm="1">
        <f t="array" ref="AK224">IF(AK$218=-1,AL224,IF(AK$218=99,AJ224,IF(AK$218=0,INDEX($E191:$M191,0,AK$216),(INDEX($E191:$M191,0,AK$218+1)-INDEX($E191:$M191,0,AK$218))/(INDEX($E$185:$M$185,0,AK$218+1)-INDEX($E$185:$M$185,0,AK$218))+AJ224)))</f>
        <v>1.0533414426770256</v>
      </c>
      <c r="AL224" s="186" cm="1">
        <f t="array" ref="AL224">IF(AL$218=-1,AM224,IF(AL$218=99,AK224,IF(AL$218=0,INDEX($E191:$M191,0,AL$216),(INDEX($E191:$M191,0,AL$218+1)-INDEX($E191:$M191,0,AL$218))/(INDEX($E$185:$M$185,0,AL$218+1)-INDEX($E$185:$M$185,0,AL$218))+AK224)))</f>
        <v>1.106720903794461</v>
      </c>
      <c r="AM224" s="299">
        <f t="shared" si="606"/>
        <v>1.3497276227427806</v>
      </c>
      <c r="AN224" s="186" cm="1">
        <f t="array" ref="AN224">IF(AN$218=-1,AO224,IF(AN$218=99,AM224,IF(AN$218=0,INDEX($E191:$M191,0,AN$216),(INDEX($E191:$M191,0,AN$218+1)-INDEX($E191:$M191,0,AN$218))/(INDEX($E$185:$M$185,0,AN$218+1)-INDEX($E$185:$M$185,0,AN$218))+AM224)))</f>
        <v>1.5927343416911004</v>
      </c>
      <c r="AO224" s="186" cm="1">
        <f t="array" ref="AO224">IF(AO$218=-1,AP224,IF(AO$218=99,AN224,IF(AO$218=0,INDEX($E191:$M191,0,AO$216),(INDEX($E191:$M191,0,AO$218+1)-INDEX($E191:$M191,0,AO$218))/(INDEX($E$185:$M$185,0,AO$218+1)-INDEX($E$185:$M$185,0,AO$218))+AN224)))</f>
        <v>1.5927343416911004</v>
      </c>
      <c r="AP224" s="186" cm="1">
        <f t="array" ref="AP224">IF(AP$218=-1,#REF!,IF(AP$218=99,AO224,IF(AP$218=0,INDEX($E191:$M191,0,AP$216),(INDEX($E191:$M191,0,AP$218+1)-INDEX($E191:$M191,0,AP$218))/(INDEX($E$185:$M$185,0,AP$218+1)-INDEX($E$185:$M$185,0,AP$218))+AO224)))</f>
        <v>1.5927343416911004</v>
      </c>
      <c r="AQ224" s="186"/>
      <c r="AT224" s="186"/>
      <c r="AU224" s="186"/>
      <c r="BE224" s="186">
        <f t="shared" si="604"/>
        <v>2.1087742850167138E-2</v>
      </c>
      <c r="BF224" s="109" t="e">
        <f t="shared" si="605"/>
        <v>#DIV/0!</v>
      </c>
    </row>
    <row r="225" spans="1:58">
      <c r="B225" s="22" t="str">
        <f t="shared" si="599"/>
        <v>COM_PROJ</v>
      </c>
      <c r="C225" s="23" t="str">
        <f t="shared" si="600"/>
        <v>-</v>
      </c>
      <c r="D225" s="57" t="str">
        <f t="shared" si="601"/>
        <v>TPPUMER</v>
      </c>
      <c r="E225" s="23" t="str">
        <f t="shared" si="602"/>
        <v>-</v>
      </c>
      <c r="F225" s="23" t="str">
        <f t="shared" si="602"/>
        <v>-</v>
      </c>
      <c r="G225" s="23" t="str">
        <f t="shared" si="602"/>
        <v>-</v>
      </c>
      <c r="H225" s="23" t="str">
        <f t="shared" si="602"/>
        <v>-</v>
      </c>
      <c r="I225" s="22">
        <f t="shared" si="603"/>
        <v>0</v>
      </c>
      <c r="J225" s="186">
        <f>INDEX('[2]TS BYDem'!J$10:J$59,MATCH($D225,'[2]TS BYDem'!D$10:D$59,0))</f>
        <v>15.8</v>
      </c>
      <c r="K225" s="186" cm="1">
        <f t="array" ref="K225">IF(K$218=-1,L225,IF(K$218=99,BE225,IF(K$218=0,INDEX($E192:$M192,0,K$216),(INDEX($E192:$M192,0,K$218+1)-INDEX($E192:$M192,0,K$218))/(INDEX($E$185:$M$185,0,K$218+1)-INDEX($E$185:$M$185,0,K$218))+BE225)))</f>
        <v>13.727172676158915</v>
      </c>
      <c r="L225" s="186" cm="1">
        <f t="array" ref="L225">IF(L$218=-1,M225,IF(L$218=99,K225,IF(L$218=0,INDEX($E192:$M192,0,L$216),(INDEX($E192:$M192,0,L$218+1)-INDEX($E192:$M192,0,L$218))/(INDEX($E$185:$M$185,0,L$218+1)-INDEX($E$185:$M$185,0,L$218))+K225)))</f>
        <v>12.904236152961406</v>
      </c>
      <c r="M225" s="186" cm="1">
        <f t="array" ref="M225">IF(M$218=-1,N225,IF(M$218=99,L225,IF(M$218=0,INDEX($E192:$M192,0,M$216),(INDEX($E192:$M192,0,M$218+1)-INDEX($E192:$M192,0,M$218))/(INDEX($E$185:$M$185,0,M$218+1)-INDEX($E$185:$M$185,0,M$218))+L225)))</f>
        <v>12.081299629763897</v>
      </c>
      <c r="N225" s="186" cm="1">
        <f t="array" ref="N225">IF(N$218=-1,O225,IF(N$218=99,M225,IF(N$218=0,INDEX($E192:$M192,0,N$216),(INDEX($E192:$M192,0,N$218+1)-INDEX($E192:$M192,0,N$218))/(INDEX($E$185:$M$185,0,N$218+1)-INDEX($E$185:$M$185,0,N$218))+M225)))</f>
        <v>10.411029300894594</v>
      </c>
      <c r="O225" s="186" cm="1">
        <f t="array" ref="O225">IF(O$218=-1,P225,IF(O$218=99,N225,IF(O$218=0,INDEX($E192:$M192,0,O$216),(INDEX($E192:$M192,0,O$218+1)-INDEX($E192:$M192,0,O$218))/(INDEX($E$185:$M$185,0,O$218+1)-INDEX($E$185:$M$185,0,O$218))+N225)))</f>
        <v>8.7407589720252883</v>
      </c>
      <c r="P225" s="186" cm="1">
        <f t="array" ref="P225">IF(P$218=-1,Q225,IF(P$218=99,O225,IF(P$218=0,INDEX($E192:$M192,0,P$216),(INDEX($E192:$M192,0,P$218+1)-INDEX($E192:$M192,0,P$218))/(INDEX($E$185:$M$185,0,P$218+1)-INDEX($E$185:$M$185,0,P$218))+O225)))</f>
        <v>8.8425543439649132</v>
      </c>
      <c r="Q225" s="186" cm="1">
        <f t="array" ref="Q225">IF(Q$218=-1,R225,IF(Q$218=99,P225,IF(Q$218=0,INDEX($E192:$M192,0,Q$216),(INDEX($E192:$M192,0,Q$218+1)-INDEX($E192:$M192,0,Q$218))/(INDEX($E$185:$M$185,0,Q$218+1)-INDEX($E$185:$M$185,0,Q$218))+P225)))</f>
        <v>8.9443497159045364</v>
      </c>
      <c r="R225" s="186" cm="1">
        <f t="array" ref="R225">IF(R$218=-1,S225,IF(R$218=99,Q225,IF(R$218=0,INDEX($E192:$M192,0,R$216),(INDEX($E192:$M192,0,R$218+1)-INDEX($E192:$M192,0,R$218))/(INDEX($E$185:$M$185,0,R$218+1)-INDEX($E$185:$M$185,0,R$218))+Q225)))</f>
        <v>9.1859778499172613</v>
      </c>
      <c r="S225" s="186" cm="1">
        <f t="array" ref="S225">IF(S$218=-1,T225,IF(S$218=99,R225,IF(S$218=0,INDEX($E192:$M192,0,S$216),(INDEX($E192:$M192,0,S$218+1)-INDEX($E192:$M192,0,S$218))/(INDEX($E$185:$M$185,0,S$218+1)-INDEX($E$185:$M$185,0,S$218))+R225)))</f>
        <v>9.2448627322408399</v>
      </c>
      <c r="T225" s="186" cm="1">
        <f t="array" ref="T225">IF(T$218=-1,U225,IF(T$218=99,S225,IF(T$218=0,INDEX($E192:$M192,0,T$216),(INDEX($E192:$M192,0,T$218+1)-INDEX($E192:$M192,0,T$218))/(INDEX($E$185:$M$185,0,T$218+1)-INDEX($E$185:$M$185,0,T$218))+S225)))</f>
        <v>9.2807901254816869</v>
      </c>
      <c r="U225" s="186" cm="1">
        <f t="array" ref="U225">IF(U$218=-1,V225,IF(U$218=99,T225,IF(U$218=0,INDEX($E192:$M192,0,U$216),(INDEX($E192:$M192,0,U$218+1)-INDEX($E192:$M192,0,U$218))/(INDEX($E$185:$M$185,0,U$218+1)-INDEX($E$185:$M$185,0,U$218))+T225)))</f>
        <v>9.316717518722534</v>
      </c>
      <c r="V225" s="186" cm="1">
        <f t="array" ref="V225">IF(V$218=-1,W225,IF(V$218=99,U225,IF(V$218=0,INDEX($E192:$M192,0,V$216),(INDEX($E192:$M192,0,V$218+1)-INDEX($E192:$M192,0,V$218))/(INDEX($E$185:$M$185,0,V$218+1)-INDEX($E$185:$M$185,0,V$218))+U225)))</f>
        <v>9.352644911963381</v>
      </c>
      <c r="W225" s="186" cm="1">
        <f t="array" ref="W225">IF(W$218=-1,X225,IF(W$218=99,V225,IF(W$218=0,INDEX($E192:$M192,0,W$216),(INDEX($E192:$M192,0,W$218+1)-INDEX($E192:$M192,0,W$218))/(INDEX($E$185:$M$185,0,W$218+1)-INDEX($E$185:$M$185,0,W$218))+V225)))</f>
        <v>9.388572305204228</v>
      </c>
      <c r="X225" s="186" cm="1">
        <f t="array" ref="X225">IF(X$218=-1,Y225,IF(X$218=99,W225,IF(X$218=0,INDEX($E192:$M192,0,X$216),(INDEX($E192:$M192,0,X$218+1)-INDEX($E192:$M192,0,X$218))/(INDEX($E$185:$M$185,0,X$218+1)-INDEX($E$185:$M$185,0,X$218))+W225)))</f>
        <v>9.4244996984450751</v>
      </c>
      <c r="Y225" s="186" cm="1">
        <f t="array" ref="Y225">IF(Y$218=-1,Z225,IF(Y$218=99,X225,IF(Y$218=0,INDEX($E192:$M192,0,Y$216),(INDEX($E192:$M192,0,Y$218+1)-INDEX($E192:$M192,0,Y$218))/(INDEX($E$185:$M$185,0,Y$218+1)-INDEX($E$185:$M$185,0,Y$218))+X225)))</f>
        <v>9.4604270916859221</v>
      </c>
      <c r="Z225" s="186" cm="1">
        <f t="array" ref="Z225">IF(Z$218=-1,AA225,IF(Z$218=99,Y225,IF(Z$218=0,INDEX($E192:$M192,0,Z$216),(INDEX($E192:$M192,0,Z$218+1)-INDEX($E192:$M192,0,Z$218))/(INDEX($E$185:$M$185,0,Z$218+1)-INDEX($E$185:$M$185,0,Z$218))+Y225)))</f>
        <v>9.4963544849267691</v>
      </c>
      <c r="AA225" s="186" cm="1">
        <f t="array" ref="AA225">IF(AA$218=-1,AB225,IF(AA$218=99,Z225,IF(AA$218=0,INDEX($E192:$M192,0,AA$216),(INDEX($E192:$M192,0,AA$218+1)-INDEX($E192:$M192,0,AA$218))/(INDEX($E$185:$M$185,0,AA$218+1)-INDEX($E$185:$M$185,0,AA$218))+Z225)))</f>
        <v>9.5322818781676162</v>
      </c>
      <c r="AB225" s="186" cm="1">
        <f t="array" ref="AB225">IF(AB$218=-1,AC225,IF(AB$218=99,AA225,IF(AB$218=0,INDEX($E192:$M192,0,AB$216),(INDEX($E192:$M192,0,AB$218+1)-INDEX($E192:$M192,0,AB$218))/(INDEX($E$185:$M$185,0,AB$218+1)-INDEX($E$185:$M$185,0,AB$218))+AA225)))</f>
        <v>9.5682092714084686</v>
      </c>
      <c r="AC225" s="186" cm="1">
        <f t="array" ref="AC225">IF(AC$218=-1,AD225,IF(AC$218=99,AB225,IF(AC$218=0,INDEX($E192:$M192,0,AC$216),(INDEX($E192:$M192,0,AC$218+1)-INDEX($E192:$M192,0,AC$218))/(INDEX($E$185:$M$185,0,AC$218+1)-INDEX($E$185:$M$185,0,AC$218))+AB225)))</f>
        <v>9.538701248745312</v>
      </c>
      <c r="AD225" s="186" cm="1">
        <f t="array" ref="AD225">IF(AD$218=-1,AE225,IF(AD$218=99,AC225,IF(AD$218=0,INDEX($E192:$M192,0,AD$216),(INDEX($E192:$M192,0,AD$218+1)-INDEX($E192:$M192,0,AD$218))/(INDEX($E$185:$M$185,0,AD$218+1)-INDEX($E$185:$M$185,0,AD$218))+AC225)))</f>
        <v>9.5091932260821554</v>
      </c>
      <c r="AE225" s="186" cm="1">
        <f t="array" ref="AE225">IF(AE$218=-1,AF225,IF(AE$218=99,AD225,IF(AE$218=0,INDEX($E192:$M192,0,AE$216),(INDEX($E192:$M192,0,AE$218+1)-INDEX($E192:$M192,0,AE$218))/(INDEX($E$185:$M$185,0,AE$218+1)-INDEX($E$185:$M$185,0,AE$218))+AD225)))</f>
        <v>9.4796852034189989</v>
      </c>
      <c r="AF225" s="186" cm="1">
        <f t="array" ref="AF225">IF(AF$218=-1,AG225,IF(AF$218=99,AE225,IF(AF$218=0,INDEX($E192:$M192,0,AF$216),(INDEX($E192:$M192,0,AF$218+1)-INDEX($E192:$M192,0,AF$218))/(INDEX($E$185:$M$185,0,AF$218+1)-INDEX($E$185:$M$185,0,AF$218))+AE225)))</f>
        <v>9.4501771807558423</v>
      </c>
      <c r="AG225" s="186" cm="1">
        <f t="array" ref="AG225">IF(AG$218=-1,AH225,IF(AG$218=99,AF225,IF(AG$218=0,INDEX($E192:$M192,0,AG$216),(INDEX($E192:$M192,0,AG$218+1)-INDEX($E192:$M192,0,AG$218))/(INDEX($E$185:$M$185,0,AG$218+1)-INDEX($E$185:$M$185,0,AG$218))+AF225)))</f>
        <v>9.4206691580926858</v>
      </c>
      <c r="AH225" s="186" cm="1">
        <f t="array" ref="AH225">IF(AH$218=-1,AI225,IF(AH$218=99,AG225,IF(AH$218=0,INDEX($E192:$M192,0,AH$216),(INDEX($E192:$M192,0,AH$218+1)-INDEX($E192:$M192,0,AH$218))/(INDEX($E$185:$M$185,0,AH$218+1)-INDEX($E$185:$M$185,0,AH$218))+AG225)))</f>
        <v>9.3911611354295292</v>
      </c>
      <c r="AI225" s="186" cm="1">
        <f t="array" ref="AI225">IF(AI$218=-1,AJ225,IF(AI$218=99,AH225,IF(AI$218=0,INDEX($E192:$M192,0,AI$216),(INDEX($E192:$M192,0,AI$218+1)-INDEX($E192:$M192,0,AI$218))/(INDEX($E$185:$M$185,0,AI$218+1)-INDEX($E$185:$M$185,0,AI$218))+AH225)))</f>
        <v>9.3616531127663727</v>
      </c>
      <c r="AJ225" s="186" cm="1">
        <f t="array" ref="AJ225">IF(AJ$218=-1,AK225,IF(AJ$218=99,AI225,IF(AJ$218=0,INDEX($E192:$M192,0,AJ$216),(INDEX($E192:$M192,0,AJ$218+1)-INDEX($E192:$M192,0,AJ$218))/(INDEX($E$185:$M$185,0,AJ$218+1)-INDEX($E$185:$M$185,0,AJ$218))+AI225)))</f>
        <v>9.3321450901032161</v>
      </c>
      <c r="AK225" s="186" cm="1">
        <f t="array" ref="AK225">IF(AK$218=-1,AL225,IF(AK$218=99,AJ225,IF(AK$218=0,INDEX($E192:$M192,0,AK$216),(INDEX($E192:$M192,0,AK$218+1)-INDEX($E192:$M192,0,AK$218))/(INDEX($E$185:$M$185,0,AK$218+1)-INDEX($E$185:$M$185,0,AK$218))+AJ225)))</f>
        <v>9.3026370674400596</v>
      </c>
      <c r="AL225" s="186" cm="1">
        <f t="array" ref="AL225">IF(AL$218=-1,AM225,IF(AL$218=99,AK225,IF(AL$218=0,INDEX($E192:$M192,0,AL$216),(INDEX($E192:$M192,0,AL$218+1)-INDEX($E192:$M192,0,AL$218))/(INDEX($E$185:$M$185,0,AL$218+1)-INDEX($E$185:$M$185,0,AL$218))+AK225)))</f>
        <v>9.2731290447768977</v>
      </c>
      <c r="AM225" s="299">
        <f t="shared" si="606"/>
        <v>8.872748999135208</v>
      </c>
      <c r="AN225" s="186" cm="1">
        <f t="array" ref="AN225">IF(AN$218=-1,AO225,IF(AN$218=99,AM225,IF(AN$218=0,INDEX($E192:$M192,0,AN$216),(INDEX($E192:$M192,0,AN$218+1)-INDEX($E192:$M192,0,AN$218))/(INDEX($E$185:$M$185,0,AN$218+1)-INDEX($E$185:$M$185,0,AN$218))+AM225)))</f>
        <v>8.4723689534935183</v>
      </c>
      <c r="AO225" s="186" cm="1">
        <f t="array" ref="AO225">IF(AO$218=-1,AP225,IF(AO$218=99,AN225,IF(AO$218=0,INDEX($E192:$M192,0,AO$216),(INDEX($E192:$M192,0,AO$218+1)-INDEX($E192:$M192,0,AO$218))/(INDEX($E$185:$M$185,0,AO$218+1)-INDEX($E$185:$M$185,0,AO$218))+AN225)))</f>
        <v>8.4723689534935183</v>
      </c>
      <c r="AP225" s="186" cm="1">
        <f t="array" ref="AP225">IF(AP$218=-1,#REF!,IF(AP$218=99,AO225,IF(AP$218=0,INDEX($E192:$M192,0,AP$216),(INDEX($E192:$M192,0,AP$218+1)-INDEX($E192:$M192,0,AP$218))/(INDEX($E$185:$M$185,0,AP$218+1)-INDEX($E$185:$M$185,0,AP$218))+AO225)))</f>
        <v>8.4723689534935183</v>
      </c>
      <c r="AQ225" s="186"/>
      <c r="AT225" s="186"/>
      <c r="AU225" s="186"/>
      <c r="BE225" s="186">
        <f t="shared" si="604"/>
        <v>14.550109199356424</v>
      </c>
      <c r="BF225" s="109">
        <f t="shared" si="605"/>
        <v>7.910701269896056E-2</v>
      </c>
    </row>
    <row r="226" spans="1:58">
      <c r="B226" s="22" t="str">
        <f t="shared" si="599"/>
        <v>COM_PROJ</v>
      </c>
      <c r="C226" s="23" t="str">
        <f t="shared" si="600"/>
        <v>-</v>
      </c>
      <c r="D226" s="57" t="str">
        <f t="shared" si="601"/>
        <v>TPPUGAT</v>
      </c>
      <c r="E226" s="23" t="str">
        <f t="shared" si="602"/>
        <v>-</v>
      </c>
      <c r="F226" s="23" t="str">
        <f t="shared" si="602"/>
        <v>-</v>
      </c>
      <c r="G226" s="23" t="str">
        <f t="shared" si="602"/>
        <v>-</v>
      </c>
      <c r="H226" s="23" t="str">
        <f t="shared" si="602"/>
        <v>-</v>
      </c>
      <c r="I226" s="22">
        <f t="shared" si="603"/>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0.67889467519440883</v>
      </c>
      <c r="S226" s="186" cm="1">
        <f t="array" ref="S226">IF(S$218=-1,T226,IF(S$218=99,R226,IF(S$218=0,INDEX($E193:$M193,0,S$216),(INDEX($E193:$M193,0,S$218+1)-INDEX($E193:$M193,0,S$218))/(INDEX($E$185:$M$185,0,S$218+1)-INDEX($E$185:$M$185,0,S$218))+R226)))</f>
        <v>0.6313519906124907</v>
      </c>
      <c r="T226" s="186" cm="1">
        <f t="array" ref="T226">IF(T$218=-1,U226,IF(T$218=99,S226,IF(T$218=0,INDEX($E193:$M193,0,T$216),(INDEX($E193:$M193,0,T$218+1)-INDEX($E193:$M193,0,T$218))/(INDEX($E$185:$M$185,0,T$218+1)-INDEX($E$185:$M$185,0,T$218))+S226)))</f>
        <v>0.6478410884201794</v>
      </c>
      <c r="U226" s="186" cm="1">
        <f t="array" ref="U226">IF(U$218=-1,V226,IF(U$218=99,T226,IF(U$218=0,INDEX($E193:$M193,0,U$216),(INDEX($E193:$M193,0,U$218+1)-INDEX($E193:$M193,0,U$218))/(INDEX($E$185:$M$185,0,U$218+1)-INDEX($E$185:$M$185,0,U$218))+T226)))</f>
        <v>0.6643301862278681</v>
      </c>
      <c r="V226" s="186" cm="1">
        <f t="array" ref="V226">IF(V$218=-1,W226,IF(V$218=99,U226,IF(V$218=0,INDEX($E193:$M193,0,V$216),(INDEX($E193:$M193,0,V$218+1)-INDEX($E193:$M193,0,V$218))/(INDEX($E$185:$M$185,0,V$218+1)-INDEX($E$185:$M$185,0,V$218))+U226)))</f>
        <v>0.6808192840355568</v>
      </c>
      <c r="W226" s="186" cm="1">
        <f t="array" ref="W226">IF(W$218=-1,X226,IF(W$218=99,V226,IF(W$218=0,INDEX($E193:$M193,0,W$216),(INDEX($E193:$M193,0,W$218+1)-INDEX($E193:$M193,0,W$218))/(INDEX($E$185:$M$185,0,W$218+1)-INDEX($E$185:$M$185,0,W$218))+V226)))</f>
        <v>0.69730838184324551</v>
      </c>
      <c r="X226" s="186" cm="1">
        <f t="array" ref="X226">IF(X$218=-1,Y226,IF(X$218=99,W226,IF(X$218=0,INDEX($E193:$M193,0,X$216),(INDEX($E193:$M193,0,X$218+1)-INDEX($E193:$M193,0,X$218))/(INDEX($E$185:$M$185,0,X$218+1)-INDEX($E$185:$M$185,0,X$218))+W226)))</f>
        <v>0.71379747965093421</v>
      </c>
      <c r="Y226" s="186" cm="1">
        <f t="array" ref="Y226">IF(Y$218=-1,Z226,IF(Y$218=99,X226,IF(Y$218=0,INDEX($E193:$M193,0,Y$216),(INDEX($E193:$M193,0,Y$218+1)-INDEX($E193:$M193,0,Y$218))/(INDEX($E$185:$M$185,0,Y$218+1)-INDEX($E$185:$M$185,0,Y$218))+X226)))</f>
        <v>0.73028657745862291</v>
      </c>
      <c r="Z226" s="186" cm="1">
        <f t="array" ref="Z226">IF(Z$218=-1,AA226,IF(Z$218=99,Y226,IF(Z$218=0,INDEX($E193:$M193,0,Z$216),(INDEX($E193:$M193,0,Z$218+1)-INDEX($E193:$M193,0,Z$218))/(INDEX($E$185:$M$185,0,Z$218+1)-INDEX($E$185:$M$185,0,Z$218))+Y226)))</f>
        <v>0.74677567526631161</v>
      </c>
      <c r="AA226" s="186" cm="1">
        <f t="array" ref="AA226">IF(AA$218=-1,AB226,IF(AA$218=99,Z226,IF(AA$218=0,INDEX($E193:$M193,0,AA$216),(INDEX($E193:$M193,0,AA$218+1)-INDEX($E193:$M193,0,AA$218))/(INDEX($E$185:$M$185,0,AA$218+1)-INDEX($E$185:$M$185,0,AA$218))+Z226)))</f>
        <v>0.76326477307400031</v>
      </c>
      <c r="AB226" s="186" cm="1">
        <f t="array" ref="AB226">IF(AB$218=-1,AC226,IF(AB$218=99,AA226,IF(AB$218=0,INDEX($E193:$M193,0,AB$216),(INDEX($E193:$M193,0,AB$218+1)-INDEX($E193:$M193,0,AB$218))/(INDEX($E$185:$M$185,0,AB$218+1)-INDEX($E$185:$M$185,0,AB$218))+AA226)))</f>
        <v>0.77975387088168935</v>
      </c>
      <c r="AC226" s="186" cm="1">
        <f t="array" ref="AC226">IF(AC$218=-1,AD226,IF(AC$218=99,AB226,IF(AC$218=0,INDEX($E193:$M193,0,AC$216),(INDEX($E193:$M193,0,AC$218+1)-INDEX($E193:$M193,0,AC$218))/(INDEX($E$185:$M$185,0,AC$218+1)-INDEX($E$185:$M$185,0,AC$218))+AB226)))</f>
        <v>0.80026300540614281</v>
      </c>
      <c r="AD226" s="186" cm="1">
        <f t="array" ref="AD226">IF(AD$218=-1,AE226,IF(AD$218=99,AC226,IF(AD$218=0,INDEX($E193:$M193,0,AD$216),(INDEX($E193:$M193,0,AD$218+1)-INDEX($E193:$M193,0,AD$218))/(INDEX($E$185:$M$185,0,AD$218+1)-INDEX($E$185:$M$185,0,AD$218))+AC226)))</f>
        <v>0.82077213993059628</v>
      </c>
      <c r="AE226" s="186" cm="1">
        <f t="array" ref="AE226">IF(AE$218=-1,AF226,IF(AE$218=99,AD226,IF(AE$218=0,INDEX($E193:$M193,0,AE$216),(INDEX($E193:$M193,0,AE$218+1)-INDEX($E193:$M193,0,AE$218))/(INDEX($E$185:$M$185,0,AE$218+1)-INDEX($E$185:$M$185,0,AE$218))+AD226)))</f>
        <v>0.84128127445504974</v>
      </c>
      <c r="AF226" s="186" cm="1">
        <f t="array" ref="AF226">IF(AF$218=-1,AG226,IF(AF$218=99,AE226,IF(AF$218=0,INDEX($E193:$M193,0,AF$216),(INDEX($E193:$M193,0,AF$218+1)-INDEX($E193:$M193,0,AF$218))/(INDEX($E$185:$M$185,0,AF$218+1)-INDEX($E$185:$M$185,0,AF$218))+AE226)))</f>
        <v>0.86179040897950321</v>
      </c>
      <c r="AG226" s="186" cm="1">
        <f t="array" ref="AG226">IF(AG$218=-1,AH226,IF(AG$218=99,AF226,IF(AG$218=0,INDEX($E193:$M193,0,AG$216),(INDEX($E193:$M193,0,AG$218+1)-INDEX($E193:$M193,0,AG$218))/(INDEX($E$185:$M$185,0,AG$218+1)-INDEX($E$185:$M$185,0,AG$218))+AF226)))</f>
        <v>0.88229954350395667</v>
      </c>
      <c r="AH226" s="186" cm="1">
        <f t="array" ref="AH226">IF(AH$218=-1,AI226,IF(AH$218=99,AG226,IF(AH$218=0,INDEX($E193:$M193,0,AH$216),(INDEX($E193:$M193,0,AH$218+1)-INDEX($E193:$M193,0,AH$218))/(INDEX($E$185:$M$185,0,AH$218+1)-INDEX($E$185:$M$185,0,AH$218))+AG226)))</f>
        <v>0.90280867802841014</v>
      </c>
      <c r="AI226" s="186" cm="1">
        <f t="array" ref="AI226">IF(AI$218=-1,AJ226,IF(AI$218=99,AH226,IF(AI$218=0,INDEX($E193:$M193,0,AI$216),(INDEX($E193:$M193,0,AI$218+1)-INDEX($E193:$M193,0,AI$218))/(INDEX($E$185:$M$185,0,AI$218+1)-INDEX($E$185:$M$185,0,AI$218))+AH226)))</f>
        <v>0.9233178125528636</v>
      </c>
      <c r="AJ226" s="186" cm="1">
        <f t="array" ref="AJ226">IF(AJ$218=-1,AK226,IF(AJ$218=99,AI226,IF(AJ$218=0,INDEX($E193:$M193,0,AJ$216),(INDEX($E193:$M193,0,AJ$218+1)-INDEX($E193:$M193,0,AJ$218))/(INDEX($E$185:$M$185,0,AJ$218+1)-INDEX($E$185:$M$185,0,AJ$218))+AI226)))</f>
        <v>0.94382694707731707</v>
      </c>
      <c r="AK226" s="186" cm="1">
        <f t="array" ref="AK226">IF(AK$218=-1,AL226,IF(AK$218=99,AJ226,IF(AK$218=0,INDEX($E193:$M193,0,AK$216),(INDEX($E193:$M193,0,AK$218+1)-INDEX($E193:$M193,0,AK$218))/(INDEX($E$185:$M$185,0,AK$218+1)-INDEX($E$185:$M$185,0,AK$218))+AJ226)))</f>
        <v>0.96433608160177053</v>
      </c>
      <c r="AL226" s="186" cm="1">
        <f t="array" ref="AL226">IF(AL$218=-1,AM226,IF(AL$218=99,AK226,IF(AL$218=0,INDEX($E193:$M193,0,AL$216),(INDEX($E193:$M193,0,AL$218+1)-INDEX($E193:$M193,0,AL$218))/(INDEX($E$185:$M$185,0,AL$218+1)-INDEX($E$185:$M$185,0,AL$218))+AK226)))</f>
        <v>0.98484521612622367</v>
      </c>
      <c r="AM226" s="299">
        <f t="shared" si="606"/>
        <v>1.1004784462206716</v>
      </c>
      <c r="AN226" s="186" cm="1">
        <f t="array" ref="AN226">IF(AN$218=-1,AO226,IF(AN$218=99,AM226,IF(AN$218=0,INDEX($E193:$M193,0,AN$216),(INDEX($E193:$M193,0,AN$218+1)-INDEX($E193:$M193,0,AN$218))/(INDEX($E$185:$M$185,0,AN$218+1)-INDEX($E$185:$M$185,0,AN$218))+AM226)))</f>
        <v>1.2161116763151194</v>
      </c>
      <c r="AO226" s="186" cm="1">
        <f t="array" ref="AO226">IF(AO$218=-1,AP226,IF(AO$218=99,AN226,IF(AO$218=0,INDEX($E193:$M193,0,AO$216),(INDEX($E193:$M193,0,AO$218+1)-INDEX($E193:$M193,0,AO$218))/(INDEX($E$185:$M$185,0,AO$218+1)-INDEX($E$185:$M$185,0,AO$218))+AN226)))</f>
        <v>1.2161116763151194</v>
      </c>
      <c r="AP226" s="186" cm="1">
        <f t="array" ref="AP226">IF(AP$218=-1,#REF!,IF(AP$218=99,AO226,IF(AP$218=0,INDEX($E193:$M193,0,AP$216),(INDEX($E193:$M193,0,AP$218+1)-INDEX($E193:$M193,0,AP$218))/(INDEX($E$185:$M$185,0,AP$218+1)-INDEX($E$185:$M$185,0,AP$218))+AO226)))</f>
        <v>1.2161116763151194</v>
      </c>
      <c r="AQ226" s="186"/>
      <c r="AT226" s="186"/>
      <c r="AU226" s="186"/>
      <c r="BE226" s="186">
        <f t="shared" si="604"/>
        <v>0.53459848266953358</v>
      </c>
      <c r="BF226" s="109" t="e">
        <f t="shared" si="605"/>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7">MATCH(K$232,$D$228:$J$228,$C228)</f>
        <v>1</v>
      </c>
      <c r="M228" s="191">
        <f t="shared" si="607"/>
        <v>1</v>
      </c>
      <c r="N228" s="191">
        <f t="shared" si="607"/>
        <v>2</v>
      </c>
      <c r="O228" s="191">
        <f t="shared" si="607"/>
        <v>2</v>
      </c>
      <c r="P228" s="191">
        <f t="shared" si="607"/>
        <v>3</v>
      </c>
      <c r="Q228" s="191">
        <f t="shared" si="607"/>
        <v>3</v>
      </c>
      <c r="R228" s="191">
        <f t="shared" si="607"/>
        <v>3</v>
      </c>
      <c r="S228" s="191">
        <f t="shared" si="607"/>
        <v>4</v>
      </c>
      <c r="T228" s="191">
        <f t="shared" si="607"/>
        <v>4</v>
      </c>
      <c r="U228" s="191">
        <f t="shared" si="607"/>
        <v>4</v>
      </c>
      <c r="V228" s="191">
        <f t="shared" si="607"/>
        <v>4</v>
      </c>
      <c r="W228" s="191">
        <f t="shared" si="607"/>
        <v>4</v>
      </c>
      <c r="X228" s="191">
        <f t="shared" si="607"/>
        <v>4</v>
      </c>
      <c r="Y228" s="191">
        <f t="shared" si="607"/>
        <v>4</v>
      </c>
      <c r="Z228" s="191">
        <f t="shared" si="607"/>
        <v>4</v>
      </c>
      <c r="AA228" s="191">
        <f t="shared" si="607"/>
        <v>4</v>
      </c>
      <c r="AB228" s="191">
        <f t="shared" si="607"/>
        <v>4</v>
      </c>
      <c r="AC228" s="191">
        <f t="shared" si="607"/>
        <v>5</v>
      </c>
      <c r="AD228" s="191">
        <f t="shared" si="607"/>
        <v>5</v>
      </c>
      <c r="AE228" s="191">
        <f t="shared" si="607"/>
        <v>5</v>
      </c>
      <c r="AF228" s="191">
        <f t="shared" si="607"/>
        <v>5</v>
      </c>
      <c r="AG228" s="191">
        <f t="shared" si="607"/>
        <v>5</v>
      </c>
      <c r="AH228" s="191">
        <f t="shared" si="607"/>
        <v>5</v>
      </c>
      <c r="AI228" s="191">
        <f t="shared" si="607"/>
        <v>5</v>
      </c>
      <c r="AJ228" s="191">
        <f t="shared" si="607"/>
        <v>5</v>
      </c>
      <c r="AK228" s="191">
        <f t="shared" si="607"/>
        <v>5</v>
      </c>
      <c r="AL228" s="191">
        <f t="shared" si="607"/>
        <v>5</v>
      </c>
      <c r="AM228" s="191">
        <f t="shared" si="607"/>
        <v>6</v>
      </c>
      <c r="AN228" s="191">
        <f t="shared" si="607"/>
        <v>6</v>
      </c>
      <c r="AO228" s="191">
        <f t="shared" si="607"/>
        <v>6</v>
      </c>
      <c r="AP228" s="191">
        <f t="shared" si="607"/>
        <v>6</v>
      </c>
      <c r="AQ228" s="191">
        <f t="shared" si="607"/>
        <v>6</v>
      </c>
      <c r="AR228" s="191">
        <f t="shared" si="607"/>
        <v>6</v>
      </c>
      <c r="AS228" s="191">
        <f t="shared" si="607"/>
        <v>6</v>
      </c>
      <c r="AT228" s="191">
        <f t="shared" si="607"/>
        <v>6</v>
      </c>
      <c r="AU228" s="191">
        <f t="shared" si="607"/>
        <v>6</v>
      </c>
      <c r="AV228" s="191">
        <f t="shared" si="607"/>
        <v>6</v>
      </c>
      <c r="AW228" s="191">
        <f t="shared" si="607"/>
        <v>7</v>
      </c>
      <c r="AX228" s="191">
        <f t="shared" si="607"/>
        <v>7</v>
      </c>
      <c r="AY228" s="191">
        <f t="shared" si="607"/>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8">MATCH(K$232,$D$228:$J$228,$C229)</f>
        <v>#N/A</v>
      </c>
      <c r="M229" s="185" t="e">
        <f t="shared" si="608"/>
        <v>#N/A</v>
      </c>
      <c r="N229" s="185">
        <f t="shared" si="608"/>
        <v>2</v>
      </c>
      <c r="O229" s="185" t="e">
        <f t="shared" si="608"/>
        <v>#N/A</v>
      </c>
      <c r="P229" s="185">
        <f t="shared" si="608"/>
        <v>3</v>
      </c>
      <c r="Q229" s="185" t="e">
        <f t="shared" si="608"/>
        <v>#N/A</v>
      </c>
      <c r="R229" s="185" t="e">
        <f t="shared" si="608"/>
        <v>#N/A</v>
      </c>
      <c r="S229" s="185">
        <f t="shared" si="608"/>
        <v>4</v>
      </c>
      <c r="T229" s="185" t="e">
        <f t="shared" si="608"/>
        <v>#N/A</v>
      </c>
      <c r="U229" s="185" t="e">
        <f t="shared" si="608"/>
        <v>#N/A</v>
      </c>
      <c r="V229" s="185" t="e">
        <f t="shared" si="608"/>
        <v>#N/A</v>
      </c>
      <c r="W229" s="185" t="e">
        <f t="shared" si="608"/>
        <v>#N/A</v>
      </c>
      <c r="X229" s="185" t="e">
        <f t="shared" si="608"/>
        <v>#N/A</v>
      </c>
      <c r="Y229" s="185" t="e">
        <f t="shared" si="608"/>
        <v>#N/A</v>
      </c>
      <c r="Z229" s="185" t="e">
        <f t="shared" si="608"/>
        <v>#N/A</v>
      </c>
      <c r="AA229" s="185" t="e">
        <f t="shared" si="608"/>
        <v>#N/A</v>
      </c>
      <c r="AB229" s="185" t="e">
        <f t="shared" si="608"/>
        <v>#N/A</v>
      </c>
      <c r="AC229" s="185">
        <f t="shared" si="608"/>
        <v>5</v>
      </c>
      <c r="AD229" s="185" t="e">
        <f t="shared" si="608"/>
        <v>#N/A</v>
      </c>
      <c r="AE229" s="185" t="e">
        <f t="shared" si="608"/>
        <v>#N/A</v>
      </c>
      <c r="AF229" s="185" t="e">
        <f t="shared" si="608"/>
        <v>#N/A</v>
      </c>
      <c r="AG229" s="185" t="e">
        <f t="shared" si="608"/>
        <v>#N/A</v>
      </c>
      <c r="AH229" s="185" t="e">
        <f t="shared" si="608"/>
        <v>#N/A</v>
      </c>
      <c r="AI229" s="185" t="e">
        <f t="shared" si="608"/>
        <v>#N/A</v>
      </c>
      <c r="AJ229" s="185" t="e">
        <f t="shared" si="608"/>
        <v>#N/A</v>
      </c>
      <c r="AK229" s="185" t="e">
        <f t="shared" si="608"/>
        <v>#N/A</v>
      </c>
      <c r="AL229" s="185" t="e">
        <f t="shared" si="608"/>
        <v>#N/A</v>
      </c>
      <c r="AM229" s="185">
        <f t="shared" si="608"/>
        <v>6</v>
      </c>
      <c r="AN229" s="185" t="e">
        <f t="shared" si="608"/>
        <v>#N/A</v>
      </c>
      <c r="AO229" s="185" t="e">
        <f t="shared" si="608"/>
        <v>#N/A</v>
      </c>
      <c r="AP229" s="185" t="e">
        <f t="shared" si="608"/>
        <v>#N/A</v>
      </c>
      <c r="AQ229" s="185" t="e">
        <f t="shared" si="608"/>
        <v>#N/A</v>
      </c>
      <c r="AR229" s="185" t="e">
        <f t="shared" si="608"/>
        <v>#N/A</v>
      </c>
      <c r="AS229" s="185" t="e">
        <f t="shared" si="608"/>
        <v>#N/A</v>
      </c>
      <c r="AT229" s="185" t="e">
        <f t="shared" si="608"/>
        <v>#N/A</v>
      </c>
      <c r="AU229" s="185" t="e">
        <f t="shared" si="608"/>
        <v>#N/A</v>
      </c>
      <c r="AV229" s="185" t="e">
        <f t="shared" si="608"/>
        <v>#N/A</v>
      </c>
      <c r="AW229" s="185">
        <f t="shared" si="608"/>
        <v>7</v>
      </c>
      <c r="AX229" s="185" t="e">
        <f t="shared" si="608"/>
        <v>#N/A</v>
      </c>
      <c r="AY229" s="185" t="e">
        <f t="shared" si="608"/>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9">MATCH(K$232,$D$229:$J$229,$C230)</f>
        <v>6</v>
      </c>
      <c r="M230" s="185">
        <f t="shared" si="609"/>
        <v>6</v>
      </c>
      <c r="N230" s="185">
        <f t="shared" si="609"/>
        <v>6</v>
      </c>
      <c r="O230" s="185">
        <f t="shared" si="609"/>
        <v>5</v>
      </c>
      <c r="P230" s="185">
        <f t="shared" si="609"/>
        <v>5</v>
      </c>
      <c r="Q230" s="185">
        <f t="shared" si="609"/>
        <v>4</v>
      </c>
      <c r="R230" s="185">
        <f t="shared" si="609"/>
        <v>4</v>
      </c>
      <c r="S230" s="185">
        <f t="shared" si="609"/>
        <v>4</v>
      </c>
      <c r="T230" s="185">
        <f t="shared" si="609"/>
        <v>3</v>
      </c>
      <c r="U230" s="185">
        <f t="shared" si="609"/>
        <v>3</v>
      </c>
      <c r="V230" s="185">
        <f t="shared" si="609"/>
        <v>3</v>
      </c>
      <c r="W230" s="185">
        <f t="shared" si="609"/>
        <v>3</v>
      </c>
      <c r="X230" s="185">
        <f t="shared" si="609"/>
        <v>3</v>
      </c>
      <c r="Y230" s="185">
        <f t="shared" si="609"/>
        <v>3</v>
      </c>
      <c r="Z230" s="185">
        <f t="shared" si="609"/>
        <v>3</v>
      </c>
      <c r="AA230" s="185">
        <f t="shared" si="609"/>
        <v>3</v>
      </c>
      <c r="AB230" s="185">
        <f t="shared" si="609"/>
        <v>3</v>
      </c>
      <c r="AC230" s="185">
        <f t="shared" si="609"/>
        <v>3</v>
      </c>
      <c r="AD230" s="185">
        <f t="shared" si="609"/>
        <v>2</v>
      </c>
      <c r="AE230" s="185">
        <f t="shared" si="609"/>
        <v>2</v>
      </c>
      <c r="AF230" s="185">
        <f t="shared" si="609"/>
        <v>2</v>
      </c>
      <c r="AG230" s="185">
        <f t="shared" si="609"/>
        <v>2</v>
      </c>
      <c r="AH230" s="185">
        <f t="shared" si="609"/>
        <v>2</v>
      </c>
      <c r="AI230" s="185">
        <f t="shared" si="609"/>
        <v>2</v>
      </c>
      <c r="AJ230" s="185">
        <f t="shared" si="609"/>
        <v>2</v>
      </c>
      <c r="AK230" s="185">
        <f t="shared" si="609"/>
        <v>2</v>
      </c>
      <c r="AL230" s="185">
        <f t="shared" si="609"/>
        <v>2</v>
      </c>
      <c r="AM230" s="185">
        <f t="shared" si="609"/>
        <v>2</v>
      </c>
      <c r="AN230" s="185">
        <f t="shared" si="609"/>
        <v>1</v>
      </c>
      <c r="AO230" s="185">
        <f t="shared" si="609"/>
        <v>1</v>
      </c>
      <c r="AP230" s="185">
        <f t="shared" si="609"/>
        <v>1</v>
      </c>
      <c r="AQ230" s="185">
        <f t="shared" si="609"/>
        <v>1</v>
      </c>
      <c r="AR230" s="185">
        <f t="shared" si="609"/>
        <v>1</v>
      </c>
      <c r="AS230" s="185">
        <f t="shared" si="609"/>
        <v>1</v>
      </c>
      <c r="AT230" s="185">
        <f t="shared" si="609"/>
        <v>1</v>
      </c>
      <c r="AU230" s="185">
        <f t="shared" si="609"/>
        <v>1</v>
      </c>
      <c r="AV230" s="185">
        <f t="shared" si="609"/>
        <v>1</v>
      </c>
      <c r="AW230" s="185">
        <f t="shared" si="609"/>
        <v>1</v>
      </c>
      <c r="AX230" s="185" t="e">
        <f t="shared" si="609"/>
        <v>#N/A</v>
      </c>
      <c r="AY230" s="185" t="e">
        <f t="shared" si="609"/>
        <v>#N/A</v>
      </c>
    </row>
    <row r="231" spans="1:58" s="117" customFormat="1">
      <c r="A231" s="116" t="s">
        <v>16</v>
      </c>
      <c r="B231" s="117" t="s">
        <v>394</v>
      </c>
      <c r="K231" s="189">
        <f>IF(ISNA(K228),-1,IF(ISNA(K230),99,IF(ISNA(K229),K228,0)))</f>
        <v>0</v>
      </c>
      <c r="L231" s="189">
        <f>IF(ISNA(L228),-1,IF(ISNA(L230),99,IF(ISNA(L229),L228,0)))</f>
        <v>1</v>
      </c>
      <c r="M231" s="189">
        <f t="shared" ref="M231:AY231" si="610">IF(ISNA(M228),-1,IF(ISNA(M230),99,IF(ISNA(M229),M228,0)))</f>
        <v>1</v>
      </c>
      <c r="N231" s="189">
        <f t="shared" si="610"/>
        <v>0</v>
      </c>
      <c r="O231" s="189">
        <f t="shared" si="610"/>
        <v>2</v>
      </c>
      <c r="P231" s="189">
        <f t="shared" si="610"/>
        <v>0</v>
      </c>
      <c r="Q231" s="189">
        <f t="shared" si="610"/>
        <v>3</v>
      </c>
      <c r="R231" s="189">
        <f t="shared" si="610"/>
        <v>3</v>
      </c>
      <c r="S231" s="189">
        <f t="shared" si="610"/>
        <v>0</v>
      </c>
      <c r="T231" s="189">
        <f t="shared" si="610"/>
        <v>4</v>
      </c>
      <c r="U231" s="189">
        <f t="shared" si="610"/>
        <v>4</v>
      </c>
      <c r="V231" s="189">
        <f t="shared" si="610"/>
        <v>4</v>
      </c>
      <c r="W231" s="189">
        <f t="shared" si="610"/>
        <v>4</v>
      </c>
      <c r="X231" s="189">
        <f t="shared" si="610"/>
        <v>4</v>
      </c>
      <c r="Y231" s="189">
        <f t="shared" si="610"/>
        <v>4</v>
      </c>
      <c r="Z231" s="189">
        <f t="shared" si="610"/>
        <v>4</v>
      </c>
      <c r="AA231" s="189">
        <f t="shared" si="610"/>
        <v>4</v>
      </c>
      <c r="AB231" s="189">
        <f t="shared" si="610"/>
        <v>4</v>
      </c>
      <c r="AC231" s="189">
        <f t="shared" si="610"/>
        <v>0</v>
      </c>
      <c r="AD231" s="189">
        <f t="shared" si="610"/>
        <v>5</v>
      </c>
      <c r="AE231" s="189">
        <f t="shared" si="610"/>
        <v>5</v>
      </c>
      <c r="AF231" s="189">
        <f t="shared" si="610"/>
        <v>5</v>
      </c>
      <c r="AG231" s="189">
        <f t="shared" si="610"/>
        <v>5</v>
      </c>
      <c r="AH231" s="189">
        <f t="shared" si="610"/>
        <v>5</v>
      </c>
      <c r="AI231" s="189">
        <f t="shared" si="610"/>
        <v>5</v>
      </c>
      <c r="AJ231" s="189">
        <f t="shared" si="610"/>
        <v>5</v>
      </c>
      <c r="AK231" s="189">
        <f t="shared" si="610"/>
        <v>5</v>
      </c>
      <c r="AL231" s="189">
        <f t="shared" si="610"/>
        <v>5</v>
      </c>
      <c r="AM231" s="189">
        <f t="shared" si="610"/>
        <v>0</v>
      </c>
      <c r="AN231" s="189">
        <f t="shared" si="610"/>
        <v>6</v>
      </c>
      <c r="AO231" s="189">
        <f t="shared" si="610"/>
        <v>6</v>
      </c>
      <c r="AP231" s="189">
        <f t="shared" si="610"/>
        <v>6</v>
      </c>
      <c r="AQ231" s="189">
        <f t="shared" si="610"/>
        <v>6</v>
      </c>
      <c r="AR231" s="189">
        <f t="shared" si="610"/>
        <v>6</v>
      </c>
      <c r="AS231" s="189">
        <f t="shared" si="610"/>
        <v>6</v>
      </c>
      <c r="AT231" s="189">
        <f t="shared" si="610"/>
        <v>6</v>
      </c>
      <c r="AU231" s="189">
        <f t="shared" si="610"/>
        <v>6</v>
      </c>
      <c r="AV231" s="189">
        <f t="shared" si="610"/>
        <v>6</v>
      </c>
      <c r="AW231" s="189">
        <f t="shared" si="610"/>
        <v>0</v>
      </c>
      <c r="AX231" s="189">
        <f t="shared" si="610"/>
        <v>99</v>
      </c>
      <c r="AY231" s="189">
        <f t="shared" si="610"/>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1">1+K232</f>
        <v>2014</v>
      </c>
      <c r="M232" s="18">
        <f>1+L232</f>
        <v>2015</v>
      </c>
      <c r="N232" s="18">
        <f t="shared" si="611"/>
        <v>2016</v>
      </c>
      <c r="O232" s="18">
        <f t="shared" si="611"/>
        <v>2017</v>
      </c>
      <c r="P232" s="18">
        <f t="shared" si="611"/>
        <v>2018</v>
      </c>
      <c r="Q232" s="18">
        <f t="shared" si="611"/>
        <v>2019</v>
      </c>
      <c r="R232" s="18">
        <f t="shared" si="611"/>
        <v>2020</v>
      </c>
      <c r="S232" s="18">
        <f t="shared" si="611"/>
        <v>2021</v>
      </c>
      <c r="T232" s="18">
        <f t="shared" si="611"/>
        <v>2022</v>
      </c>
      <c r="U232" s="18">
        <f t="shared" si="611"/>
        <v>2023</v>
      </c>
      <c r="V232" s="18">
        <f t="shared" si="611"/>
        <v>2024</v>
      </c>
      <c r="W232" s="18">
        <f t="shared" si="611"/>
        <v>2025</v>
      </c>
      <c r="X232" s="18">
        <f t="shared" si="611"/>
        <v>2026</v>
      </c>
      <c r="Y232" s="18">
        <f t="shared" si="611"/>
        <v>2027</v>
      </c>
      <c r="Z232" s="18">
        <f t="shared" si="611"/>
        <v>2028</v>
      </c>
      <c r="AA232" s="18">
        <f t="shared" si="611"/>
        <v>2029</v>
      </c>
      <c r="AB232" s="18">
        <f t="shared" si="611"/>
        <v>2030</v>
      </c>
      <c r="AC232" s="18">
        <f t="shared" si="611"/>
        <v>2031</v>
      </c>
      <c r="AD232" s="18">
        <f t="shared" si="611"/>
        <v>2032</v>
      </c>
      <c r="AE232" s="18">
        <f t="shared" si="611"/>
        <v>2033</v>
      </c>
      <c r="AF232" s="18">
        <f t="shared" si="611"/>
        <v>2034</v>
      </c>
      <c r="AG232" s="18">
        <f t="shared" si="611"/>
        <v>2035</v>
      </c>
      <c r="AH232" s="18">
        <f t="shared" si="611"/>
        <v>2036</v>
      </c>
      <c r="AI232" s="18">
        <f t="shared" si="611"/>
        <v>2037</v>
      </c>
      <c r="AJ232" s="18">
        <f t="shared" si="611"/>
        <v>2038</v>
      </c>
      <c r="AK232" s="18">
        <f t="shared" si="611"/>
        <v>2039</v>
      </c>
      <c r="AL232" s="18">
        <f t="shared" si="611"/>
        <v>2040</v>
      </c>
      <c r="AM232" s="18">
        <f t="shared" si="611"/>
        <v>2041</v>
      </c>
      <c r="AN232" s="18">
        <f t="shared" si="611"/>
        <v>2042</v>
      </c>
      <c r="AO232" s="18">
        <f t="shared" si="611"/>
        <v>2043</v>
      </c>
      <c r="AP232" s="18">
        <f t="shared" si="611"/>
        <v>2044</v>
      </c>
      <c r="AQ232" s="18">
        <f t="shared" si="611"/>
        <v>2045</v>
      </c>
      <c r="AR232" s="18">
        <f t="shared" si="611"/>
        <v>2046</v>
      </c>
      <c r="AS232" s="18">
        <f t="shared" si="611"/>
        <v>2047</v>
      </c>
      <c r="AT232" s="18">
        <f t="shared" si="611"/>
        <v>2048</v>
      </c>
      <c r="AU232" s="18">
        <f t="shared" si="611"/>
        <v>2049</v>
      </c>
      <c r="AV232" s="18">
        <f t="shared" si="611"/>
        <v>2050</v>
      </c>
      <c r="AW232" s="18">
        <v>2060</v>
      </c>
      <c r="AX232" s="18">
        <v>2070</v>
      </c>
      <c r="AZ232" s="18"/>
      <c r="BA232" s="18"/>
      <c r="BB232" s="18"/>
      <c r="BC232" s="18"/>
      <c r="BD232" s="18"/>
      <c r="BE232" s="18"/>
    </row>
    <row r="233" spans="1:58">
      <c r="A233" s="185" t="s">
        <v>16</v>
      </c>
      <c r="B233" s="22" t="str">
        <f t="shared" ref="B233:B238" si="612">IF(A233="*","","COM_PROJ")</f>
        <v/>
      </c>
      <c r="C233" s="23" t="str">
        <f t="shared" ref="C233:C238" si="613">IF($A233="*","","-")</f>
        <v/>
      </c>
      <c r="E233" s="23" t="str">
        <f t="shared" ref="E233:H238" si="614">IF($A233="*","","-")</f>
        <v/>
      </c>
      <c r="F233" s="23"/>
      <c r="G233" s="23" t="str">
        <f t="shared" si="614"/>
        <v/>
      </c>
      <c r="H233" s="23" t="str">
        <f t="shared" si="614"/>
        <v/>
      </c>
      <c r="I233" s="57" t="str">
        <f t="shared" ref="I233:I240" si="615">B161</f>
        <v>TPPRCAR</v>
      </c>
      <c r="J233" s="186">
        <f t="shared" ref="J233:J240" si="616">E161</f>
        <v>107.68300466285092</v>
      </c>
      <c r="K233" s="186" cm="1">
        <f t="array" ref="K233">IF(L$231=-1,L233,IF(L$231=99,J233,IF(L$231=0,INDEX($E161:$M161,0,L$229),(INDEX($E161:$M161,0,L$231+1)-INDEX($E161:$M161,0,L$231))/(INDEX($E$160:$M$160,0,L$231+1)-INDEX($E$160:$M$160,0,L$231))+J233)))</f>
        <v>109.14967484594732</v>
      </c>
      <c r="L233" s="186" cm="1">
        <f t="array" ref="L233">IF(M$231=-1,M233,IF(M$231=99,K233,IF(M$231=0,INDEX($E161:$M161,0,M$229),(INDEX($E161:$M161,0,M$231+1)-INDEX($E161:$M161,0,M$231))/(INDEX($E$160:$M$160,0,M$231+1)-INDEX($E$160:$M$160,0,M$231))+K233)))</f>
        <v>110.61634502904371</v>
      </c>
      <c r="M233" s="186" cm="1">
        <f t="array" ref="M233">IF(N$231=-1,N233,IF(N$231=99,L233,IF(N$231=0,INDEX($E161:$M161,0,N$229),(INDEX($E161:$M161,0,N$231+1)-INDEX($E161:$M161,0,N$231))/(INDEX($E$160:$M$160,0,N$231+1)-INDEX($E$160:$M$160,0,N$231))+L233)))</f>
        <v>112.08301521214011</v>
      </c>
      <c r="N233" s="186" cm="1">
        <f t="array" ref="N233">IF(O$231=-1,O233,IF(O$231=99,M233,IF(O$231=0,INDEX($E161:$M161,0,O$229),(INDEX($E161:$M161,0,O$231+1)-INDEX($E161:$M161,0,O$231))/(INDEX($E$160:$M$160,0,O$231+1)-INDEX($E$160:$M$160,0,O$231))+M233)))</f>
        <v>113.10554117062595</v>
      </c>
      <c r="O233" s="186" cm="1">
        <f t="array" ref="O233">IF(P$231=-1,P233,IF(P$231=99,N233,IF(P$231=0,INDEX($E161:$M161,0,P$229),(INDEX($E161:$M161,0,P$231+1)-INDEX($E161:$M161,0,P$231))/(INDEX($E$160:$M$160,0,P$231+1)-INDEX($E$160:$M$160,0,P$231))+N233)))</f>
        <v>114.1280671291118</v>
      </c>
      <c r="P233" s="186" cm="1">
        <f t="array" ref="P233">IF(Q$231=-1,Q233,IF(Q$231=99,O233,IF(Q$231=0,INDEX($E161:$M161,0,Q$229),(INDEX($E161:$M161,0,Q$231+1)-INDEX($E161:$M161,0,Q$231))/(INDEX($E$160:$M$160,0,Q$231+1)-INDEX($E$160:$M$160,0,Q$231))+O233)))</f>
        <v>116.96808494584863</v>
      </c>
      <c r="Q233" s="186" cm="1">
        <f t="array" ref="Q233">IF(R$231=-1,R233,IF(R$231=99,P233,IF(R$231=0,INDEX($E161:$M161,0,R$229),(INDEX($E161:$M161,0,R$231+1)-INDEX($E161:$M161,0,R$231))/(INDEX($E$160:$M$160,0,R$231+1)-INDEX($E$160:$M$160,0,R$231))+P233)))</f>
        <v>119.80810276258546</v>
      </c>
      <c r="R233" s="186" cm="1">
        <f t="array" ref="R233">IF(S$231=-1,S233,IF(S$231=99,Q233,IF(S$231=0,INDEX($E161:$M161,0,S$229),(INDEX($E161:$M161,0,S$231+1)-INDEX($E161:$M161,0,S$231))/(INDEX($E$160:$M$160,0,S$231+1)-INDEX($E$160:$M$160,0,S$231))+Q233)))</f>
        <v>119.80810276258545</v>
      </c>
      <c r="S233" s="186" cm="1">
        <f t="array" ref="S233">IF(T$231=-1,T233,IF(T$231=99,R233,IF(T$231=0,INDEX($E161:$M161,0,T$229),(INDEX($E161:$M161,0,T$231+1)-INDEX($E161:$M161,0,T$231))/(INDEX($E$160:$M$160,0,T$231+1)-INDEX($E$160:$M$160,0,T$231))+R233)))</f>
        <v>116.60891421435548</v>
      </c>
      <c r="T233" s="186" cm="1">
        <f t="array" ref="T233">IF(U$231=-1,U233,IF(U$231=99,S233,IF(U$231=0,INDEX($E161:$M161,0,U$229),(INDEX($E161:$M161,0,U$231+1)-INDEX($E161:$M161,0,U$231))/(INDEX($E$160:$M$160,0,U$231+1)-INDEX($E$160:$M$160,0,U$231))+S233)))</f>
        <v>113.40972566612551</v>
      </c>
      <c r="U233" s="186" cm="1">
        <f t="array" ref="U233">IF(V$231=-1,V233,IF(V$231=99,T233,IF(V$231=0,INDEX($E161:$M161,0,V$229),(INDEX($E161:$M161,0,V$231+1)-INDEX($E161:$M161,0,V$231))/(INDEX($E$160:$M$160,0,V$231+1)-INDEX($E$160:$M$160,0,V$231))+T233)))</f>
        <v>110.21053711789554</v>
      </c>
      <c r="V233" s="186" cm="1">
        <f t="array" ref="V233">IF(W$231=-1,W233,IF(W$231=99,U233,IF(W$231=0,INDEX($E161:$M161,0,W$229),(INDEX($E161:$M161,0,W$231+1)-INDEX($E161:$M161,0,W$231))/(INDEX($E$160:$M$160,0,W$231+1)-INDEX($E$160:$M$160,0,W$231))+U233)))</f>
        <v>107.01134856966557</v>
      </c>
      <c r="W233" s="186" cm="1">
        <f t="array" ref="W233">IF(X$231=-1,X233,IF(X$231=99,V233,IF(X$231=0,INDEX($E161:$M161,0,X$229),(INDEX($E161:$M161,0,X$231+1)-INDEX($E161:$M161,0,X$231))/(INDEX($E$160:$M$160,0,X$231+1)-INDEX($E$160:$M$160,0,X$231))+V233)))</f>
        <v>103.8121600214356</v>
      </c>
      <c r="X233" s="186" cm="1">
        <f t="array" ref="X233">IF(Y$231=-1,Y233,IF(Y$231=99,W233,IF(Y$231=0,INDEX($E161:$M161,0,Y$229),(INDEX($E161:$M161,0,Y$231+1)-INDEX($E161:$M161,0,Y$231))/(INDEX($E$160:$M$160,0,Y$231+1)-INDEX($E$160:$M$160,0,Y$231))+W233)))</f>
        <v>100.61297147320563</v>
      </c>
      <c r="Y233" s="186" cm="1">
        <f t="array" ref="Y233">IF(Z$231=-1,Z233,IF(Z$231=99,X233,IF(Z$231=0,INDEX($E161:$M161,0,Z$229),(INDEX($E161:$M161,0,Z$231+1)-INDEX($E161:$M161,0,Z$231))/(INDEX($E$160:$M$160,0,Z$231+1)-INDEX($E$160:$M$160,0,Z$231))+X233)))</f>
        <v>97.413782924975663</v>
      </c>
      <c r="Z233" s="186" cm="1">
        <f t="array" ref="Z233">IF(AA$231=-1,AA233,IF(AA$231=99,Y233,IF(AA$231=0,INDEX($E161:$M161,0,AA$229),(INDEX($E161:$M161,0,AA$231+1)-INDEX($E161:$M161,0,AA$231))/(INDEX($E$160:$M$160,0,AA$231+1)-INDEX($E$160:$M$160,0,AA$231))+Y233)))</f>
        <v>94.214594376745694</v>
      </c>
      <c r="AA233" s="186" cm="1">
        <f t="array" ref="AA233">IF(AB$231=-1,AB233,IF(AB$231=99,Z233,IF(AB$231=0,INDEX($E161:$M161,0,AB$229),(INDEX($E161:$M161,0,AB$231+1)-INDEX($E161:$M161,0,AB$231))/(INDEX($E$160:$M$160,0,AB$231+1)-INDEX($E$160:$M$160,0,AB$231))+Z233)))</f>
        <v>91.015405828515725</v>
      </c>
      <c r="AB233" s="186" cm="1">
        <f t="array" ref="AB233">IF(AC$231=-1,AC233,IF(AC$231=99,AA233,IF(AC$231=0,INDEX($E161:$M161,0,AC$229),(INDEX($E161:$M161,0,AC$231+1)-INDEX($E161:$M161,0,AC$231))/(INDEX($E$160:$M$160,0,AC$231+1)-INDEX($E$160:$M$160,0,AC$231))+AA233)))</f>
        <v>116.60891421435548</v>
      </c>
      <c r="AC233" s="186" cm="1">
        <f t="array" ref="AC233">IF(AD$231=-1,AD233,IF(AD$231=99,AB233,IF(AD$231=0,INDEX($E161:$M161,0,AD$229),(INDEX($E161:$M161,0,AD$231+1)-INDEX($E161:$M161,0,AD$231))/(INDEX($E$160:$M$160,0,AD$231+1)-INDEX($E$160:$M$160,0,AD$231))+AB233)))</f>
        <v>110.86891471809408</v>
      </c>
      <c r="AD233" s="186" cm="1">
        <f t="array" ref="AD233">IF(AE$231=-1,AE233,IF(AE$231=99,AC233,IF(AE$231=0,INDEX($E161:$M161,0,AE$229),(INDEX($E161:$M161,0,AE$231+1)-INDEX($E161:$M161,0,AE$231))/(INDEX($E$160:$M$160,0,AE$231+1)-INDEX($E$160:$M$160,0,AE$231))+AC233)))</f>
        <v>105.12891522183267</v>
      </c>
      <c r="AE233" s="186" cm="1">
        <f t="array" ref="AE233">IF(AF$231=-1,AF233,IF(AF$231=99,AD233,IF(AF$231=0,INDEX($E161:$M161,0,AF$229),(INDEX($E161:$M161,0,AF$231+1)-INDEX($E161:$M161,0,AF$231))/(INDEX($E$160:$M$160,0,AF$231+1)-INDEX($E$160:$M$160,0,AF$231))+AD233)))</f>
        <v>99.388915725571266</v>
      </c>
      <c r="AF233" s="186" cm="1">
        <f t="array" ref="AF233">IF(AG$231=-1,AG233,IF(AG$231=99,AE233,IF(AG$231=0,INDEX($E161:$M161,0,AG$229),(INDEX($E161:$M161,0,AG$231+1)-INDEX($E161:$M161,0,AG$231))/(INDEX($E$160:$M$160,0,AG$231+1)-INDEX($E$160:$M$160,0,AG$231))+AE233)))</f>
        <v>93.648916229309862</v>
      </c>
      <c r="AG233" s="186" cm="1">
        <f t="array" ref="AG233">IF(AH$231=-1,AH233,IF(AH$231=99,AF233,IF(AH$231=0,INDEX($E161:$M161,0,AH$229),(INDEX($E161:$M161,0,AH$231+1)-INDEX($E161:$M161,0,AH$231))/(INDEX($E$160:$M$160,0,AH$231+1)-INDEX($E$160:$M$160,0,AH$231))+AF233)))</f>
        <v>87.908916733048457</v>
      </c>
      <c r="AH233" s="186" cm="1">
        <f t="array" ref="AH233">IF(AI$231=-1,AI233,IF(AI$231=99,AG233,IF(AI$231=0,INDEX($E161:$M161,0,AI$229),(INDEX($E161:$M161,0,AI$231+1)-INDEX($E161:$M161,0,AI$231))/(INDEX($E$160:$M$160,0,AI$231+1)-INDEX($E$160:$M$160,0,AI$231))+AG233)))</f>
        <v>82.168917236787053</v>
      </c>
      <c r="AI233" s="186" cm="1">
        <f t="array" ref="AI233">IF(AJ$231=-1,AJ233,IF(AJ$231=99,AH233,IF(AJ$231=0,INDEX($E161:$M161,0,AJ$229),(INDEX($E161:$M161,0,AJ$231+1)-INDEX($E161:$M161,0,AJ$231))/(INDEX($E$160:$M$160,0,AJ$231+1)-INDEX($E$160:$M$160,0,AJ$231))+AH233)))</f>
        <v>76.428917740525648</v>
      </c>
      <c r="AJ233" s="186" cm="1">
        <f t="array" ref="AJ233">IF(AK$231=-1,AK233,IF(AK$231=99,AI233,IF(AK$231=0,INDEX($E161:$M161,0,AK$229),(INDEX($E161:$M161,0,AK$231+1)-INDEX($E161:$M161,0,AK$231))/(INDEX($E$160:$M$160,0,AK$231+1)-INDEX($E$160:$M$160,0,AK$231))+AI233)))</f>
        <v>70.688918244264244</v>
      </c>
      <c r="AK233" s="186" cm="1">
        <f t="array" ref="AK233">IF(AL$231=-1,AL233,IF(AL$231=99,AJ233,IF(AL$231=0,INDEX($E161:$M161,0,AL$229),(INDEX($E161:$M161,0,AL$231+1)-INDEX($E161:$M161,0,AL$231))/(INDEX($E$160:$M$160,0,AL$231+1)-INDEX($E$160:$M$160,0,AL$231))+AJ233)))</f>
        <v>64.948918748002839</v>
      </c>
      <c r="AL233" s="186" cm="1">
        <f t="array" ref="AL233">IF(AM$231=-1,AM233,IF(AM$231=99,AK233,IF(AM$231=0,INDEX($E161:$M161,0,AM$229),(INDEX($E161:$M161,0,AM$231+1)-INDEX($E161:$M161,0,AM$231))/(INDEX($E$160:$M$160,0,AM$231+1)-INDEX($E$160:$M$160,0,AM$231))+AK233)))</f>
        <v>110.86891471809408</v>
      </c>
      <c r="AM233" s="186" cm="1">
        <f t="array" ref="AM233">IF(AN$231=-1,AN233,IF(AN$231=99,AL233,IF(AN$231=0,INDEX($E161:$M161,0,AN$229),(INDEX($E161:$M161,0,AN$231+1)-INDEX($E161:$M161,0,AN$231))/(INDEX($E$160:$M$160,0,AN$231+1)-INDEX($E$160:$M$160,0,AN$231))+AL233)))</f>
        <v>113.94578515786918</v>
      </c>
      <c r="AN233" s="186" cm="1">
        <f t="array" ref="AN233">IF(AO$231=-1,AO233,IF(AO$231=99,AM233,IF(AO$231=0,INDEX($E161:$M161,0,AO$229),(INDEX($E161:$M161,0,AO$231+1)-INDEX($E161:$M161,0,AO$231))/(INDEX($E$160:$M$160,0,AO$231+1)-INDEX($E$160:$M$160,0,AO$231))+AM233)))</f>
        <v>117.02265559764429</v>
      </c>
      <c r="AO233" s="186" cm="1">
        <f t="array" ref="AO233">IF(AP$231=-1,AP233,IF(AP$231=99,AN233,IF(AP$231=0,INDEX($E161:$M161,0,AP$229),(INDEX($E161:$M161,0,AP$231+1)-INDEX($E161:$M161,0,AP$231))/(INDEX($E$160:$M$160,0,AP$231+1)-INDEX($E$160:$M$160,0,AP$231))+AN233)))</f>
        <v>120.09952603741939</v>
      </c>
      <c r="AP233" s="186" cm="1">
        <f t="array" ref="AP233">IF(AQ$231=-1,AQ233,IF(AQ$231=99,AO233,IF(AQ$231=0,INDEX($E161:$M161,0,AQ$229),(INDEX($E161:$M161,0,AQ$231+1)-INDEX($E161:$M161,0,AQ$231))/(INDEX($E$160:$M$160,0,AQ$231+1)-INDEX($E$160:$M$160,0,AQ$231))+AO233)))</f>
        <v>123.1763964771945</v>
      </c>
      <c r="AQ233" s="186" cm="1">
        <f t="array" ref="AQ233">IF(AR$231=-1,AR233,IF(AR$231=99,AP233,IF(AR$231=0,INDEX($E161:$M161,0,AR$229),(INDEX($E161:$M161,0,AR$231+1)-INDEX($E161:$M161,0,AR$231))/(INDEX($E$160:$M$160,0,AR$231+1)-INDEX($E$160:$M$160,0,AR$231))+AP233)))</f>
        <v>126.25326691696961</v>
      </c>
      <c r="AR233" s="186" cm="1">
        <f t="array" ref="AR233">IF(AS$231=-1,AS233,IF(AS$231=99,AQ233,IF(AS$231=0,INDEX($E161:$M161,0,AS$229),(INDEX($E161:$M161,0,AS$231+1)-INDEX($E161:$M161,0,AS$231))/(INDEX($E$160:$M$160,0,AS$231+1)-INDEX($E$160:$M$160,0,AS$231))+AQ233)))</f>
        <v>129.33013735674473</v>
      </c>
      <c r="AS233" s="186" cm="1">
        <f t="array" ref="AS233">IF(AT$231=-1,AT233,IF(AT$231=99,AR233,IF(AT$231=0,INDEX($E161:$M161,0,AT$229),(INDEX($E161:$M161,0,AT$231+1)-INDEX($E161:$M161,0,AT$231))/(INDEX($E$160:$M$160,0,AT$231+1)-INDEX($E$160:$M$160,0,AT$231))+AR233)))</f>
        <v>132.40700779651985</v>
      </c>
      <c r="AT233" s="186" cm="1">
        <f t="array" ref="AT233">IF(AU$231=-1,AU233,IF(AU$231=99,AS233,IF(AU$231=0,INDEX($E161:$M161,0,AU$229),(INDEX($E161:$M161,0,AU$231+1)-INDEX($E161:$M161,0,AU$231))/(INDEX($E$160:$M$160,0,AU$231+1)-INDEX($E$160:$M$160,0,AU$231))+AS233)))</f>
        <v>135.48387823629497</v>
      </c>
      <c r="AU233" s="186" cm="1">
        <f t="array" ref="AU233">IF(AV$231=-1,AV233,IF(AV$231=99,AT233,IF(AV$231=0,INDEX($E161:$M161,0,AV$229),(INDEX($E161:$M161,0,AV$231+1)-INDEX($E161:$M161,0,AV$231))/(INDEX($E$160:$M$160,0,AV$231+1)-INDEX($E$160:$M$160,0,AV$231))+AT233)))</f>
        <v>138.56074867607009</v>
      </c>
      <c r="AV233" s="186" cm="1">
        <f t="array" ref="AV233">IF(AW$231=-1,AW233,IF(AW$231=99,AU233,IF(AW$231=0,INDEX($E161:$M161,0,AW$229),(INDEX($E161:$M161,0,AW$231+1)-INDEX($E161:$M161,0,AW$231))/(INDEX($E$160:$M$160,0,AW$231+1)-INDEX($E$160:$M$160,0,AW$231))+AU233)))</f>
        <v>138.56074867607006</v>
      </c>
      <c r="AW233" s="186" cm="1">
        <f t="array" ref="AW233">IF(AX$231=-1,AX233,IF(AX$231=99,AV233,IF(AX$231=0,INDEX($E161:$M161,0,AX$229),(INDEX($E161:$M161,0,AX$231+1)-INDEX($E161:$M161,0,AX$231))/(INDEX($E$160:$M$160,0,AX$231+1)-INDEX($E$160:$M$160,0,AX$231))+AV233)))</f>
        <v>138.56074867607006</v>
      </c>
      <c r="AX233" s="186" cm="1">
        <f t="array" ref="AX233">IF(AY$231=-1,AZ233,IF(AY$231=99,AW233,IF(AY$231=0,INDEX($E161:$M161,0,AY$229),(INDEX($E161:$M161,0,AY$231+1)-INDEX($E161:$M161,0,AY$231))/(INDEX($E$160:$M$160,0,AY$231+1)-INDEX($E$160:$M$160,0,AY$231))+AW233)))</f>
        <v>138.56074867607006</v>
      </c>
      <c r="AZ233" s="186"/>
      <c r="BA233" s="186"/>
      <c r="BB233" s="186"/>
      <c r="BC233" s="186"/>
      <c r="BD233" s="186"/>
      <c r="BE233" s="186"/>
    </row>
    <row r="234" spans="1:58">
      <c r="A234" s="185" t="s">
        <v>16</v>
      </c>
      <c r="B234" s="22" t="str">
        <f t="shared" si="612"/>
        <v/>
      </c>
      <c r="C234" s="23" t="str">
        <f t="shared" si="613"/>
        <v/>
      </c>
      <c r="E234" s="23" t="str">
        <f t="shared" si="614"/>
        <v/>
      </c>
      <c r="F234" s="23"/>
      <c r="G234" s="23" t="str">
        <f t="shared" si="614"/>
        <v/>
      </c>
      <c r="H234" s="23" t="str">
        <f t="shared" si="614"/>
        <v/>
      </c>
      <c r="I234" s="57" t="str">
        <f t="shared" si="615"/>
        <v>TPPRSUV</v>
      </c>
      <c r="J234" s="186">
        <f t="shared" si="616"/>
        <v>13.809527928760227</v>
      </c>
      <c r="K234" s="186" cm="1">
        <f t="array" ref="K234">IF(L$231=-1,L234,IF(L$231=99,J234,IF(L$231=0,INDEX($E162:$M162,0,L$229),(INDEX($E162:$M162,0,L$231+1)-INDEX($E162:$M162,0,L$231))/(INDEX($E$160:$M$160,0,L$231+1)-INDEX($E$160:$M$160,0,L$231))+J234)))</f>
        <v>13.997617246282186</v>
      </c>
      <c r="L234" s="186" cm="1">
        <f t="array" ref="L234">IF(M$231=-1,M234,IF(M$231=99,K234,IF(M$231=0,INDEX($E162:$M162,0,M$229),(INDEX($E162:$M162,0,M$231+1)-INDEX($E162:$M162,0,M$231))/(INDEX($E$160:$M$160,0,M$231+1)-INDEX($E$160:$M$160,0,M$231))+K234)))</f>
        <v>14.185706563804144</v>
      </c>
      <c r="M234" s="186" cm="1">
        <f t="array" ref="M234">IF(N$231=-1,N234,IF(N$231=99,L234,IF(N$231=0,INDEX($E162:$M162,0,N$229),(INDEX($E162:$M162,0,N$231+1)-INDEX($E162:$M162,0,N$231))/(INDEX($E$160:$M$160,0,N$231+1)-INDEX($E$160:$M$160,0,N$231))+L234)))</f>
        <v>14.373795881326103</v>
      </c>
      <c r="N234" s="186" cm="1">
        <f t="array" ref="N234">IF(O$231=-1,O234,IF(O$231=99,M234,IF(O$231=0,INDEX($E162:$M162,0,O$229),(INDEX($E162:$M162,0,O$231+1)-INDEX($E162:$M162,0,O$231))/(INDEX($E$160:$M$160,0,O$231+1)-INDEX($E$160:$M$160,0,O$231))+M234)))</f>
        <v>14.442837062911014</v>
      </c>
      <c r="O234" s="186" cm="1">
        <f t="array" ref="O234">IF(P$231=-1,P234,IF(P$231=99,N234,IF(P$231=0,INDEX($E162:$M162,0,P$229),(INDEX($E162:$M162,0,P$231+1)-INDEX($E162:$M162,0,P$231))/(INDEX($E$160:$M$160,0,P$231+1)-INDEX($E$160:$M$160,0,P$231))+N234)))</f>
        <v>14.511878244495927</v>
      </c>
      <c r="P234" s="186" cm="1">
        <f t="array" ref="P234">IF(Q$231=-1,Q234,IF(Q$231=99,O234,IF(Q$231=0,INDEX($E162:$M162,0,Q$229),(INDEX($E162:$M162,0,Q$231+1)-INDEX($E162:$M162,0,Q$231))/(INDEX($E$160:$M$160,0,Q$231+1)-INDEX($E$160:$M$160,0,Q$231))+O234)))</f>
        <v>14.872998815494988</v>
      </c>
      <c r="Q234" s="186" cm="1">
        <f t="array" ref="Q234">IF(R$231=-1,R234,IF(R$231=99,P234,IF(R$231=0,INDEX($E162:$M162,0,R$229),(INDEX($E162:$M162,0,R$231+1)-INDEX($E162:$M162,0,R$231))/(INDEX($E$160:$M$160,0,R$231+1)-INDEX($E$160:$M$160,0,R$231))+P234)))</f>
        <v>15.234119386494047</v>
      </c>
      <c r="R234" s="186" cm="1">
        <f t="array" ref="R234">IF(S$231=-1,S234,IF(S$231=99,Q234,IF(S$231=0,INDEX($E162:$M162,0,S$229),(INDEX($E162:$M162,0,S$231+1)-INDEX($E162:$M162,0,S$231))/(INDEX($E$160:$M$160,0,S$231+1)-INDEX($E$160:$M$160,0,S$231))+Q234)))</f>
        <v>15.234119386494047</v>
      </c>
      <c r="S234" s="186" cm="1">
        <f t="array" ref="S234">IF(T$231=-1,T234,IF(T$231=99,R234,IF(T$231=0,INDEX($E162:$M162,0,T$229),(INDEX($E162:$M162,0,T$231+1)-INDEX($E162:$M162,0,T$231))/(INDEX($E$160:$M$160,0,T$231+1)-INDEX($E$160:$M$160,0,T$231))+R234)))</f>
        <v>14.827328700723671</v>
      </c>
      <c r="T234" s="186" cm="1">
        <f t="array" ref="T234">IF(U$231=-1,U234,IF(U$231=99,S234,IF(U$231=0,INDEX($E162:$M162,0,U$229),(INDEX($E162:$M162,0,U$231+1)-INDEX($E162:$M162,0,U$231))/(INDEX($E$160:$M$160,0,U$231+1)-INDEX($E$160:$M$160,0,U$231))+S234)))</f>
        <v>14.420538014953294</v>
      </c>
      <c r="U234" s="186" cm="1">
        <f t="array" ref="U234">IF(V$231=-1,V234,IF(V$231=99,T234,IF(V$231=0,INDEX($E162:$M162,0,V$229),(INDEX($E162:$M162,0,V$231+1)-INDEX($E162:$M162,0,V$231))/(INDEX($E$160:$M$160,0,V$231+1)-INDEX($E$160:$M$160,0,V$231))+T234)))</f>
        <v>14.013747329182918</v>
      </c>
      <c r="V234" s="186" cm="1">
        <f t="array" ref="V234">IF(W$231=-1,W234,IF(W$231=99,U234,IF(W$231=0,INDEX($E162:$M162,0,W$229),(INDEX($E162:$M162,0,W$231+1)-INDEX($E162:$M162,0,W$231))/(INDEX($E$160:$M$160,0,W$231+1)-INDEX($E$160:$M$160,0,W$231))+U234)))</f>
        <v>13.606956643412541</v>
      </c>
      <c r="W234" s="186" cm="1">
        <f t="array" ref="W234">IF(X$231=-1,X234,IF(X$231=99,V234,IF(X$231=0,INDEX($E162:$M162,0,X$229),(INDEX($E162:$M162,0,X$231+1)-INDEX($E162:$M162,0,X$231))/(INDEX($E$160:$M$160,0,X$231+1)-INDEX($E$160:$M$160,0,X$231))+V234)))</f>
        <v>13.200165957642165</v>
      </c>
      <c r="X234" s="186" cm="1">
        <f t="array" ref="X234">IF(Y$231=-1,Y234,IF(Y$231=99,W234,IF(Y$231=0,INDEX($E162:$M162,0,Y$229),(INDEX($E162:$M162,0,Y$231+1)-INDEX($E162:$M162,0,Y$231))/(INDEX($E$160:$M$160,0,Y$231+1)-INDEX($E$160:$M$160,0,Y$231))+W234)))</f>
        <v>12.793375271871788</v>
      </c>
      <c r="Y234" s="186" cm="1">
        <f t="array" ref="Y234">IF(Z$231=-1,Z234,IF(Z$231=99,X234,IF(Z$231=0,INDEX($E162:$M162,0,Z$229),(INDEX($E162:$M162,0,Z$231+1)-INDEX($E162:$M162,0,Z$231))/(INDEX($E$160:$M$160,0,Z$231+1)-INDEX($E$160:$M$160,0,Z$231))+X234)))</f>
        <v>12.386584586101412</v>
      </c>
      <c r="Z234" s="186" cm="1">
        <f t="array" ref="Z234">IF(AA$231=-1,AA234,IF(AA$231=99,Y234,IF(AA$231=0,INDEX($E162:$M162,0,AA$229),(INDEX($E162:$M162,0,AA$231+1)-INDEX($E162:$M162,0,AA$231))/(INDEX($E$160:$M$160,0,AA$231+1)-INDEX($E$160:$M$160,0,AA$231))+Y234)))</f>
        <v>11.979793900331035</v>
      </c>
      <c r="AA234" s="186" cm="1">
        <f t="array" ref="AA234">IF(AB$231=-1,AB234,IF(AB$231=99,Z234,IF(AB$231=0,INDEX($E162:$M162,0,AB$229),(INDEX($E162:$M162,0,AB$231+1)-INDEX($E162:$M162,0,AB$231))/(INDEX($E$160:$M$160,0,AB$231+1)-INDEX($E$160:$M$160,0,AB$231))+Z234)))</f>
        <v>11.573003214560659</v>
      </c>
      <c r="AB234" s="186" cm="1">
        <f t="array" ref="AB234">IF(AC$231=-1,AC234,IF(AC$231=99,AA234,IF(AC$231=0,INDEX($E162:$M162,0,AC$229),(INDEX($E162:$M162,0,AC$231+1)-INDEX($E162:$M162,0,AC$231))/(INDEX($E$160:$M$160,0,AC$231+1)-INDEX($E$160:$M$160,0,AC$231))+AA234)))</f>
        <v>14.827328700723671</v>
      </c>
      <c r="AC234" s="186" cm="1">
        <f t="array" ref="AC234">IF(AD$231=-1,AD234,IF(AD$231=99,AB234,IF(AD$231=0,INDEX($E162:$M162,0,AD$229),(INDEX($E162:$M162,0,AD$231+1)-INDEX($E162:$M162,0,AD$231))/(INDEX($E$160:$M$160,0,AD$231+1)-INDEX($E$160:$M$160,0,AD$231))+AB234)))</f>
        <v>14.097462893752812</v>
      </c>
      <c r="AD234" s="186" cm="1">
        <f t="array" ref="AD234">IF(AE$231=-1,AE234,IF(AE$231=99,AC234,IF(AE$231=0,INDEX($E162:$M162,0,AE$229),(INDEX($E162:$M162,0,AE$231+1)-INDEX($E162:$M162,0,AE$231))/(INDEX($E$160:$M$160,0,AE$231+1)-INDEX($E$160:$M$160,0,AE$231))+AC234)))</f>
        <v>13.367597086781954</v>
      </c>
      <c r="AE234" s="186" cm="1">
        <f t="array" ref="AE234">IF(AF$231=-1,AF234,IF(AF$231=99,AD234,IF(AF$231=0,INDEX($E162:$M162,0,AF$229),(INDEX($E162:$M162,0,AF$231+1)-INDEX($E162:$M162,0,AF$231))/(INDEX($E$160:$M$160,0,AF$231+1)-INDEX($E$160:$M$160,0,AF$231))+AD234)))</f>
        <v>12.637731279811096</v>
      </c>
      <c r="AF234" s="186" cm="1">
        <f t="array" ref="AF234">IF(AG$231=-1,AG234,IF(AG$231=99,AE234,IF(AG$231=0,INDEX($E162:$M162,0,AG$229),(INDEX($E162:$M162,0,AG$231+1)-INDEX($E162:$M162,0,AG$231))/(INDEX($E$160:$M$160,0,AG$231+1)-INDEX($E$160:$M$160,0,AG$231))+AE234)))</f>
        <v>11.907865472840237</v>
      </c>
      <c r="AG234" s="186" cm="1">
        <f t="array" ref="AG234">IF(AH$231=-1,AH234,IF(AH$231=99,AF234,IF(AH$231=0,INDEX($E162:$M162,0,AH$229),(INDEX($E162:$M162,0,AH$231+1)-INDEX($E162:$M162,0,AH$231))/(INDEX($E$160:$M$160,0,AH$231+1)-INDEX($E$160:$M$160,0,AH$231))+AF234)))</f>
        <v>11.177999665869379</v>
      </c>
      <c r="AH234" s="186" cm="1">
        <f t="array" ref="AH234">IF(AI$231=-1,AI234,IF(AI$231=99,AG234,IF(AI$231=0,INDEX($E162:$M162,0,AI$229),(INDEX($E162:$M162,0,AI$231+1)-INDEX($E162:$M162,0,AI$231))/(INDEX($E$160:$M$160,0,AI$231+1)-INDEX($E$160:$M$160,0,AI$231))+AG234)))</f>
        <v>10.448133858898521</v>
      </c>
      <c r="AI234" s="186" cm="1">
        <f t="array" ref="AI234">IF(AJ$231=-1,AJ234,IF(AJ$231=99,AH234,IF(AJ$231=0,INDEX($E162:$M162,0,AJ$229),(INDEX($E162:$M162,0,AJ$231+1)-INDEX($E162:$M162,0,AJ$231))/(INDEX($E$160:$M$160,0,AJ$231+1)-INDEX($E$160:$M$160,0,AJ$231))+AH234)))</f>
        <v>9.7182680519276623</v>
      </c>
      <c r="AJ234" s="186" cm="1">
        <f t="array" ref="AJ234">IF(AK$231=-1,AK234,IF(AK$231=99,AI234,IF(AK$231=0,INDEX($E162:$M162,0,AK$229),(INDEX($E162:$M162,0,AK$231+1)-INDEX($E162:$M162,0,AK$231))/(INDEX($E$160:$M$160,0,AK$231+1)-INDEX($E$160:$M$160,0,AK$231))+AI234)))</f>
        <v>8.988402244956804</v>
      </c>
      <c r="AK234" s="186" cm="1">
        <f t="array" ref="AK234">IF(AL$231=-1,AL234,IF(AL$231=99,AJ234,IF(AL$231=0,INDEX($E162:$M162,0,AL$229),(INDEX($E162:$M162,0,AL$231+1)-INDEX($E162:$M162,0,AL$231))/(INDEX($E$160:$M$160,0,AL$231+1)-INDEX($E$160:$M$160,0,AL$231))+AJ234)))</f>
        <v>8.2585364379859456</v>
      </c>
      <c r="AL234" s="186" cm="1">
        <f t="array" ref="AL234">IF(AM$231=-1,AM234,IF(AM$231=99,AK234,IF(AM$231=0,INDEX($E162:$M162,0,AM$229),(INDEX($E162:$M162,0,AM$231+1)-INDEX($E162:$M162,0,AM$231))/(INDEX($E$160:$M$160,0,AM$231+1)-INDEX($E$160:$M$160,0,AM$231))+AK234)))</f>
        <v>14.097462893752812</v>
      </c>
      <c r="AM234" s="186" cm="1">
        <f t="array" ref="AM234">IF(AN$231=-1,AN234,IF(AN$231=99,AL234,IF(AN$231=0,INDEX($E162:$M162,0,AN$229),(INDEX($E162:$M162,0,AN$231+1)-INDEX($E162:$M162,0,AN$231))/(INDEX($E$160:$M$160,0,AN$231+1)-INDEX($E$160:$M$160,0,AN$231))+AL234)))</f>
        <v>14.488700302037241</v>
      </c>
      <c r="AN234" s="186" cm="1">
        <f t="array" ref="AN234">IF(AO$231=-1,AO234,IF(AO$231=99,AM234,IF(AO$231=0,INDEX($E162:$M162,0,AO$229),(INDEX($E162:$M162,0,AO$231+1)-INDEX($E162:$M162,0,AO$231))/(INDEX($E$160:$M$160,0,AO$231+1)-INDEX($E$160:$M$160,0,AO$231))+AM234)))</f>
        <v>14.87993771032167</v>
      </c>
      <c r="AO234" s="186" cm="1">
        <f t="array" ref="AO234">IF(AP$231=-1,AP234,IF(AP$231=99,AN234,IF(AP$231=0,INDEX($E162:$M162,0,AP$229),(INDEX($E162:$M162,0,AP$231+1)-INDEX($E162:$M162,0,AP$231))/(INDEX($E$160:$M$160,0,AP$231+1)-INDEX($E$160:$M$160,0,AP$231))+AN234)))</f>
        <v>15.271175118606099</v>
      </c>
      <c r="AP234" s="186" cm="1">
        <f t="array" ref="AP234">IF(AQ$231=-1,AQ234,IF(AQ$231=99,AO234,IF(AQ$231=0,INDEX($E162:$M162,0,AQ$229),(INDEX($E162:$M162,0,AQ$231+1)-INDEX($E162:$M162,0,AQ$231))/(INDEX($E$160:$M$160,0,AQ$231+1)-INDEX($E$160:$M$160,0,AQ$231))+AO234)))</f>
        <v>15.662412526890527</v>
      </c>
      <c r="AQ234" s="186" cm="1">
        <f t="array" ref="AQ234">IF(AR$231=-1,AR234,IF(AR$231=99,AP234,IF(AR$231=0,INDEX($E162:$M162,0,AR$229),(INDEX($E162:$M162,0,AR$231+1)-INDEX($E162:$M162,0,AR$231))/(INDEX($E$160:$M$160,0,AR$231+1)-INDEX($E$160:$M$160,0,AR$231))+AP234)))</f>
        <v>16.053649935174956</v>
      </c>
      <c r="AR234" s="186" cm="1">
        <f t="array" ref="AR234">IF(AS$231=-1,AS234,IF(AS$231=99,AQ234,IF(AS$231=0,INDEX($E162:$M162,0,AS$229),(INDEX($E162:$M162,0,AS$231+1)-INDEX($E162:$M162,0,AS$231))/(INDEX($E$160:$M$160,0,AS$231+1)-INDEX($E$160:$M$160,0,AS$231))+AQ234)))</f>
        <v>16.444887343459385</v>
      </c>
      <c r="AS234" s="186" cm="1">
        <f t="array" ref="AS234">IF(AT$231=-1,AT234,IF(AT$231=99,AR234,IF(AT$231=0,INDEX($E162:$M162,0,AT$229),(INDEX($E162:$M162,0,AT$231+1)-INDEX($E162:$M162,0,AT$231))/(INDEX($E$160:$M$160,0,AT$231+1)-INDEX($E$160:$M$160,0,AT$231))+AR234)))</f>
        <v>16.836124751743814</v>
      </c>
      <c r="AT234" s="186" cm="1">
        <f t="array" ref="AT234">IF(AU$231=-1,AU234,IF(AU$231=99,AS234,IF(AU$231=0,INDEX($E162:$M162,0,AU$229),(INDEX($E162:$M162,0,AU$231+1)-INDEX($E162:$M162,0,AU$231))/(INDEX($E$160:$M$160,0,AU$231+1)-INDEX($E$160:$M$160,0,AU$231))+AS234)))</f>
        <v>17.227362160028242</v>
      </c>
      <c r="AU234" s="186" cm="1">
        <f t="array" ref="AU234">IF(AV$231=-1,AV234,IF(AV$231=99,AT234,IF(AV$231=0,INDEX($E162:$M162,0,AV$229),(INDEX($E162:$M162,0,AV$231+1)-INDEX($E162:$M162,0,AV$231))/(INDEX($E$160:$M$160,0,AV$231+1)-INDEX($E$160:$M$160,0,AV$231))+AT234)))</f>
        <v>17.618599568312671</v>
      </c>
      <c r="AV234" s="186" cm="1">
        <f t="array" ref="AV234">IF(AW$231=-1,AW234,IF(AW$231=99,AU234,IF(AW$231=0,INDEX($E162:$M162,0,AW$229),(INDEX($E162:$M162,0,AW$231+1)-INDEX($E162:$M162,0,AW$231))/(INDEX($E$160:$M$160,0,AW$231+1)-INDEX($E$160:$M$160,0,AW$231))+AU234)))</f>
        <v>17.618599568312671</v>
      </c>
      <c r="AW234" s="186" cm="1">
        <f t="array" ref="AW234">IF(AX$231=-1,AX234,IF(AX$231=99,AV234,IF(AX$231=0,INDEX($E162:$M162,0,AX$229),(INDEX($E162:$M162,0,AX$231+1)-INDEX($E162:$M162,0,AX$231))/(INDEX($E$160:$M$160,0,AX$231+1)-INDEX($E$160:$M$160,0,AX$231))+AV234)))</f>
        <v>17.618599568312671</v>
      </c>
      <c r="AX234" s="186" cm="1">
        <f t="array" ref="AX234">IF(AY$231=-1,AZ234,IF(AY$231=99,AW234,IF(AY$231=0,INDEX($E162:$M162,0,AY$229),(INDEX($E162:$M162,0,AY$231+1)-INDEX($E162:$M162,0,AY$231))/(INDEX($E$160:$M$160,0,AY$231+1)-INDEX($E$160:$M$160,0,AY$231))+AW234)))</f>
        <v>17.618599568312671</v>
      </c>
      <c r="AZ234" s="186"/>
      <c r="BA234" s="186"/>
      <c r="BB234" s="186"/>
      <c r="BC234" s="186"/>
      <c r="BD234" s="186"/>
      <c r="BE234" s="186"/>
    </row>
    <row r="235" spans="1:58">
      <c r="A235" s="185" t="s">
        <v>16</v>
      </c>
      <c r="B235" s="22" t="str">
        <f t="shared" si="612"/>
        <v/>
      </c>
      <c r="C235" s="23" t="str">
        <f t="shared" si="613"/>
        <v/>
      </c>
      <c r="E235" s="23" t="str">
        <f t="shared" si="614"/>
        <v/>
      </c>
      <c r="F235" s="23"/>
      <c r="G235" s="23" t="str">
        <f t="shared" si="614"/>
        <v/>
      </c>
      <c r="H235" s="23" t="str">
        <f t="shared" si="614"/>
        <v/>
      </c>
      <c r="I235" s="57" t="str">
        <f t="shared" si="615"/>
        <v>TPPRMOT</v>
      </c>
      <c r="J235" s="186">
        <f t="shared" si="616"/>
        <v>4.7074571053679897</v>
      </c>
      <c r="K235" s="186" cm="1">
        <f t="array" ref="K235">IF(L$231=-1,L235,IF(L$231=99,J235,IF(L$231=0,INDEX($E163:$M163,0,L$229),(INDEX($E163:$M163,0,L$231+1)-INDEX($E163:$M163,0,L$231))/(INDEX($E$160:$M$160,0,L$231+1)-INDEX($E$160:$M$160,0,L$231))+J235)))</f>
        <v>4.4518709221484842</v>
      </c>
      <c r="L235" s="186" cm="1">
        <f t="array" ref="L235">IF(M$231=-1,M235,IF(M$231=99,K235,IF(M$231=0,INDEX($E163:$M163,0,M$229),(INDEX($E163:$M163,0,M$231+1)-INDEX($E163:$M163,0,M$231))/(INDEX($E$160:$M$160,0,M$231+1)-INDEX($E$160:$M$160,0,M$231))+K235)))</f>
        <v>4.1962847389289788</v>
      </c>
      <c r="M235" s="186" cm="1">
        <f t="array" ref="M235">IF(N$231=-1,N235,IF(N$231=99,L235,IF(N$231=0,INDEX($E163:$M163,0,N$229),(INDEX($E163:$M163,0,N$231+1)-INDEX($E163:$M163,0,N$231))/(INDEX($E$160:$M$160,0,N$231+1)-INDEX($E$160:$M$160,0,N$231))+L235)))</f>
        <v>3.9406985557094738</v>
      </c>
      <c r="N235" s="186" cm="1">
        <f t="array" ref="N235">IF(O$231=-1,O235,IF(O$231=99,M235,IF(O$231=0,INDEX($E163:$M163,0,O$229),(INDEX($E163:$M163,0,O$231+1)-INDEX($E163:$M163,0,O$231))/(INDEX($E$160:$M$160,0,O$231+1)-INDEX($E$160:$M$160,0,O$231))+M235)))</f>
        <v>3.9596267836321761</v>
      </c>
      <c r="O235" s="186" cm="1">
        <f t="array" ref="O235">IF(P$231=-1,P235,IF(P$231=99,N235,IF(P$231=0,INDEX($E163:$M163,0,P$229),(INDEX($E163:$M163,0,P$231+1)-INDEX($E163:$M163,0,P$231))/(INDEX($E$160:$M$160,0,P$231+1)-INDEX($E$160:$M$160,0,P$231))+N235)))</f>
        <v>3.978555011554878</v>
      </c>
      <c r="P235" s="186" cm="1">
        <f t="array" ref="P235">IF(Q$231=-1,Q235,IF(Q$231=99,O235,IF(Q$231=0,INDEX($E163:$M163,0,Q$229),(INDEX($E163:$M163,0,Q$231+1)-INDEX($E163:$M163,0,Q$231))/(INDEX($E$160:$M$160,0,Q$231+1)-INDEX($E$160:$M$160,0,Q$231))+O235)))</f>
        <v>4.0775592915879466</v>
      </c>
      <c r="Q235" s="186" cm="1">
        <f t="array" ref="Q235">IF(R$231=-1,R235,IF(R$231=99,P235,IF(R$231=0,INDEX($E163:$M163,0,R$229),(INDEX($E163:$M163,0,R$231+1)-INDEX($E163:$M163,0,R$231))/(INDEX($E$160:$M$160,0,R$231+1)-INDEX($E$160:$M$160,0,R$231))+P235)))</f>
        <v>4.1765635716210152</v>
      </c>
      <c r="R235" s="186" cm="1">
        <f t="array" ref="R235">IF(S$231=-1,S235,IF(S$231=99,Q235,IF(S$231=0,INDEX($E163:$M163,0,S$229),(INDEX($E163:$M163,0,S$231+1)-INDEX($E163:$M163,0,S$231))/(INDEX($E$160:$M$160,0,S$231+1)-INDEX($E$160:$M$160,0,S$231))+Q235)))</f>
        <v>4.1765635716210152</v>
      </c>
      <c r="S235" s="186" cm="1">
        <f t="array" ref="S235">IF(T$231=-1,T235,IF(T$231=99,R235,IF(T$231=0,INDEX($E163:$M163,0,T$229),(INDEX($E163:$M163,0,T$231+1)-INDEX($E163:$M163,0,T$231))/(INDEX($E$160:$M$160,0,T$231+1)-INDEX($E$160:$M$160,0,T$231))+R235)))</f>
        <v>4.0650384406725513</v>
      </c>
      <c r="T235" s="186" cm="1">
        <f t="array" ref="T235">IF(U$231=-1,U235,IF(U$231=99,S235,IF(U$231=0,INDEX($E163:$M163,0,U$229),(INDEX($E163:$M163,0,U$231+1)-INDEX($E163:$M163,0,U$231))/(INDEX($E$160:$M$160,0,U$231+1)-INDEX($E$160:$M$160,0,U$231))+S235)))</f>
        <v>3.9535133097240873</v>
      </c>
      <c r="U235" s="186" cm="1">
        <f t="array" ref="U235">IF(V$231=-1,V235,IF(V$231=99,T235,IF(V$231=0,INDEX($E163:$M163,0,V$229),(INDEX($E163:$M163,0,V$231+1)-INDEX($E163:$M163,0,V$231))/(INDEX($E$160:$M$160,0,V$231+1)-INDEX($E$160:$M$160,0,V$231))+T235)))</f>
        <v>3.8419881787756234</v>
      </c>
      <c r="V235" s="186" cm="1">
        <f t="array" ref="V235">IF(W$231=-1,W235,IF(W$231=99,U235,IF(W$231=0,INDEX($E163:$M163,0,W$229),(INDEX($E163:$M163,0,W$231+1)-INDEX($E163:$M163,0,W$231))/(INDEX($E$160:$M$160,0,W$231+1)-INDEX($E$160:$M$160,0,W$231))+U235)))</f>
        <v>3.7304630478271594</v>
      </c>
      <c r="W235" s="186" cm="1">
        <f t="array" ref="W235">IF(X$231=-1,X235,IF(X$231=99,V235,IF(X$231=0,INDEX($E163:$M163,0,X$229),(INDEX($E163:$M163,0,X$231+1)-INDEX($E163:$M163,0,X$231))/(INDEX($E$160:$M$160,0,X$231+1)-INDEX($E$160:$M$160,0,X$231))+V235)))</f>
        <v>3.6189379168786955</v>
      </c>
      <c r="X235" s="186" cm="1">
        <f t="array" ref="X235">IF(Y$231=-1,Y235,IF(Y$231=99,W235,IF(Y$231=0,INDEX($E163:$M163,0,Y$229),(INDEX($E163:$M163,0,Y$231+1)-INDEX($E163:$M163,0,Y$231))/(INDEX($E$160:$M$160,0,Y$231+1)-INDEX($E$160:$M$160,0,Y$231))+W235)))</f>
        <v>3.5074127859302315</v>
      </c>
      <c r="Y235" s="186" cm="1">
        <f t="array" ref="Y235">IF(Z$231=-1,Z235,IF(Z$231=99,X235,IF(Z$231=0,INDEX($E163:$M163,0,Z$229),(INDEX($E163:$M163,0,Z$231+1)-INDEX($E163:$M163,0,Z$231))/(INDEX($E$160:$M$160,0,Z$231+1)-INDEX($E$160:$M$160,0,Z$231))+X235)))</f>
        <v>3.3958876549817676</v>
      </c>
      <c r="Z235" s="186" cm="1">
        <f t="array" ref="Z235">IF(AA$231=-1,AA235,IF(AA$231=99,Y235,IF(AA$231=0,INDEX($E163:$M163,0,AA$229),(INDEX($E163:$M163,0,AA$231+1)-INDEX($E163:$M163,0,AA$231))/(INDEX($E$160:$M$160,0,AA$231+1)-INDEX($E$160:$M$160,0,AA$231))+Y235)))</f>
        <v>3.2843625240333036</v>
      </c>
      <c r="AA235" s="186" cm="1">
        <f t="array" ref="AA235">IF(AB$231=-1,AB235,IF(AB$231=99,Z235,IF(AB$231=0,INDEX($E163:$M163,0,AB$229),(INDEX($E163:$M163,0,AB$231+1)-INDEX($E163:$M163,0,AB$231))/(INDEX($E$160:$M$160,0,AB$231+1)-INDEX($E$160:$M$160,0,AB$231))+Z235)))</f>
        <v>3.1728373930848397</v>
      </c>
      <c r="AB235" s="186" cm="1">
        <f t="array" ref="AB235">IF(AC$231=-1,AC235,IF(AC$231=99,AA235,IF(AC$231=0,INDEX($E163:$M163,0,AC$229),(INDEX($E163:$M163,0,AC$231+1)-INDEX($E163:$M163,0,AC$231))/(INDEX($E$160:$M$160,0,AC$231+1)-INDEX($E$160:$M$160,0,AC$231))+AA235)))</f>
        <v>4.0650384406725513</v>
      </c>
      <c r="AC235" s="186" cm="1">
        <f t="array" ref="AC235">IF(AD$231=-1,AD235,IF(AD$231=99,AB235,IF(AD$231=0,INDEX($E163:$M163,0,AD$229),(INDEX($E163:$M163,0,AD$231+1)-INDEX($E163:$M163,0,AD$231))/(INDEX($E$160:$M$160,0,AD$231+1)-INDEX($E$160:$M$160,0,AD$231))+AB235)))</f>
        <v>3.8649395137684603</v>
      </c>
      <c r="AD235" s="186" cm="1">
        <f t="array" ref="AD235">IF(AE$231=-1,AE235,IF(AE$231=99,AC235,IF(AE$231=0,INDEX($E163:$M163,0,AE$229),(INDEX($E163:$M163,0,AE$231+1)-INDEX($E163:$M163,0,AE$231))/(INDEX($E$160:$M$160,0,AE$231+1)-INDEX($E$160:$M$160,0,AE$231))+AC235)))</f>
        <v>3.6648405868643694</v>
      </c>
      <c r="AE235" s="186" cm="1">
        <f t="array" ref="AE235">IF(AF$231=-1,AF235,IF(AF$231=99,AD235,IF(AF$231=0,INDEX($E163:$M163,0,AF$229),(INDEX($E163:$M163,0,AF$231+1)-INDEX($E163:$M163,0,AF$231))/(INDEX($E$160:$M$160,0,AF$231+1)-INDEX($E$160:$M$160,0,AF$231))+AD235)))</f>
        <v>3.4647416599602785</v>
      </c>
      <c r="AF235" s="186" cm="1">
        <f t="array" ref="AF235">IF(AG$231=-1,AG235,IF(AG$231=99,AE235,IF(AG$231=0,INDEX($E163:$M163,0,AG$229),(INDEX($E163:$M163,0,AG$231+1)-INDEX($E163:$M163,0,AG$231))/(INDEX($E$160:$M$160,0,AG$231+1)-INDEX($E$160:$M$160,0,AG$231))+AE235)))</f>
        <v>3.2646427330561876</v>
      </c>
      <c r="AG235" s="186" cm="1">
        <f t="array" ref="AG235">IF(AH$231=-1,AH235,IF(AH$231=99,AF235,IF(AH$231=0,INDEX($E163:$M163,0,AH$229),(INDEX($E163:$M163,0,AH$231+1)-INDEX($E163:$M163,0,AH$231))/(INDEX($E$160:$M$160,0,AH$231+1)-INDEX($E$160:$M$160,0,AH$231))+AF235)))</f>
        <v>3.0645438061520966</v>
      </c>
      <c r="AH235" s="186" cm="1">
        <f t="array" ref="AH235">IF(AI$231=-1,AI235,IF(AI$231=99,AG235,IF(AI$231=0,INDEX($E163:$M163,0,AI$229),(INDEX($E163:$M163,0,AI$231+1)-INDEX($E163:$M163,0,AI$231))/(INDEX($E$160:$M$160,0,AI$231+1)-INDEX($E$160:$M$160,0,AI$231))+AG235)))</f>
        <v>2.8644448792480057</v>
      </c>
      <c r="AI235" s="186" cm="1">
        <f t="array" ref="AI235">IF(AJ$231=-1,AJ235,IF(AJ$231=99,AH235,IF(AJ$231=0,INDEX($E163:$M163,0,AJ$229),(INDEX($E163:$M163,0,AJ$231+1)-INDEX($E163:$M163,0,AJ$231))/(INDEX($E$160:$M$160,0,AJ$231+1)-INDEX($E$160:$M$160,0,AJ$231))+AH235)))</f>
        <v>2.6643459523439148</v>
      </c>
      <c r="AJ235" s="186" cm="1">
        <f t="array" ref="AJ235">IF(AK$231=-1,AK235,IF(AK$231=99,AI235,IF(AK$231=0,INDEX($E163:$M163,0,AK$229),(INDEX($E163:$M163,0,AK$231+1)-INDEX($E163:$M163,0,AK$231))/(INDEX($E$160:$M$160,0,AK$231+1)-INDEX($E$160:$M$160,0,AK$231))+AI235)))</f>
        <v>2.4642470254398239</v>
      </c>
      <c r="AK235" s="186" cm="1">
        <f t="array" ref="AK235">IF(AL$231=-1,AL235,IF(AL$231=99,AJ235,IF(AL$231=0,INDEX($E163:$M163,0,AL$229),(INDEX($E163:$M163,0,AL$231+1)-INDEX($E163:$M163,0,AL$231))/(INDEX($E$160:$M$160,0,AL$231+1)-INDEX($E$160:$M$160,0,AL$231))+AJ235)))</f>
        <v>2.264148098535733</v>
      </c>
      <c r="AL235" s="186" cm="1">
        <f t="array" ref="AL235">IF(AM$231=-1,AM235,IF(AM$231=99,AK235,IF(AM$231=0,INDEX($E163:$M163,0,AM$229),(INDEX($E163:$M163,0,AM$231+1)-INDEX($E163:$M163,0,AM$231))/(INDEX($E$160:$M$160,0,AM$231+1)-INDEX($E$160:$M$160,0,AM$231))+AK235)))</f>
        <v>3.8649395137684603</v>
      </c>
      <c r="AM235" s="186" cm="1">
        <f t="array" ref="AM235">IF(AN$231=-1,AN235,IF(AN$231=99,AL235,IF(AN$231=0,INDEX($E163:$M163,0,AN$229),(INDEX($E163:$M163,0,AN$231+1)-INDEX($E163:$M163,0,AN$231))/(INDEX($E$160:$M$160,0,AN$231+1)-INDEX($E$160:$M$160,0,AN$231))+AL235)))</f>
        <v>3.9722005812342194</v>
      </c>
      <c r="AN235" s="186" cm="1">
        <f t="array" ref="AN235">IF(AO$231=-1,AO235,IF(AO$231=99,AM235,IF(AO$231=0,INDEX($E163:$M163,0,AO$229),(INDEX($E163:$M163,0,AO$231+1)-INDEX($E163:$M163,0,AO$231))/(INDEX($E$160:$M$160,0,AO$231+1)-INDEX($E$160:$M$160,0,AO$231))+AM235)))</f>
        <v>4.0794616486999784</v>
      </c>
      <c r="AO235" s="186" cm="1">
        <f t="array" ref="AO235">IF(AP$231=-1,AP235,IF(AP$231=99,AN235,IF(AP$231=0,INDEX($E163:$M163,0,AP$229),(INDEX($E163:$M163,0,AP$231+1)-INDEX($E163:$M163,0,AP$231))/(INDEX($E$160:$M$160,0,AP$231+1)-INDEX($E$160:$M$160,0,AP$231))+AN235)))</f>
        <v>4.186722716165737</v>
      </c>
      <c r="AP235" s="186" cm="1">
        <f t="array" ref="AP235">IF(AQ$231=-1,AQ235,IF(AQ$231=99,AO235,IF(AQ$231=0,INDEX($E163:$M163,0,AQ$229),(INDEX($E163:$M163,0,AQ$231+1)-INDEX($E163:$M163,0,AQ$231))/(INDEX($E$160:$M$160,0,AQ$231+1)-INDEX($E$160:$M$160,0,AQ$231))+AO235)))</f>
        <v>4.2939837836314956</v>
      </c>
      <c r="AQ235" s="186" cm="1">
        <f t="array" ref="AQ235">IF(AR$231=-1,AR235,IF(AR$231=99,AP235,IF(AR$231=0,INDEX($E163:$M163,0,AR$229),(INDEX($E163:$M163,0,AR$231+1)-INDEX($E163:$M163,0,AR$231))/(INDEX($E$160:$M$160,0,AR$231+1)-INDEX($E$160:$M$160,0,AR$231))+AP235)))</f>
        <v>4.4012448510972542</v>
      </c>
      <c r="AR235" s="186" cm="1">
        <f t="array" ref="AR235">IF(AS$231=-1,AS235,IF(AS$231=99,AQ235,IF(AS$231=0,INDEX($E163:$M163,0,AS$229),(INDEX($E163:$M163,0,AS$231+1)-INDEX($E163:$M163,0,AS$231))/(INDEX($E$160:$M$160,0,AS$231+1)-INDEX($E$160:$M$160,0,AS$231))+AQ235)))</f>
        <v>4.5085059185630127</v>
      </c>
      <c r="AS235" s="186" cm="1">
        <f t="array" ref="AS235">IF(AT$231=-1,AT235,IF(AT$231=99,AR235,IF(AT$231=0,INDEX($E163:$M163,0,AT$229),(INDEX($E163:$M163,0,AT$231+1)-INDEX($E163:$M163,0,AT$231))/(INDEX($E$160:$M$160,0,AT$231+1)-INDEX($E$160:$M$160,0,AT$231))+AR235)))</f>
        <v>4.6157669860287713</v>
      </c>
      <c r="AT235" s="186" cm="1">
        <f t="array" ref="AT235">IF(AU$231=-1,AU235,IF(AU$231=99,AS235,IF(AU$231=0,INDEX($E163:$M163,0,AU$229),(INDEX($E163:$M163,0,AU$231+1)-INDEX($E163:$M163,0,AU$231))/(INDEX($E$160:$M$160,0,AU$231+1)-INDEX($E$160:$M$160,0,AU$231))+AS235)))</f>
        <v>4.7230280534945299</v>
      </c>
      <c r="AU235" s="186" cm="1">
        <f t="array" ref="AU235">IF(AV$231=-1,AV235,IF(AV$231=99,AT235,IF(AV$231=0,INDEX($E163:$M163,0,AV$229),(INDEX($E163:$M163,0,AV$231+1)-INDEX($E163:$M163,0,AV$231))/(INDEX($E$160:$M$160,0,AV$231+1)-INDEX($E$160:$M$160,0,AV$231))+AT235)))</f>
        <v>4.8302891209602885</v>
      </c>
      <c r="AV235" s="186" cm="1">
        <f t="array" ref="AV235">IF(AW$231=-1,AW235,IF(AW$231=99,AU235,IF(AW$231=0,INDEX($E163:$M163,0,AW$229),(INDEX($E163:$M163,0,AW$231+1)-INDEX($E163:$M163,0,AW$231))/(INDEX($E$160:$M$160,0,AW$231+1)-INDEX($E$160:$M$160,0,AW$231))+AU235)))</f>
        <v>4.8302891209602903</v>
      </c>
      <c r="AW235" s="186" cm="1">
        <f t="array" ref="AW235">IF(AX$231=-1,AX235,IF(AX$231=99,AV235,IF(AX$231=0,INDEX($E163:$M163,0,AX$229),(INDEX($E163:$M163,0,AX$231+1)-INDEX($E163:$M163,0,AX$231))/(INDEX($E$160:$M$160,0,AX$231+1)-INDEX($E$160:$M$160,0,AX$231))+AV235)))</f>
        <v>4.8302891209602903</v>
      </c>
      <c r="AX235" s="186" cm="1">
        <f t="array" ref="AX235">IF(AY$231=-1,AZ235,IF(AY$231=99,AW235,IF(AY$231=0,INDEX($E163:$M163,0,AY$229),(INDEX($E163:$M163,0,AY$231+1)-INDEX($E163:$M163,0,AY$231))/(INDEX($E$160:$M$160,0,AY$231+1)-INDEX($E$160:$M$160,0,AY$231))+AW235)))</f>
        <v>4.8302891209602903</v>
      </c>
      <c r="AZ235" s="186"/>
      <c r="BA235" s="186"/>
      <c r="BB235" s="186"/>
      <c r="BC235" s="186"/>
      <c r="BD235" s="186"/>
      <c r="BE235" s="186"/>
    </row>
    <row r="236" spans="1:58">
      <c r="A236" s="185" t="s">
        <v>16</v>
      </c>
      <c r="B236" s="22" t="str">
        <f t="shared" si="612"/>
        <v/>
      </c>
      <c r="C236" s="23" t="str">
        <f t="shared" si="613"/>
        <v/>
      </c>
      <c r="E236" s="23" t="str">
        <f t="shared" si="614"/>
        <v/>
      </c>
      <c r="F236" s="23"/>
      <c r="G236" s="23" t="str">
        <f t="shared" si="614"/>
        <v/>
      </c>
      <c r="H236" s="23" t="str">
        <f t="shared" si="614"/>
        <v/>
      </c>
      <c r="I236" s="57" t="str">
        <f t="shared" si="615"/>
        <v>TPPUBUS</v>
      </c>
      <c r="J236" s="186">
        <f t="shared" si="616"/>
        <v>15.449787242939724</v>
      </c>
      <c r="K236" s="186" cm="1">
        <f t="array" ref="K236">IF(L$231=-1,L236,IF(L$231=99,J236,IF(L$231=0,INDEX($E164:$M164,0,L$229),(INDEX($E164:$M164,0,L$231+1)-INDEX($E164:$M164,0,L$231))/(INDEX($E$160:$M$160,0,L$231+1)-INDEX($E$160:$M$160,0,L$231))+J236)))</f>
        <v>19.498450126110267</v>
      </c>
      <c r="L236" s="186" cm="1">
        <f t="array" ref="L236">IF(M$231=-1,M236,IF(M$231=99,K236,IF(M$231=0,INDEX($E164:$M164,0,M$229),(INDEX($E164:$M164,0,M$231+1)-INDEX($E164:$M164,0,M$231))/(INDEX($E$160:$M$160,0,M$231+1)-INDEX($E$160:$M$160,0,M$231))+K236)))</f>
        <v>23.54711300928081</v>
      </c>
      <c r="M236" s="186" cm="1">
        <f t="array" ref="M236">IF(N$231=-1,N236,IF(N$231=99,L236,IF(N$231=0,INDEX($E164:$M164,0,N$229),(INDEX($E164:$M164,0,N$231+1)-INDEX($E164:$M164,0,N$231))/(INDEX($E$160:$M$160,0,N$231+1)-INDEX($E$160:$M$160,0,N$231))+L236)))</f>
        <v>27.595775892451353</v>
      </c>
      <c r="N236" s="186" cm="1">
        <f t="array" ref="N236">IF(O$231=-1,O236,IF(O$231=99,M236,IF(O$231=0,INDEX($E164:$M164,0,O$229),(INDEX($E164:$M164,0,O$231+1)-INDEX($E164:$M164,0,O$231))/(INDEX($E$160:$M$160,0,O$231+1)-INDEX($E$160:$M$160,0,O$231))+M236)))</f>
        <v>23.172035249557151</v>
      </c>
      <c r="O236" s="186" cm="1">
        <f t="array" ref="O236">IF(P$231=-1,P236,IF(P$231=99,N236,IF(P$231=0,INDEX($E164:$M164,0,P$229),(INDEX($E164:$M164,0,P$231+1)-INDEX($E164:$M164,0,P$231))/(INDEX($E$160:$M$160,0,P$231+1)-INDEX($E$160:$M$160,0,P$231))+N236)))</f>
        <v>18.748294606662949</v>
      </c>
      <c r="P236" s="186" cm="1">
        <f t="array" ref="P236">IF(Q$231=-1,Q236,IF(Q$231=99,O236,IF(Q$231=0,INDEX($E164:$M164,0,Q$229),(INDEX($E164:$M164,0,Q$231+1)-INDEX($E164:$M164,0,Q$231))/(INDEX($E$160:$M$160,0,Q$231+1)-INDEX($E$160:$M$160,0,Q$231))+O236)))</f>
        <v>18.966638302997218</v>
      </c>
      <c r="Q236" s="186" cm="1">
        <f t="array" ref="Q236">IF(R$231=-1,R236,IF(R$231=99,P236,IF(R$231=0,INDEX($E164:$M164,0,R$229),(INDEX($E164:$M164,0,R$231+1)-INDEX($E164:$M164,0,R$231))/(INDEX($E$160:$M$160,0,R$231+1)-INDEX($E$160:$M$160,0,R$231))+P236)))</f>
        <v>19.184981999331484</v>
      </c>
      <c r="R236" s="186" cm="1">
        <f t="array" ref="R236">IF(S$231=-1,S236,IF(S$231=99,Q236,IF(S$231=0,INDEX($E164:$M164,0,S$229),(INDEX($E164:$M164,0,S$231+1)-INDEX($E164:$M164,0,S$231))/(INDEX($E$160:$M$160,0,S$231+1)-INDEX($E$160:$M$160,0,S$231))+Q236)))</f>
        <v>19.184981999331484</v>
      </c>
      <c r="S236" s="186" cm="1">
        <f t="array" ref="S236">IF(T$231=-1,T236,IF(T$231=99,R236,IF(T$231=0,INDEX($E164:$M164,0,T$229),(INDEX($E164:$M164,0,T$231+1)-INDEX($E164:$M164,0,T$231))/(INDEX($E$160:$M$160,0,T$231+1)-INDEX($E$160:$M$160,0,T$231))+R236)))</f>
        <v>19.703256837503705</v>
      </c>
      <c r="T236" s="186" cm="1">
        <f t="array" ref="T236">IF(U$231=-1,U236,IF(U$231=99,S236,IF(U$231=0,INDEX($E164:$M164,0,U$229),(INDEX($E164:$M164,0,U$231+1)-INDEX($E164:$M164,0,U$231))/(INDEX($E$160:$M$160,0,U$231+1)-INDEX($E$160:$M$160,0,U$231))+S236)))</f>
        <v>20.221531675675926</v>
      </c>
      <c r="U236" s="186" cm="1">
        <f t="array" ref="U236">IF(V$231=-1,V236,IF(V$231=99,T236,IF(V$231=0,INDEX($E164:$M164,0,V$229),(INDEX($E164:$M164,0,V$231+1)-INDEX($E164:$M164,0,V$231))/(INDEX($E$160:$M$160,0,V$231+1)-INDEX($E$160:$M$160,0,V$231))+T236)))</f>
        <v>20.739806513848148</v>
      </c>
      <c r="V236" s="186" cm="1">
        <f t="array" ref="V236">IF(W$231=-1,W236,IF(W$231=99,U236,IF(W$231=0,INDEX($E164:$M164,0,W$229),(INDEX($E164:$M164,0,W$231+1)-INDEX($E164:$M164,0,W$231))/(INDEX($E$160:$M$160,0,W$231+1)-INDEX($E$160:$M$160,0,W$231))+U236)))</f>
        <v>21.258081352020369</v>
      </c>
      <c r="W236" s="186" cm="1">
        <f t="array" ref="W236">IF(X$231=-1,X236,IF(X$231=99,V236,IF(X$231=0,INDEX($E164:$M164,0,X$229),(INDEX($E164:$M164,0,X$231+1)-INDEX($E164:$M164,0,X$231))/(INDEX($E$160:$M$160,0,X$231+1)-INDEX($E$160:$M$160,0,X$231))+V236)))</f>
        <v>21.77635619019259</v>
      </c>
      <c r="X236" s="186" cm="1">
        <f t="array" ref="X236">IF(Y$231=-1,Y236,IF(Y$231=99,W236,IF(Y$231=0,INDEX($E164:$M164,0,Y$229),(INDEX($E164:$M164,0,Y$231+1)-INDEX($E164:$M164,0,Y$231))/(INDEX($E$160:$M$160,0,Y$231+1)-INDEX($E$160:$M$160,0,Y$231))+W236)))</f>
        <v>22.294631028364812</v>
      </c>
      <c r="Y236" s="186" cm="1">
        <f t="array" ref="Y236">IF(Z$231=-1,Z236,IF(Z$231=99,X236,IF(Z$231=0,INDEX($E164:$M164,0,Z$229),(INDEX($E164:$M164,0,Z$231+1)-INDEX($E164:$M164,0,Z$231))/(INDEX($E$160:$M$160,0,Z$231+1)-INDEX($E$160:$M$160,0,Z$231))+X236)))</f>
        <v>22.812905866537033</v>
      </c>
      <c r="Z236" s="186" cm="1">
        <f t="array" ref="Z236">IF(AA$231=-1,AA236,IF(AA$231=99,Y236,IF(AA$231=0,INDEX($E164:$M164,0,AA$229),(INDEX($E164:$M164,0,AA$231+1)-INDEX($E164:$M164,0,AA$231))/(INDEX($E$160:$M$160,0,AA$231+1)-INDEX($E$160:$M$160,0,AA$231))+Y236)))</f>
        <v>23.331180704709254</v>
      </c>
      <c r="AA236" s="186" cm="1">
        <f t="array" ref="AA236">IF(AB$231=-1,AB236,IF(AB$231=99,Z236,IF(AB$231=0,INDEX($E164:$M164,0,AB$229),(INDEX($E164:$M164,0,AB$231+1)-INDEX($E164:$M164,0,AB$231))/(INDEX($E$160:$M$160,0,AB$231+1)-INDEX($E$160:$M$160,0,AB$231))+Z236)))</f>
        <v>23.849455542881476</v>
      </c>
      <c r="AB236" s="186" cm="1">
        <f t="array" ref="AB236">IF(AC$231=-1,AC236,IF(AC$231=99,AA236,IF(AC$231=0,INDEX($E164:$M164,0,AC$229),(INDEX($E164:$M164,0,AC$231+1)-INDEX($E164:$M164,0,AC$231))/(INDEX($E$160:$M$160,0,AC$231+1)-INDEX($E$160:$M$160,0,AC$231))+AA236)))</f>
        <v>19.703256837503705</v>
      </c>
      <c r="AC236" s="186" cm="1">
        <f t="array" ref="AC236">IF(AD$231=-1,AD236,IF(AD$231=99,AB236,IF(AD$231=0,INDEX($E164:$M164,0,AD$229),(INDEX($E164:$M164,0,AD$231+1)-INDEX($E164:$M164,0,AD$231))/(INDEX($E$160:$M$160,0,AD$231+1)-INDEX($E$160:$M$160,0,AD$231))+AB236)))</f>
        <v>19.829560643067325</v>
      </c>
      <c r="AD236" s="186" cm="1">
        <f t="array" ref="AD236">IF(AE$231=-1,AE236,IF(AE$231=99,AC236,IF(AE$231=0,INDEX($E164:$M164,0,AE$229),(INDEX($E164:$M164,0,AE$231+1)-INDEX($E164:$M164,0,AE$231))/(INDEX($E$160:$M$160,0,AE$231+1)-INDEX($E$160:$M$160,0,AE$231))+AC236)))</f>
        <v>19.955864448630944</v>
      </c>
      <c r="AE236" s="186" cm="1">
        <f t="array" ref="AE236">IF(AF$231=-1,AF236,IF(AF$231=99,AD236,IF(AF$231=0,INDEX($E164:$M164,0,AF$229),(INDEX($E164:$M164,0,AF$231+1)-INDEX($E164:$M164,0,AF$231))/(INDEX($E$160:$M$160,0,AF$231+1)-INDEX($E$160:$M$160,0,AF$231))+AD236)))</f>
        <v>20.082168254194563</v>
      </c>
      <c r="AF236" s="186" cm="1">
        <f t="array" ref="AF236">IF(AG$231=-1,AG236,IF(AG$231=99,AE236,IF(AG$231=0,INDEX($E164:$M164,0,AG$229),(INDEX($E164:$M164,0,AG$231+1)-INDEX($E164:$M164,0,AG$231))/(INDEX($E$160:$M$160,0,AG$231+1)-INDEX($E$160:$M$160,0,AG$231))+AE236)))</f>
        <v>20.208472059758183</v>
      </c>
      <c r="AG236" s="186" cm="1">
        <f t="array" ref="AG236">IF(AH$231=-1,AH236,IF(AH$231=99,AF236,IF(AH$231=0,INDEX($E164:$M164,0,AH$229),(INDEX($E164:$M164,0,AH$231+1)-INDEX($E164:$M164,0,AH$231))/(INDEX($E$160:$M$160,0,AH$231+1)-INDEX($E$160:$M$160,0,AH$231))+AF236)))</f>
        <v>20.334775865321802</v>
      </c>
      <c r="AH236" s="186" cm="1">
        <f t="array" ref="AH236">IF(AI$231=-1,AI236,IF(AI$231=99,AG236,IF(AI$231=0,INDEX($E164:$M164,0,AI$229),(INDEX($E164:$M164,0,AI$231+1)-INDEX($E164:$M164,0,AI$231))/(INDEX($E$160:$M$160,0,AI$231+1)-INDEX($E$160:$M$160,0,AI$231))+AG236)))</f>
        <v>20.461079670885422</v>
      </c>
      <c r="AI236" s="186" cm="1">
        <f t="array" ref="AI236">IF(AJ$231=-1,AJ236,IF(AJ$231=99,AH236,IF(AJ$231=0,INDEX($E164:$M164,0,AJ$229),(INDEX($E164:$M164,0,AJ$231+1)-INDEX($E164:$M164,0,AJ$231))/(INDEX($E$160:$M$160,0,AJ$231+1)-INDEX($E$160:$M$160,0,AJ$231))+AH236)))</f>
        <v>20.587383476449041</v>
      </c>
      <c r="AJ236" s="186" cm="1">
        <f t="array" ref="AJ236">IF(AK$231=-1,AK236,IF(AK$231=99,AI236,IF(AK$231=0,INDEX($E164:$M164,0,AK$229),(INDEX($E164:$M164,0,AK$231+1)-INDEX($E164:$M164,0,AK$231))/(INDEX($E$160:$M$160,0,AK$231+1)-INDEX($E$160:$M$160,0,AK$231))+AI236)))</f>
        <v>20.713687282012661</v>
      </c>
      <c r="AK236" s="186" cm="1">
        <f t="array" ref="AK236">IF(AL$231=-1,AL236,IF(AL$231=99,AJ236,IF(AL$231=0,INDEX($E164:$M164,0,AL$229),(INDEX($E164:$M164,0,AL$231+1)-INDEX($E164:$M164,0,AL$231))/(INDEX($E$160:$M$160,0,AL$231+1)-INDEX($E$160:$M$160,0,AL$231))+AJ236)))</f>
        <v>20.83999108757628</v>
      </c>
      <c r="AL236" s="186" cm="1">
        <f t="array" ref="AL236">IF(AM$231=-1,AM236,IF(AM$231=99,AK236,IF(AM$231=0,INDEX($E164:$M164,0,AM$229),(INDEX($E164:$M164,0,AM$231+1)-INDEX($E164:$M164,0,AM$231))/(INDEX($E$160:$M$160,0,AM$231+1)-INDEX($E$160:$M$160,0,AM$231))+AK236)))</f>
        <v>19.829560643067325</v>
      </c>
      <c r="AM236" s="186" cm="1">
        <f t="array" ref="AM236">IF(AN$231=-1,AN236,IF(AN$231=99,AL236,IF(AN$231=0,INDEX($E164:$M164,0,AN$229),(INDEX($E164:$M164,0,AN$231+1)-INDEX($E164:$M164,0,AN$231))/(INDEX($E$160:$M$160,0,AN$231+1)-INDEX($E$160:$M$160,0,AN$231))+AL236)))</f>
        <v>19.90662229813465</v>
      </c>
      <c r="AN236" s="186" cm="1">
        <f t="array" ref="AN236">IF(AO$231=-1,AO236,IF(AO$231=99,AM236,IF(AO$231=0,INDEX($E164:$M164,0,AO$229),(INDEX($E164:$M164,0,AO$231+1)-INDEX($E164:$M164,0,AO$231))/(INDEX($E$160:$M$160,0,AO$231+1)-INDEX($E$160:$M$160,0,AO$231))+AM236)))</f>
        <v>19.983683953201975</v>
      </c>
      <c r="AO236" s="186" cm="1">
        <f t="array" ref="AO236">IF(AP$231=-1,AP236,IF(AP$231=99,AN236,IF(AP$231=0,INDEX($E164:$M164,0,AP$229),(INDEX($E164:$M164,0,AP$231+1)-INDEX($E164:$M164,0,AP$231))/(INDEX($E$160:$M$160,0,AP$231+1)-INDEX($E$160:$M$160,0,AP$231))+AN236)))</f>
        <v>20.060745608269301</v>
      </c>
      <c r="AP236" s="186" cm="1">
        <f t="array" ref="AP236">IF(AQ$231=-1,AQ236,IF(AQ$231=99,AO236,IF(AQ$231=0,INDEX($E164:$M164,0,AQ$229),(INDEX($E164:$M164,0,AQ$231+1)-INDEX($E164:$M164,0,AQ$231))/(INDEX($E$160:$M$160,0,AQ$231+1)-INDEX($E$160:$M$160,0,AQ$231))+AO236)))</f>
        <v>20.137807263336626</v>
      </c>
      <c r="AQ236" s="186" cm="1">
        <f t="array" ref="AQ236">IF(AR$231=-1,AR236,IF(AR$231=99,AP236,IF(AR$231=0,INDEX($E164:$M164,0,AR$229),(INDEX($E164:$M164,0,AR$231+1)-INDEX($E164:$M164,0,AR$231))/(INDEX($E$160:$M$160,0,AR$231+1)-INDEX($E$160:$M$160,0,AR$231))+AP236)))</f>
        <v>20.214868918403951</v>
      </c>
      <c r="AR236" s="186" cm="1">
        <f t="array" ref="AR236">IF(AS$231=-1,AS236,IF(AS$231=99,AQ236,IF(AS$231=0,INDEX($E164:$M164,0,AS$229),(INDEX($E164:$M164,0,AS$231+1)-INDEX($E164:$M164,0,AS$231))/(INDEX($E$160:$M$160,0,AS$231+1)-INDEX($E$160:$M$160,0,AS$231))+AQ236)))</f>
        <v>20.291930573471276</v>
      </c>
      <c r="AS236" s="186" cm="1">
        <f t="array" ref="AS236">IF(AT$231=-1,AT236,IF(AT$231=99,AR236,IF(AT$231=0,INDEX($E164:$M164,0,AT$229),(INDEX($E164:$M164,0,AT$231+1)-INDEX($E164:$M164,0,AT$231))/(INDEX($E$160:$M$160,0,AT$231+1)-INDEX($E$160:$M$160,0,AT$231))+AR236)))</f>
        <v>20.368992228538602</v>
      </c>
      <c r="AT236" s="186" cm="1">
        <f t="array" ref="AT236">IF(AU$231=-1,AU236,IF(AU$231=99,AS236,IF(AU$231=0,INDEX($E164:$M164,0,AU$229),(INDEX($E164:$M164,0,AU$231+1)-INDEX($E164:$M164,0,AU$231))/(INDEX($E$160:$M$160,0,AU$231+1)-INDEX($E$160:$M$160,0,AU$231))+AS236)))</f>
        <v>20.446053883605927</v>
      </c>
      <c r="AU236" s="186" cm="1">
        <f t="array" ref="AU236">IF(AV$231=-1,AV236,IF(AV$231=99,AT236,IF(AV$231=0,INDEX($E164:$M164,0,AV$229),(INDEX($E164:$M164,0,AV$231+1)-INDEX($E164:$M164,0,AV$231))/(INDEX($E$160:$M$160,0,AV$231+1)-INDEX($E$160:$M$160,0,AV$231))+AT236)))</f>
        <v>20.523115538673252</v>
      </c>
      <c r="AV236" s="186" cm="1">
        <f t="array" ref="AV236">IF(AW$231=-1,AW236,IF(AW$231=99,AU236,IF(AW$231=0,INDEX($E164:$M164,0,AW$229),(INDEX($E164:$M164,0,AW$231+1)-INDEX($E164:$M164,0,AW$231))/(INDEX($E$160:$M$160,0,AW$231+1)-INDEX($E$160:$M$160,0,AW$231))+AU236)))</f>
        <v>20.523115538673252</v>
      </c>
      <c r="AW236" s="186" cm="1">
        <f t="array" ref="AW236">IF(AX$231=-1,AX236,IF(AX$231=99,AV236,IF(AX$231=0,INDEX($E164:$M164,0,AX$229),(INDEX($E164:$M164,0,AX$231+1)-INDEX($E164:$M164,0,AX$231))/(INDEX($E$160:$M$160,0,AX$231+1)-INDEX($E$160:$M$160,0,AX$231))+AV236)))</f>
        <v>20.523115538673252</v>
      </c>
      <c r="AX236" s="186" cm="1">
        <f t="array" ref="AX236">IF(AY$231=-1,AZ236,IF(AY$231=99,AW236,IF(AY$231=0,INDEX($E164:$M164,0,AY$229),(INDEX($E164:$M164,0,AY$231+1)-INDEX($E164:$M164,0,AY$231))/(INDEX($E$160:$M$160,0,AY$231+1)-INDEX($E$160:$M$160,0,AY$231))+AW236)))</f>
        <v>20.523115538673252</v>
      </c>
      <c r="AZ236" s="186"/>
      <c r="BA236" s="186"/>
      <c r="BB236" s="186"/>
      <c r="BC236" s="186"/>
      <c r="BD236" s="186"/>
      <c r="BE236" s="186"/>
    </row>
    <row r="237" spans="1:58">
      <c r="A237" s="185" t="s">
        <v>16</v>
      </c>
      <c r="B237" s="22" t="str">
        <f t="shared" si="612"/>
        <v/>
      </c>
      <c r="C237" s="23" t="str">
        <f t="shared" si="613"/>
        <v/>
      </c>
      <c r="E237" s="23" t="str">
        <f t="shared" si="614"/>
        <v/>
      </c>
      <c r="F237" s="23"/>
      <c r="G237" s="23" t="str">
        <f t="shared" si="614"/>
        <v/>
      </c>
      <c r="H237" s="23" t="str">
        <f t="shared" si="614"/>
        <v/>
      </c>
      <c r="I237" s="57" t="str">
        <f t="shared" si="615"/>
        <v>TPPUMBT</v>
      </c>
      <c r="J237" s="186">
        <f t="shared" si="616"/>
        <v>83.773721682742135</v>
      </c>
      <c r="K237" s="186" cm="1">
        <f t="array" ref="K237">IF(L$231=-1,L237,IF(L$231=99,J237,IF(L$231=0,INDEX($E165:$M165,0,L$229),(INDEX($E165:$M165,0,L$231+1)-INDEX($E165:$M165,0,L$231))/(INDEX($E$160:$M$160,0,L$231+1)-INDEX($E$160:$M$160,0,L$231))+J237)))</f>
        <v>87.736138513114611</v>
      </c>
      <c r="L237" s="186" cm="1">
        <f t="array" ref="L237">IF(M$231=-1,M237,IF(M$231=99,K237,IF(M$231=0,INDEX($E165:$M165,0,M$229),(INDEX($E165:$M165,0,M$231+1)-INDEX($E165:$M165,0,M$231))/(INDEX($E$160:$M$160,0,M$231+1)-INDEX($E$160:$M$160,0,M$231))+K237)))</f>
        <v>91.698555343487087</v>
      </c>
      <c r="M237" s="186" cm="1">
        <f t="array" ref="M237">IF(N$231=-1,N237,IF(N$231=99,L237,IF(N$231=0,INDEX($E165:$M165,0,N$229),(INDEX($E165:$M165,0,N$231+1)-INDEX($E165:$M165,0,N$231))/(INDEX($E$160:$M$160,0,N$231+1)-INDEX($E$160:$M$160,0,N$231))+L237)))</f>
        <v>95.660972173859577</v>
      </c>
      <c r="N237" s="186" cm="1">
        <f t="array" ref="N237">IF(O$231=-1,O237,IF(O$231=99,M237,IF(O$231=0,INDEX($E165:$M165,0,O$229),(INDEX($E165:$M165,0,O$231+1)-INDEX($E165:$M165,0,O$231))/(INDEX($E$160:$M$160,0,O$231+1)-INDEX($E$160:$M$160,0,O$231))+M237)))</f>
        <v>97.424792428203745</v>
      </c>
      <c r="O237" s="186" cm="1">
        <f t="array" ref="O237">IF(P$231=-1,P237,IF(P$231=99,N237,IF(P$231=0,INDEX($E165:$M165,0,P$229),(INDEX($E165:$M165,0,P$231+1)-INDEX($E165:$M165,0,P$231))/(INDEX($E$160:$M$160,0,P$231+1)-INDEX($E$160:$M$160,0,P$231))+N237)))</f>
        <v>99.188612682547898</v>
      </c>
      <c r="P237" s="186" cm="1">
        <f t="array" ref="P237">IF(Q$231=-1,Q237,IF(Q$231=99,O237,IF(Q$231=0,INDEX($E165:$M165,0,Q$229),(INDEX($E165:$M165,0,Q$231+1)-INDEX($E165:$M165,0,Q$231))/(INDEX($E$160:$M$160,0,Q$231+1)-INDEX($E$160:$M$160,0,Q$231))+O237)))</f>
        <v>100.34376885977582</v>
      </c>
      <c r="Q237" s="186" cm="1">
        <f t="array" ref="Q237">IF(R$231=-1,R237,IF(R$231=99,P237,IF(R$231=0,INDEX($E165:$M165,0,R$229),(INDEX($E165:$M165,0,R$231+1)-INDEX($E165:$M165,0,R$231))/(INDEX($E$160:$M$160,0,R$231+1)-INDEX($E$160:$M$160,0,R$231))+P237)))</f>
        <v>101.49892503700374</v>
      </c>
      <c r="R237" s="186" cm="1">
        <f t="array" ref="R237">IF(S$231=-1,S237,IF(S$231=99,Q237,IF(S$231=0,INDEX($E165:$M165,0,S$229),(INDEX($E165:$M165,0,S$231+1)-INDEX($E165:$M165,0,S$231))/(INDEX($E$160:$M$160,0,S$231+1)-INDEX($E$160:$M$160,0,S$231))+Q237)))</f>
        <v>101.49892503700374</v>
      </c>
      <c r="S237" s="186" cm="1">
        <f t="array" ref="S237">IF(T$231=-1,T237,IF(T$231=99,R237,IF(T$231=0,INDEX($E165:$M165,0,T$229),(INDEX($E165:$M165,0,T$231+1)-INDEX($E165:$M165,0,T$231))/(INDEX($E$160:$M$160,0,T$231+1)-INDEX($E$160:$M$160,0,T$231))+R237)))</f>
        <v>104.24087907949597</v>
      </c>
      <c r="T237" s="186" cm="1">
        <f t="array" ref="T237">IF(U$231=-1,U237,IF(U$231=99,S237,IF(U$231=0,INDEX($E165:$M165,0,U$229),(INDEX($E165:$M165,0,U$231+1)-INDEX($E165:$M165,0,U$231))/(INDEX($E$160:$M$160,0,U$231+1)-INDEX($E$160:$M$160,0,U$231))+S237)))</f>
        <v>106.98283312198819</v>
      </c>
      <c r="U237" s="186" cm="1">
        <f t="array" ref="U237">IF(V$231=-1,V237,IF(V$231=99,T237,IF(V$231=0,INDEX($E165:$M165,0,V$229),(INDEX($E165:$M165,0,V$231+1)-INDEX($E165:$M165,0,V$231))/(INDEX($E$160:$M$160,0,V$231+1)-INDEX($E$160:$M$160,0,V$231))+T237)))</f>
        <v>109.72478716448042</v>
      </c>
      <c r="V237" s="186" cm="1">
        <f t="array" ref="V237">IF(W$231=-1,W237,IF(W$231=99,U237,IF(W$231=0,INDEX($E165:$M165,0,W$229),(INDEX($E165:$M165,0,W$231+1)-INDEX($E165:$M165,0,W$231))/(INDEX($E$160:$M$160,0,W$231+1)-INDEX($E$160:$M$160,0,W$231))+U237)))</f>
        <v>112.46674120697264</v>
      </c>
      <c r="W237" s="186" cm="1">
        <f t="array" ref="W237">IF(X$231=-1,X237,IF(X$231=99,V237,IF(X$231=0,INDEX($E165:$M165,0,X$229),(INDEX($E165:$M165,0,X$231+1)-INDEX($E165:$M165,0,X$231))/(INDEX($E$160:$M$160,0,X$231+1)-INDEX($E$160:$M$160,0,X$231))+V237)))</f>
        <v>115.20869524946487</v>
      </c>
      <c r="X237" s="186" cm="1">
        <f t="array" ref="X237">IF(Y$231=-1,Y237,IF(Y$231=99,W237,IF(Y$231=0,INDEX($E165:$M165,0,Y$229),(INDEX($E165:$M165,0,Y$231+1)-INDEX($E165:$M165,0,Y$231))/(INDEX($E$160:$M$160,0,Y$231+1)-INDEX($E$160:$M$160,0,Y$231))+W237)))</f>
        <v>117.95064929195709</v>
      </c>
      <c r="Y237" s="186" cm="1">
        <f t="array" ref="Y237">IF(Z$231=-1,Z237,IF(Z$231=99,X237,IF(Z$231=0,INDEX($E165:$M165,0,Z$229),(INDEX($E165:$M165,0,Z$231+1)-INDEX($E165:$M165,0,Z$231))/(INDEX($E$160:$M$160,0,Z$231+1)-INDEX($E$160:$M$160,0,Z$231))+X237)))</f>
        <v>120.69260333444932</v>
      </c>
      <c r="Z237" s="186" cm="1">
        <f t="array" ref="Z237">IF(AA$231=-1,AA237,IF(AA$231=99,Y237,IF(AA$231=0,INDEX($E165:$M165,0,AA$229),(INDEX($E165:$M165,0,AA$231+1)-INDEX($E165:$M165,0,AA$231))/(INDEX($E$160:$M$160,0,AA$231+1)-INDEX($E$160:$M$160,0,AA$231))+Y237)))</f>
        <v>123.43455737694154</v>
      </c>
      <c r="AA237" s="186" cm="1">
        <f t="array" ref="AA237">IF(AB$231=-1,AB237,IF(AB$231=99,Z237,IF(AB$231=0,INDEX($E165:$M165,0,AB$229),(INDEX($E165:$M165,0,AB$231+1)-INDEX($E165:$M165,0,AB$231))/(INDEX($E$160:$M$160,0,AB$231+1)-INDEX($E$160:$M$160,0,AB$231))+Z237)))</f>
        <v>126.17651141943377</v>
      </c>
      <c r="AB237" s="186" cm="1">
        <f t="array" ref="AB237">IF(AC$231=-1,AC237,IF(AC$231=99,AA237,IF(AC$231=0,INDEX($E165:$M165,0,AC$229),(INDEX($E165:$M165,0,AC$231+1)-INDEX($E165:$M165,0,AC$231))/(INDEX($E$160:$M$160,0,AC$231+1)-INDEX($E$160:$M$160,0,AC$231))+AA237)))</f>
        <v>104.24087907949597</v>
      </c>
      <c r="AC237" s="186" cm="1">
        <f t="array" ref="AC237">IF(AD$231=-1,AD237,IF(AD$231=99,AB237,IF(AD$231=0,INDEX($E165:$M165,0,AD$229),(INDEX($E165:$M165,0,AD$231+1)-INDEX($E165:$M165,0,AD$231))/(INDEX($E$160:$M$160,0,AD$231+1)-INDEX($E$160:$M$160,0,AD$231))+AB237)))</f>
        <v>104.90909448325483</v>
      </c>
      <c r="AD237" s="186" cm="1">
        <f t="array" ref="AD237">IF(AE$231=-1,AE237,IF(AE$231=99,AC237,IF(AE$231=0,INDEX($E165:$M165,0,AE$229),(INDEX($E165:$M165,0,AE$231+1)-INDEX($E165:$M165,0,AE$231))/(INDEX($E$160:$M$160,0,AE$231+1)-INDEX($E$160:$M$160,0,AE$231))+AC237)))</f>
        <v>105.5773098870137</v>
      </c>
      <c r="AE237" s="186" cm="1">
        <f t="array" ref="AE237">IF(AF$231=-1,AF237,IF(AF$231=99,AD237,IF(AF$231=0,INDEX($E165:$M165,0,AF$229),(INDEX($E165:$M165,0,AF$231+1)-INDEX($E165:$M165,0,AF$231))/(INDEX($E$160:$M$160,0,AF$231+1)-INDEX($E$160:$M$160,0,AF$231))+AD237)))</f>
        <v>106.24552529077256</v>
      </c>
      <c r="AF237" s="186" cm="1">
        <f t="array" ref="AF237">IF(AG$231=-1,AG237,IF(AG$231=99,AE237,IF(AG$231=0,INDEX($E165:$M165,0,AG$229),(INDEX($E165:$M165,0,AG$231+1)-INDEX($E165:$M165,0,AG$231))/(INDEX($E$160:$M$160,0,AG$231+1)-INDEX($E$160:$M$160,0,AG$231))+AE237)))</f>
        <v>106.91374069453143</v>
      </c>
      <c r="AG237" s="186" cm="1">
        <f t="array" ref="AG237">IF(AH$231=-1,AH237,IF(AH$231=99,AF237,IF(AH$231=0,INDEX($E165:$M165,0,AH$229),(INDEX($E165:$M165,0,AH$231+1)-INDEX($E165:$M165,0,AH$231))/(INDEX($E$160:$M$160,0,AH$231+1)-INDEX($E$160:$M$160,0,AH$231))+AF237)))</f>
        <v>107.58195609829029</v>
      </c>
      <c r="AH237" s="186" cm="1">
        <f t="array" ref="AH237">IF(AI$231=-1,AI237,IF(AI$231=99,AG237,IF(AI$231=0,INDEX($E165:$M165,0,AI$229),(INDEX($E165:$M165,0,AI$231+1)-INDEX($E165:$M165,0,AI$231))/(INDEX($E$160:$M$160,0,AI$231+1)-INDEX($E$160:$M$160,0,AI$231))+AG237)))</f>
        <v>108.25017150204916</v>
      </c>
      <c r="AI237" s="186" cm="1">
        <f t="array" ref="AI237">IF(AJ$231=-1,AJ237,IF(AJ$231=99,AH237,IF(AJ$231=0,INDEX($E165:$M165,0,AJ$229),(INDEX($E165:$M165,0,AJ$231+1)-INDEX($E165:$M165,0,AJ$231))/(INDEX($E$160:$M$160,0,AJ$231+1)-INDEX($E$160:$M$160,0,AJ$231))+AH237)))</f>
        <v>108.91838690580802</v>
      </c>
      <c r="AJ237" s="186" cm="1">
        <f t="array" ref="AJ237">IF(AK$231=-1,AK237,IF(AK$231=99,AI237,IF(AK$231=0,INDEX($E165:$M165,0,AK$229),(INDEX($E165:$M165,0,AK$231+1)-INDEX($E165:$M165,0,AK$231))/(INDEX($E$160:$M$160,0,AK$231+1)-INDEX($E$160:$M$160,0,AK$231))+AI237)))</f>
        <v>109.58660230956689</v>
      </c>
      <c r="AK237" s="186" cm="1">
        <f t="array" ref="AK237">IF(AL$231=-1,AL237,IF(AL$231=99,AJ237,IF(AL$231=0,INDEX($E165:$M165,0,AL$229),(INDEX($E165:$M165,0,AL$231+1)-INDEX($E165:$M165,0,AL$231))/(INDEX($E$160:$M$160,0,AL$231+1)-INDEX($E$160:$M$160,0,AL$231))+AJ237)))</f>
        <v>110.25481771332575</v>
      </c>
      <c r="AL237" s="186" cm="1">
        <f t="array" ref="AL237">IF(AM$231=-1,AM237,IF(AM$231=99,AK237,IF(AM$231=0,INDEX($E165:$M165,0,AM$229),(INDEX($E165:$M165,0,AM$231+1)-INDEX($E165:$M165,0,AM$231))/(INDEX($E$160:$M$160,0,AM$231+1)-INDEX($E$160:$M$160,0,AM$231))+AK237)))</f>
        <v>104.90909448325483</v>
      </c>
      <c r="AM237" s="186" cm="1">
        <f t="array" ref="AM237">IF(AN$231=-1,AN237,IF(AN$231=99,AL237,IF(AN$231=0,INDEX($E165:$M165,0,AN$229),(INDEX($E165:$M165,0,AN$231+1)-INDEX($E165:$M165,0,AN$231))/(INDEX($E$160:$M$160,0,AN$231+1)-INDEX($E$160:$M$160,0,AN$231))+AL237)))</f>
        <v>105.31679229350966</v>
      </c>
      <c r="AN237" s="186" cm="1">
        <f t="array" ref="AN237">IF(AO$231=-1,AO237,IF(AO$231=99,AM237,IF(AO$231=0,INDEX($E165:$M165,0,AO$229),(INDEX($E165:$M165,0,AO$231+1)-INDEX($E165:$M165,0,AO$231))/(INDEX($E$160:$M$160,0,AO$231+1)-INDEX($E$160:$M$160,0,AO$231))+AM237)))</f>
        <v>105.7244901037645</v>
      </c>
      <c r="AO237" s="186" cm="1">
        <f t="array" ref="AO237">IF(AP$231=-1,AP237,IF(AP$231=99,AN237,IF(AP$231=0,INDEX($E165:$M165,0,AP$229),(INDEX($E165:$M165,0,AP$231+1)-INDEX($E165:$M165,0,AP$231))/(INDEX($E$160:$M$160,0,AP$231+1)-INDEX($E$160:$M$160,0,AP$231))+AN237)))</f>
        <v>106.13218791401933</v>
      </c>
      <c r="AP237" s="186" cm="1">
        <f t="array" ref="AP237">IF(AQ$231=-1,AQ237,IF(AQ$231=99,AO237,IF(AQ$231=0,INDEX($E165:$M165,0,AQ$229),(INDEX($E165:$M165,0,AQ$231+1)-INDEX($E165:$M165,0,AQ$231))/(INDEX($E$160:$M$160,0,AQ$231+1)-INDEX($E$160:$M$160,0,AQ$231))+AO237)))</f>
        <v>106.53988572427416</v>
      </c>
      <c r="AQ237" s="186" cm="1">
        <f t="array" ref="AQ237">IF(AR$231=-1,AR237,IF(AR$231=99,AP237,IF(AR$231=0,INDEX($E165:$M165,0,AR$229),(INDEX($E165:$M165,0,AR$231+1)-INDEX($E165:$M165,0,AR$231))/(INDEX($E$160:$M$160,0,AR$231+1)-INDEX($E$160:$M$160,0,AR$231))+AP237)))</f>
        <v>106.94758353452899</v>
      </c>
      <c r="AR237" s="186" cm="1">
        <f t="array" ref="AR237">IF(AS$231=-1,AS237,IF(AS$231=99,AQ237,IF(AS$231=0,INDEX($E165:$M165,0,AS$229),(INDEX($E165:$M165,0,AS$231+1)-INDEX($E165:$M165,0,AS$231))/(INDEX($E$160:$M$160,0,AS$231+1)-INDEX($E$160:$M$160,0,AS$231))+AQ237)))</f>
        <v>107.35528134478382</v>
      </c>
      <c r="AS237" s="186" cm="1">
        <f t="array" ref="AS237">IF(AT$231=-1,AT237,IF(AT$231=99,AR237,IF(AT$231=0,INDEX($E165:$M165,0,AT$229),(INDEX($E165:$M165,0,AT$231+1)-INDEX($E165:$M165,0,AT$231))/(INDEX($E$160:$M$160,0,AT$231+1)-INDEX($E$160:$M$160,0,AT$231))+AR237)))</f>
        <v>107.76297915503865</v>
      </c>
      <c r="AT237" s="186" cm="1">
        <f t="array" ref="AT237">IF(AU$231=-1,AU237,IF(AU$231=99,AS237,IF(AU$231=0,INDEX($E165:$M165,0,AU$229),(INDEX($E165:$M165,0,AU$231+1)-INDEX($E165:$M165,0,AU$231))/(INDEX($E$160:$M$160,0,AU$231+1)-INDEX($E$160:$M$160,0,AU$231))+AS237)))</f>
        <v>108.17067696529348</v>
      </c>
      <c r="AU237" s="186" cm="1">
        <f t="array" ref="AU237">IF(AV$231=-1,AV237,IF(AV$231=99,AT237,IF(AV$231=0,INDEX($E165:$M165,0,AV$229),(INDEX($E165:$M165,0,AV$231+1)-INDEX($E165:$M165,0,AV$231))/(INDEX($E$160:$M$160,0,AV$231+1)-INDEX($E$160:$M$160,0,AV$231))+AT237)))</f>
        <v>108.57837477554831</v>
      </c>
      <c r="AV237" s="186" cm="1">
        <f t="array" ref="AV237">IF(AW$231=-1,AW237,IF(AW$231=99,AU237,IF(AW$231=0,INDEX($E165:$M165,0,AW$229),(INDEX($E165:$M165,0,AW$231+1)-INDEX($E165:$M165,0,AW$231))/(INDEX($E$160:$M$160,0,AW$231+1)-INDEX($E$160:$M$160,0,AW$231))+AU237)))</f>
        <v>108.57837477554835</v>
      </c>
      <c r="AW237" s="186" cm="1">
        <f t="array" ref="AW237">IF(AX$231=-1,AX237,IF(AX$231=99,AV237,IF(AX$231=0,INDEX($E165:$M165,0,AX$229),(INDEX($E165:$M165,0,AX$231+1)-INDEX($E165:$M165,0,AX$231))/(INDEX($E$160:$M$160,0,AX$231+1)-INDEX($E$160:$M$160,0,AX$231))+AV237)))</f>
        <v>108.57837477554835</v>
      </c>
      <c r="AX237" s="186" cm="1">
        <f t="array" ref="AX237">IF(AY$231=-1,AZ237,IF(AY$231=99,AW237,IF(AY$231=0,INDEX($E165:$M165,0,AY$229),(INDEX($E165:$M165,0,AY$231+1)-INDEX($E165:$M165,0,AY$231))/(INDEX($E$160:$M$160,0,AY$231+1)-INDEX($E$160:$M$160,0,AY$231))+AW237)))</f>
        <v>108.57837477554835</v>
      </c>
      <c r="AZ237" s="186"/>
      <c r="BA237" s="186"/>
      <c r="BB237" s="186"/>
      <c r="BC237" s="186"/>
      <c r="BD237" s="186"/>
      <c r="BE237" s="186"/>
    </row>
    <row r="238" spans="1:58">
      <c r="A238" s="185" t="s">
        <v>16</v>
      </c>
      <c r="B238" s="22" t="str">
        <f t="shared" si="612"/>
        <v/>
      </c>
      <c r="C238" s="23" t="str">
        <f t="shared" si="613"/>
        <v/>
      </c>
      <c r="E238" s="23" t="str">
        <f t="shared" si="614"/>
        <v/>
      </c>
      <c r="F238" s="23"/>
      <c r="G238" s="23" t="str">
        <f t="shared" si="614"/>
        <v/>
      </c>
      <c r="H238" s="23" t="str">
        <f t="shared" si="614"/>
        <v/>
      </c>
      <c r="I238" s="57" t="str">
        <f t="shared" si="615"/>
        <v>TPPUBRT</v>
      </c>
      <c r="J238" s="186">
        <f t="shared" si="616"/>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2.5883460790363708</v>
      </c>
      <c r="T238" s="186" cm="1">
        <f t="array" ref="T238">IF(U$231=-1,U238,IF(U$231=99,S238,IF(U$231=0,INDEX($E166:$M166,0,U$229),(INDEX($E166:$M166,0,U$231+1)-INDEX($E166:$M166,0,U$231))/(INDEX($E$160:$M$160,0,U$231+1)-INDEX($E$160:$M$160,0,U$231))+S238)))</f>
        <v>2.6522209454195798</v>
      </c>
      <c r="U238" s="186" cm="1">
        <f t="array" ref="U238">IF(V$231=-1,V238,IF(V$231=99,T238,IF(V$231=0,INDEX($E166:$M166,0,V$229),(INDEX($E166:$M166,0,V$231+1)-INDEX($E166:$M166,0,V$231))/(INDEX($E$160:$M$160,0,V$231+1)-INDEX($E$160:$M$160,0,V$231))+T238)))</f>
        <v>2.7160958118027887</v>
      </c>
      <c r="V238" s="186" cm="1">
        <f t="array" ref="V238">IF(W$231=-1,W238,IF(W$231=99,U238,IF(W$231=0,INDEX($E166:$M166,0,W$229),(INDEX($E166:$M166,0,W$231+1)-INDEX($E166:$M166,0,W$231))/(INDEX($E$160:$M$160,0,W$231+1)-INDEX($E$160:$M$160,0,W$231))+U238)))</f>
        <v>2.7799706781859976</v>
      </c>
      <c r="W238" s="186" cm="1">
        <f t="array" ref="W238">IF(X$231=-1,X238,IF(X$231=99,V238,IF(X$231=0,INDEX($E166:$M166,0,X$229),(INDEX($E166:$M166,0,X$231+1)-INDEX($E166:$M166,0,X$231))/(INDEX($E$160:$M$160,0,X$231+1)-INDEX($E$160:$M$160,0,X$231))+V238)))</f>
        <v>2.8438455445692066</v>
      </c>
      <c r="X238" s="186" cm="1">
        <f t="array" ref="X238">IF(Y$231=-1,Y238,IF(Y$231=99,W238,IF(Y$231=0,INDEX($E166:$M166,0,Y$229),(INDEX($E166:$M166,0,Y$231+1)-INDEX($E166:$M166,0,Y$231))/(INDEX($E$160:$M$160,0,Y$231+1)-INDEX($E$160:$M$160,0,Y$231))+W238)))</f>
        <v>2.9077204109524155</v>
      </c>
      <c r="Y238" s="186" cm="1">
        <f t="array" ref="Y238">IF(Z$231=-1,Z238,IF(Z$231=99,X238,IF(Z$231=0,INDEX($E166:$M166,0,Z$229),(INDEX($E166:$M166,0,Z$231+1)-INDEX($E166:$M166,0,Z$231))/(INDEX($E$160:$M$160,0,Z$231+1)-INDEX($E$160:$M$160,0,Z$231))+X238)))</f>
        <v>2.9715952773356245</v>
      </c>
      <c r="Z238" s="186" cm="1">
        <f t="array" ref="Z238">IF(AA$231=-1,AA238,IF(AA$231=99,Y238,IF(AA$231=0,INDEX($E166:$M166,0,AA$229),(INDEX($E166:$M166,0,AA$231+1)-INDEX($E166:$M166,0,AA$231))/(INDEX($E$160:$M$160,0,AA$231+1)-INDEX($E$160:$M$160,0,AA$231))+Y238)))</f>
        <v>3.0354701437188334</v>
      </c>
      <c r="AA238" s="186" cm="1">
        <f t="array" ref="AA238">IF(AB$231=-1,AB238,IF(AB$231=99,Z238,IF(AB$231=0,INDEX($E166:$M166,0,AB$229),(INDEX($E166:$M166,0,AB$231+1)-INDEX($E166:$M166,0,AB$231))/(INDEX($E$160:$M$160,0,AB$231+1)-INDEX($E$160:$M$160,0,AB$231))+Z238)))</f>
        <v>3.0993450101020423</v>
      </c>
      <c r="AB238" s="186" cm="1">
        <f t="array" ref="AB238">IF(AC$231=-1,AC238,IF(AC$231=99,AA238,IF(AC$231=0,INDEX($E166:$M166,0,AC$229),(INDEX($E166:$M166,0,AC$231+1)-INDEX($E166:$M166,0,AC$231))/(INDEX($E$160:$M$160,0,AC$231+1)-INDEX($E$160:$M$160,0,AC$231))+AA238)))</f>
        <v>2.5883460790363708</v>
      </c>
      <c r="AC238" s="186" cm="1">
        <f t="array" ref="AC238">IF(AD$231=-1,AD238,IF(AD$231=99,AB238,IF(AD$231=0,INDEX($E166:$M166,0,AD$229),(INDEX($E166:$M166,0,AD$231+1)-INDEX($E166:$M166,0,AD$231))/(INDEX($E$160:$M$160,0,AD$231+1)-INDEX($E$160:$M$160,0,AD$231))+AB238)))</f>
        <v>7.375355092979313</v>
      </c>
      <c r="AD238" s="186" cm="1">
        <f t="array" ref="AD238">IF(AE$231=-1,AE238,IF(AE$231=99,AC238,IF(AE$231=0,INDEX($E166:$M166,0,AE$229),(INDEX($E166:$M166,0,AE$231+1)-INDEX($E166:$M166,0,AE$231))/(INDEX($E$160:$M$160,0,AE$231+1)-INDEX($E$160:$M$160,0,AE$231))+AC238)))</f>
        <v>12.162364106922254</v>
      </c>
      <c r="AE238" s="186" cm="1">
        <f t="array" ref="AE238">IF(AF$231=-1,AF238,IF(AF$231=99,AD238,IF(AF$231=0,INDEX($E166:$M166,0,AF$229),(INDEX($E166:$M166,0,AF$231+1)-INDEX($E166:$M166,0,AF$231))/(INDEX($E$160:$M$160,0,AF$231+1)-INDEX($E$160:$M$160,0,AF$231))+AD238)))</f>
        <v>16.949373120865197</v>
      </c>
      <c r="AF238" s="186" cm="1">
        <f t="array" ref="AF238">IF(AG$231=-1,AG238,IF(AG$231=99,AE238,IF(AG$231=0,INDEX($E166:$M166,0,AG$229),(INDEX($E166:$M166,0,AG$231+1)-INDEX($E166:$M166,0,AG$231))/(INDEX($E$160:$M$160,0,AG$231+1)-INDEX($E$160:$M$160,0,AG$231))+AE238)))</f>
        <v>21.736382134808139</v>
      </c>
      <c r="AG238" s="186" cm="1">
        <f t="array" ref="AG238">IF(AH$231=-1,AH238,IF(AH$231=99,AF238,IF(AH$231=0,INDEX($E166:$M166,0,AH$229),(INDEX($E166:$M166,0,AH$231+1)-INDEX($E166:$M166,0,AH$231))/(INDEX($E$160:$M$160,0,AH$231+1)-INDEX($E$160:$M$160,0,AH$231))+AF238)))</f>
        <v>26.523391148751081</v>
      </c>
      <c r="AH238" s="186" cm="1">
        <f t="array" ref="AH238">IF(AI$231=-1,AI238,IF(AI$231=99,AG238,IF(AI$231=0,INDEX($E166:$M166,0,AI$229),(INDEX($E166:$M166,0,AI$231+1)-INDEX($E166:$M166,0,AI$231))/(INDEX($E$160:$M$160,0,AI$231+1)-INDEX($E$160:$M$160,0,AI$231))+AG238)))</f>
        <v>31.310400162694023</v>
      </c>
      <c r="AI238" s="186" cm="1">
        <f t="array" ref="AI238">IF(AJ$231=-1,AJ238,IF(AJ$231=99,AH238,IF(AJ$231=0,INDEX($E166:$M166,0,AJ$229),(INDEX($E166:$M166,0,AJ$231+1)-INDEX($E166:$M166,0,AJ$231))/(INDEX($E$160:$M$160,0,AJ$231+1)-INDEX($E$160:$M$160,0,AJ$231))+AH238)))</f>
        <v>36.097409176636965</v>
      </c>
      <c r="AJ238" s="186" cm="1">
        <f t="array" ref="AJ238">IF(AK$231=-1,AK238,IF(AK$231=99,AI238,IF(AK$231=0,INDEX($E166:$M166,0,AK$229),(INDEX($E166:$M166,0,AK$231+1)-INDEX($E166:$M166,0,AK$231))/(INDEX($E$160:$M$160,0,AK$231+1)-INDEX($E$160:$M$160,0,AK$231))+AI238)))</f>
        <v>40.884418190579908</v>
      </c>
      <c r="AK238" s="186" cm="1">
        <f t="array" ref="AK238">IF(AL$231=-1,AL238,IF(AL$231=99,AJ238,IF(AL$231=0,INDEX($E166:$M166,0,AL$229),(INDEX($E166:$M166,0,AL$231+1)-INDEX($E166:$M166,0,AL$231))/(INDEX($E$160:$M$160,0,AL$231+1)-INDEX($E$160:$M$160,0,AL$231))+AJ238)))</f>
        <v>45.67142720452285</v>
      </c>
      <c r="AL238" s="186" cm="1">
        <f t="array" ref="AL238">IF(AM$231=-1,AM238,IF(AM$231=99,AK238,IF(AM$231=0,INDEX($E166:$M166,0,AM$229),(INDEX($E166:$M166,0,AM$231+1)-INDEX($E166:$M166,0,AM$231))/(INDEX($E$160:$M$160,0,AM$231+1)-INDEX($E$160:$M$160,0,AM$231))+AK238)))</f>
        <v>7.375355092979313</v>
      </c>
      <c r="AM238" s="186" cm="1">
        <f t="array" ref="AM238">IF(AN$231=-1,AN238,IF(AN$231=99,AL238,IF(AN$231=0,INDEX($E166:$M166,0,AN$229),(INDEX($E166:$M166,0,AN$231+1)-INDEX($E166:$M166,0,AN$231))/(INDEX($E$160:$M$160,0,AN$231+1)-INDEX($E$160:$M$160,0,AN$231))+AL238)))</f>
        <v>8.1473331177041395</v>
      </c>
      <c r="AN238" s="186" cm="1">
        <f t="array" ref="AN238">IF(AO$231=-1,AO238,IF(AO$231=99,AM238,IF(AO$231=0,INDEX($E166:$M166,0,AO$229),(INDEX($E166:$M166,0,AO$231+1)-INDEX($E166:$M166,0,AO$231))/(INDEX($E$160:$M$160,0,AO$231+1)-INDEX($E$160:$M$160,0,AO$231))+AM238)))</f>
        <v>8.9193111424289651</v>
      </c>
      <c r="AO238" s="186" cm="1">
        <f t="array" ref="AO238">IF(AP$231=-1,AP238,IF(AP$231=99,AN238,IF(AP$231=0,INDEX($E166:$M166,0,AP$229),(INDEX($E166:$M166,0,AP$231+1)-INDEX($E166:$M166,0,AP$231))/(INDEX($E$160:$M$160,0,AP$231+1)-INDEX($E$160:$M$160,0,AP$231))+AN238)))</f>
        <v>9.6912891671537906</v>
      </c>
      <c r="AP238" s="186" cm="1">
        <f t="array" ref="AP238">IF(AQ$231=-1,AQ238,IF(AQ$231=99,AO238,IF(AQ$231=0,INDEX($E166:$M166,0,AQ$229),(INDEX($E166:$M166,0,AQ$231+1)-INDEX($E166:$M166,0,AQ$231))/(INDEX($E$160:$M$160,0,AQ$231+1)-INDEX($E$160:$M$160,0,AQ$231))+AO238)))</f>
        <v>10.463267191878616</v>
      </c>
      <c r="AQ238" s="186" cm="1">
        <f t="array" ref="AQ238">IF(AR$231=-1,AR238,IF(AR$231=99,AP238,IF(AR$231=0,INDEX($E166:$M166,0,AR$229),(INDEX($E166:$M166,0,AR$231+1)-INDEX($E166:$M166,0,AR$231))/(INDEX($E$160:$M$160,0,AR$231+1)-INDEX($E$160:$M$160,0,AR$231))+AP238)))</f>
        <v>11.235245216603442</v>
      </c>
      <c r="AR238" s="186" cm="1">
        <f t="array" ref="AR238">IF(AS$231=-1,AS238,IF(AS$231=99,AQ238,IF(AS$231=0,INDEX($E166:$M166,0,AS$229),(INDEX($E166:$M166,0,AS$231+1)-INDEX($E166:$M166,0,AS$231))/(INDEX($E$160:$M$160,0,AS$231+1)-INDEX($E$160:$M$160,0,AS$231))+AQ238)))</f>
        <v>12.007223241328267</v>
      </c>
      <c r="AS238" s="186" cm="1">
        <f t="array" ref="AS238">IF(AT$231=-1,AT238,IF(AT$231=99,AR238,IF(AT$231=0,INDEX($E166:$M166,0,AT$229),(INDEX($E166:$M166,0,AT$231+1)-INDEX($E166:$M166,0,AT$231))/(INDEX($E$160:$M$160,0,AT$231+1)-INDEX($E$160:$M$160,0,AT$231))+AR238)))</f>
        <v>12.779201266053093</v>
      </c>
      <c r="AT238" s="186" cm="1">
        <f t="array" ref="AT238">IF(AU$231=-1,AU238,IF(AU$231=99,AS238,IF(AU$231=0,INDEX($E166:$M166,0,AU$229),(INDEX($E166:$M166,0,AU$231+1)-INDEX($E166:$M166,0,AU$231))/(INDEX($E$160:$M$160,0,AU$231+1)-INDEX($E$160:$M$160,0,AU$231))+AS238)))</f>
        <v>13.551179290777918</v>
      </c>
      <c r="AU238" s="186" cm="1">
        <f t="array" ref="AU238">IF(AV$231=-1,AV238,IF(AV$231=99,AT238,IF(AV$231=0,INDEX($E166:$M166,0,AV$229),(INDEX($E166:$M166,0,AV$231+1)-INDEX($E166:$M166,0,AV$231))/(INDEX($E$160:$M$160,0,AV$231+1)-INDEX($E$160:$M$160,0,AV$231))+AT238)))</f>
        <v>14.323157315502744</v>
      </c>
      <c r="AV238" s="186" cm="1">
        <f t="array" ref="AV238">IF(AW$231=-1,AW238,IF(AW$231=99,AU238,IF(AW$231=0,INDEX($E166:$M166,0,AW$229),(INDEX($E166:$M166,0,AW$231+1)-INDEX($E166:$M166,0,AW$231))/(INDEX($E$160:$M$160,0,AW$231+1)-INDEX($E$160:$M$160,0,AW$231))+AU238)))</f>
        <v>14.323157315502744</v>
      </c>
      <c r="AW238" s="186" cm="1">
        <f t="array" ref="AW238">IF(AX$231=-1,AX238,IF(AX$231=99,AV238,IF(AX$231=0,INDEX($E166:$M166,0,AX$229),(INDEX($E166:$M166,0,AX$231+1)-INDEX($E166:$M166,0,AX$231))/(INDEX($E$160:$M$160,0,AX$231+1)-INDEX($E$160:$M$160,0,AX$231))+AV238)))</f>
        <v>14.323157315502744</v>
      </c>
      <c r="AX238" s="186" cm="1">
        <f t="array" ref="AX238">IF(AY$231=-1,AZ238,IF(AY$231=99,AW238,IF(AY$231=0,INDEX($E166:$M166,0,AY$229),(INDEX($E166:$M166,0,AY$231+1)-INDEX($E166:$M166,0,AY$231))/(INDEX($E$160:$M$160,0,AY$231+1)-INDEX($E$160:$M$160,0,AY$231))+AW238)))</f>
        <v>14.323157315502744</v>
      </c>
      <c r="AZ238" s="186"/>
      <c r="BA238" s="186"/>
      <c r="BB238" s="186"/>
      <c r="BC238" s="186"/>
      <c r="BD238" s="186"/>
      <c r="BE238" s="186"/>
    </row>
    <row r="239" spans="1:58">
      <c r="A239" s="185" t="s">
        <v>16</v>
      </c>
      <c r="B239" s="22"/>
      <c r="C239" s="23"/>
      <c r="E239" s="23"/>
      <c r="F239" s="23"/>
      <c r="G239" s="23"/>
      <c r="H239" s="23"/>
      <c r="I239" s="57" t="str">
        <f t="shared" si="615"/>
        <v>TPPUMER</v>
      </c>
      <c r="J239" s="186">
        <f t="shared" si="616"/>
        <v>14.550109199356424</v>
      </c>
      <c r="K239" s="186" cm="1">
        <f t="array" ref="K239">IF(L$231=-1,L239,IF(L$231=99,J239,IF(L$231=0,INDEX($E167:$M167,0,L$229),(INDEX($E167:$M167,0,L$231+1)-INDEX($E167:$M167,0,L$231))/(INDEX($E$160:$M$160,0,L$231+1)-INDEX($E$160:$M$160,0,L$231))+J239)))</f>
        <v>13.727172676158915</v>
      </c>
      <c r="L239" s="186" cm="1">
        <f t="array" ref="L239">IF(M$231=-1,M239,IF(M$231=99,K239,IF(M$231=0,INDEX($E167:$M167,0,M$229),(INDEX($E167:$M167,0,M$231+1)-INDEX($E167:$M167,0,M$231))/(INDEX($E$160:$M$160,0,M$231+1)-INDEX($E$160:$M$160,0,M$231))+K239)))</f>
        <v>12.904236152961406</v>
      </c>
      <c r="M239" s="186" cm="1">
        <f t="array" ref="M239">IF(N$231=-1,N239,IF(N$231=99,L239,IF(N$231=0,INDEX($E167:$M167,0,N$229),(INDEX($E167:$M167,0,N$231+1)-INDEX($E167:$M167,0,N$231))/(INDEX($E$160:$M$160,0,N$231+1)-INDEX($E$160:$M$160,0,N$231))+L239)))</f>
        <v>12.081299629763897</v>
      </c>
      <c r="N239" s="186" cm="1">
        <f t="array" ref="N239">IF(O$231=-1,O239,IF(O$231=99,M239,IF(O$231=0,INDEX($E167:$M167,0,O$229),(INDEX($E167:$M167,0,O$231+1)-INDEX($E167:$M167,0,O$231))/(INDEX($E$160:$M$160,0,O$231+1)-INDEX($E$160:$M$160,0,O$231))+M239)))</f>
        <v>10.411029300894594</v>
      </c>
      <c r="O239" s="186" cm="1">
        <f t="array" ref="O239">IF(P$231=-1,P239,IF(P$231=99,N239,IF(P$231=0,INDEX($E167:$M167,0,P$229),(INDEX($E167:$M167,0,P$231+1)-INDEX($E167:$M167,0,P$231))/(INDEX($E$160:$M$160,0,P$231+1)-INDEX($E$160:$M$160,0,P$231))+N239)))</f>
        <v>8.7407589720252883</v>
      </c>
      <c r="P239" s="186" cm="1">
        <f t="array" ref="P239">IF(Q$231=-1,Q239,IF(Q$231=99,O239,IF(Q$231=0,INDEX($E167:$M167,0,Q$229),(INDEX($E167:$M167,0,Q$231+1)-INDEX($E167:$M167,0,Q$231))/(INDEX($E$160:$M$160,0,Q$231+1)-INDEX($E$160:$M$160,0,Q$231))+O239)))</f>
        <v>8.8425543439649132</v>
      </c>
      <c r="Q239" s="186" cm="1">
        <f t="array" ref="Q239">IF(R$231=-1,R239,IF(R$231=99,P239,IF(R$231=0,INDEX($E167:$M167,0,R$229),(INDEX($E167:$M167,0,R$231+1)-INDEX($E167:$M167,0,R$231))/(INDEX($E$160:$M$160,0,R$231+1)-INDEX($E$160:$M$160,0,R$231))+P239)))</f>
        <v>8.9443497159045364</v>
      </c>
      <c r="R239" s="186" cm="1">
        <f t="array" ref="R239">IF(S$231=-1,S239,IF(S$231=99,Q239,IF(S$231=0,INDEX($E167:$M167,0,S$229),(INDEX($E167:$M167,0,S$231+1)-INDEX($E167:$M167,0,S$231))/(INDEX($E$160:$M$160,0,S$231+1)-INDEX($E$160:$M$160,0,S$231))+Q239)))</f>
        <v>8.9443497159045364</v>
      </c>
      <c r="S239" s="186" cm="1">
        <f t="array" ref="S239">IF(T$231=-1,T239,IF(T$231=99,R239,IF(T$231=0,INDEX($E167:$M167,0,T$229),(INDEX($E167:$M167,0,T$231+1)-INDEX($E167:$M167,0,T$231))/(INDEX($E$160:$M$160,0,T$231+1)-INDEX($E$160:$M$160,0,T$231))+R239)))</f>
        <v>9.1859778499172613</v>
      </c>
      <c r="T239" s="186" cm="1">
        <f t="array" ref="T239">IF(U$231=-1,U239,IF(U$231=99,S239,IF(U$231=0,INDEX($E167:$M167,0,U$229),(INDEX($E167:$M167,0,U$231+1)-INDEX($E167:$M167,0,U$231))/(INDEX($E$160:$M$160,0,U$231+1)-INDEX($E$160:$M$160,0,U$231))+S239)))</f>
        <v>9.4276059839299862</v>
      </c>
      <c r="U239" s="186" cm="1">
        <f t="array" ref="U239">IF(V$231=-1,V239,IF(V$231=99,T239,IF(V$231=0,INDEX($E167:$M167,0,V$229),(INDEX($E167:$M167,0,V$231+1)-INDEX($E167:$M167,0,V$231))/(INDEX($E$160:$M$160,0,V$231+1)-INDEX($E$160:$M$160,0,V$231))+T239)))</f>
        <v>9.669234117942711</v>
      </c>
      <c r="V239" s="186" cm="1">
        <f t="array" ref="V239">IF(W$231=-1,W239,IF(W$231=99,U239,IF(W$231=0,INDEX($E167:$M167,0,W$229),(INDEX($E167:$M167,0,W$231+1)-INDEX($E167:$M167,0,W$231))/(INDEX($E$160:$M$160,0,W$231+1)-INDEX($E$160:$M$160,0,W$231))+U239)))</f>
        <v>9.9108622519554359</v>
      </c>
      <c r="W239" s="186" cm="1">
        <f t="array" ref="W239">IF(X$231=-1,X239,IF(X$231=99,V239,IF(X$231=0,INDEX($E167:$M167,0,X$229),(INDEX($E167:$M167,0,X$231+1)-INDEX($E167:$M167,0,X$231))/(INDEX($E$160:$M$160,0,X$231+1)-INDEX($E$160:$M$160,0,X$231))+V239)))</f>
        <v>10.152490385968161</v>
      </c>
      <c r="X239" s="186" cm="1">
        <f t="array" ref="X239">IF(Y$231=-1,Y239,IF(Y$231=99,W239,IF(Y$231=0,INDEX($E167:$M167,0,Y$229),(INDEX($E167:$M167,0,Y$231+1)-INDEX($E167:$M167,0,Y$231))/(INDEX($E$160:$M$160,0,Y$231+1)-INDEX($E$160:$M$160,0,Y$231))+W239)))</f>
        <v>10.394118519980886</v>
      </c>
      <c r="Y239" s="186" cm="1">
        <f t="array" ref="Y239">IF(Z$231=-1,Z239,IF(Z$231=99,X239,IF(Z$231=0,INDEX($E167:$M167,0,Z$229),(INDEX($E167:$M167,0,Z$231+1)-INDEX($E167:$M167,0,Z$231))/(INDEX($E$160:$M$160,0,Z$231+1)-INDEX($E$160:$M$160,0,Z$231))+X239)))</f>
        <v>10.635746653993611</v>
      </c>
      <c r="Z239" s="186" cm="1">
        <f t="array" ref="Z239">IF(AA$231=-1,AA239,IF(AA$231=99,Y239,IF(AA$231=0,INDEX($E167:$M167,0,AA$229),(INDEX($E167:$M167,0,AA$231+1)-INDEX($E167:$M167,0,AA$231))/(INDEX($E$160:$M$160,0,AA$231+1)-INDEX($E$160:$M$160,0,AA$231))+Y239)))</f>
        <v>10.877374788006335</v>
      </c>
      <c r="AA239" s="186" cm="1">
        <f t="array" ref="AA239">IF(AB$231=-1,AB239,IF(AB$231=99,Z239,IF(AB$231=0,INDEX($E167:$M167,0,AB$229),(INDEX($E167:$M167,0,AB$231+1)-INDEX($E167:$M167,0,AB$231))/(INDEX($E$160:$M$160,0,AB$231+1)-INDEX($E$160:$M$160,0,AB$231))+Z239)))</f>
        <v>11.11900292201906</v>
      </c>
      <c r="AB239" s="186" cm="1">
        <f t="array" ref="AB239">IF(AC$231=-1,AC239,IF(AC$231=99,AA239,IF(AC$231=0,INDEX($E167:$M167,0,AC$229),(INDEX($E167:$M167,0,AC$231+1)-INDEX($E167:$M167,0,AC$231))/(INDEX($E$160:$M$160,0,AC$231+1)-INDEX($E$160:$M$160,0,AC$231))+AA239)))</f>
        <v>9.1859778499172613</v>
      </c>
      <c r="AC239" s="186" cm="1">
        <f t="array" ref="AC239">IF(AD$231=-1,AD239,IF(AD$231=99,AB239,IF(AD$231=0,INDEX($E167:$M167,0,AD$229),(INDEX($E167:$M167,0,AD$231+1)-INDEX($E167:$M167,0,AD$231))/(INDEX($E$160:$M$160,0,AD$231+1)-INDEX($E$160:$M$160,0,AD$231))+AB239)))</f>
        <v>9.2448627322408399</v>
      </c>
      <c r="AD239" s="186" cm="1">
        <f t="array" ref="AD239">IF(AE$231=-1,AE239,IF(AE$231=99,AC239,IF(AE$231=0,INDEX($E167:$M167,0,AE$229),(INDEX($E167:$M167,0,AE$231+1)-INDEX($E167:$M167,0,AE$231))/(INDEX($E$160:$M$160,0,AE$231+1)-INDEX($E$160:$M$160,0,AE$231))+AC239)))</f>
        <v>9.3037476145644185</v>
      </c>
      <c r="AE239" s="186" cm="1">
        <f t="array" ref="AE239">IF(AF$231=-1,AF239,IF(AF$231=99,AD239,IF(AF$231=0,INDEX($E167:$M167,0,AF$229),(INDEX($E167:$M167,0,AF$231+1)-INDEX($E167:$M167,0,AF$231))/(INDEX($E$160:$M$160,0,AF$231+1)-INDEX($E$160:$M$160,0,AF$231))+AD239)))</f>
        <v>9.362632496887997</v>
      </c>
      <c r="AF239" s="186" cm="1">
        <f t="array" ref="AF239">IF(AG$231=-1,AG239,IF(AG$231=99,AE239,IF(AG$231=0,INDEX($E167:$M167,0,AG$229),(INDEX($E167:$M167,0,AG$231+1)-INDEX($E167:$M167,0,AG$231))/(INDEX($E$160:$M$160,0,AG$231+1)-INDEX($E$160:$M$160,0,AG$231))+AE239)))</f>
        <v>9.4215173792115756</v>
      </c>
      <c r="AG239" s="186" cm="1">
        <f t="array" ref="AG239">IF(AH$231=-1,AH239,IF(AH$231=99,AF239,IF(AH$231=0,INDEX($E167:$M167,0,AH$229),(INDEX($E167:$M167,0,AH$231+1)-INDEX($E167:$M167,0,AH$231))/(INDEX($E$160:$M$160,0,AH$231+1)-INDEX($E$160:$M$160,0,AH$231))+AF239)))</f>
        <v>9.4804022615351542</v>
      </c>
      <c r="AH239" s="186" cm="1">
        <f t="array" ref="AH239">IF(AI$231=-1,AI239,IF(AI$231=99,AG239,IF(AI$231=0,INDEX($E167:$M167,0,AI$229),(INDEX($E167:$M167,0,AI$231+1)-INDEX($E167:$M167,0,AI$231))/(INDEX($E$160:$M$160,0,AI$231+1)-INDEX($E$160:$M$160,0,AI$231))+AG239)))</f>
        <v>9.5392871438587328</v>
      </c>
      <c r="AI239" s="186" cm="1">
        <f t="array" ref="AI239">IF(AJ$231=-1,AJ239,IF(AJ$231=99,AH239,IF(AJ$231=0,INDEX($E167:$M167,0,AJ$229),(INDEX($E167:$M167,0,AJ$231+1)-INDEX($E167:$M167,0,AJ$231))/(INDEX($E$160:$M$160,0,AJ$231+1)-INDEX($E$160:$M$160,0,AJ$231))+AH239)))</f>
        <v>9.5981720261823114</v>
      </c>
      <c r="AJ239" s="186" cm="1">
        <f t="array" ref="AJ239">IF(AK$231=-1,AK239,IF(AK$231=99,AI239,IF(AK$231=0,INDEX($E167:$M167,0,AK$229),(INDEX($E167:$M167,0,AK$231+1)-INDEX($E167:$M167,0,AK$231))/(INDEX($E$160:$M$160,0,AK$231+1)-INDEX($E$160:$M$160,0,AK$231))+AI239)))</f>
        <v>9.6570569085058899</v>
      </c>
      <c r="AK239" s="186" cm="1">
        <f t="array" ref="AK239">IF(AL$231=-1,AL239,IF(AL$231=99,AJ239,IF(AL$231=0,INDEX($E167:$M167,0,AL$229),(INDEX($E167:$M167,0,AL$231+1)-INDEX($E167:$M167,0,AL$231))/(INDEX($E$160:$M$160,0,AL$231+1)-INDEX($E$160:$M$160,0,AL$231))+AJ239)))</f>
        <v>9.7159417908294685</v>
      </c>
      <c r="AL239" s="186" cm="1">
        <f t="array" ref="AL239">IF(AM$231=-1,AM239,IF(AM$231=99,AK239,IF(AM$231=0,INDEX($E167:$M167,0,AM$229),(INDEX($E167:$M167,0,AM$231+1)-INDEX($E167:$M167,0,AM$231))/(INDEX($E$160:$M$160,0,AM$231+1)-INDEX($E$160:$M$160,0,AM$231))+AK239)))</f>
        <v>9.2448627322408399</v>
      </c>
      <c r="AM239" s="186" cm="1">
        <f t="array" ref="AM239">IF(AN$231=-1,AN239,IF(AN$231=99,AL239,IF(AN$231=0,INDEX($E167:$M167,0,AN$229),(INDEX($E167:$M167,0,AN$231+1)-INDEX($E167:$M167,0,AN$231))/(INDEX($E$160:$M$160,0,AN$231+1)-INDEX($E$160:$M$160,0,AN$231))+AL239)))</f>
        <v>9.2807901254816869</v>
      </c>
      <c r="AN239" s="186" cm="1">
        <f t="array" ref="AN239">IF(AO$231=-1,AO239,IF(AO$231=99,AM239,IF(AO$231=0,INDEX($E167:$M167,0,AO$229),(INDEX($E167:$M167,0,AO$231+1)-INDEX($E167:$M167,0,AO$231))/(INDEX($E$160:$M$160,0,AO$231+1)-INDEX($E$160:$M$160,0,AO$231))+AM239)))</f>
        <v>9.316717518722534</v>
      </c>
      <c r="AO239" s="186" cm="1">
        <f t="array" ref="AO239">IF(AP$231=-1,AP239,IF(AP$231=99,AN239,IF(AP$231=0,INDEX($E167:$M167,0,AP$229),(INDEX($E167:$M167,0,AP$231+1)-INDEX($E167:$M167,0,AP$231))/(INDEX($E$160:$M$160,0,AP$231+1)-INDEX($E$160:$M$160,0,AP$231))+AN239)))</f>
        <v>9.352644911963381</v>
      </c>
      <c r="AP239" s="186" cm="1">
        <f t="array" ref="AP239">IF(AQ$231=-1,AQ239,IF(AQ$231=99,AO239,IF(AQ$231=0,INDEX($E167:$M167,0,AQ$229),(INDEX($E167:$M167,0,AQ$231+1)-INDEX($E167:$M167,0,AQ$231))/(INDEX($E$160:$M$160,0,AQ$231+1)-INDEX($E$160:$M$160,0,AQ$231))+AO239)))</f>
        <v>9.388572305204228</v>
      </c>
      <c r="AQ239" s="186" cm="1">
        <f t="array" ref="AQ239">IF(AR$231=-1,AR239,IF(AR$231=99,AP239,IF(AR$231=0,INDEX($E167:$M167,0,AR$229),(INDEX($E167:$M167,0,AR$231+1)-INDEX($E167:$M167,0,AR$231))/(INDEX($E$160:$M$160,0,AR$231+1)-INDEX($E$160:$M$160,0,AR$231))+AP239)))</f>
        <v>9.4244996984450751</v>
      </c>
      <c r="AR239" s="186" cm="1">
        <f t="array" ref="AR239">IF(AS$231=-1,AS239,IF(AS$231=99,AQ239,IF(AS$231=0,INDEX($E167:$M167,0,AS$229),(INDEX($E167:$M167,0,AS$231+1)-INDEX($E167:$M167,0,AS$231))/(INDEX($E$160:$M$160,0,AS$231+1)-INDEX($E$160:$M$160,0,AS$231))+AQ239)))</f>
        <v>9.4604270916859221</v>
      </c>
      <c r="AS239" s="186" cm="1">
        <f t="array" ref="AS239">IF(AT$231=-1,AT239,IF(AT$231=99,AR239,IF(AT$231=0,INDEX($E167:$M167,0,AT$229),(INDEX($E167:$M167,0,AT$231+1)-INDEX($E167:$M167,0,AT$231))/(INDEX($E$160:$M$160,0,AT$231+1)-INDEX($E$160:$M$160,0,AT$231))+AR239)))</f>
        <v>9.4963544849267691</v>
      </c>
      <c r="AT239" s="186" cm="1">
        <f t="array" ref="AT239">IF(AU$231=-1,AU239,IF(AU$231=99,AS239,IF(AU$231=0,INDEX($E167:$M167,0,AU$229),(INDEX($E167:$M167,0,AU$231+1)-INDEX($E167:$M167,0,AU$231))/(INDEX($E$160:$M$160,0,AU$231+1)-INDEX($E$160:$M$160,0,AU$231))+AS239)))</f>
        <v>9.5322818781676162</v>
      </c>
      <c r="AU239" s="186" cm="1">
        <f t="array" ref="AU239">IF(AV$231=-1,AV239,IF(AV$231=99,AT239,IF(AV$231=0,INDEX($E167:$M167,0,AV$229),(INDEX($E167:$M167,0,AV$231+1)-INDEX($E167:$M167,0,AV$231))/(INDEX($E$160:$M$160,0,AV$231+1)-INDEX($E$160:$M$160,0,AV$231))+AT239)))</f>
        <v>9.5682092714084632</v>
      </c>
      <c r="AV239" s="186" cm="1">
        <f t="array" ref="AV239">IF(AW$231=-1,AW239,IF(AW$231=99,AU239,IF(AW$231=0,INDEX($E167:$M167,0,AW$229),(INDEX($E167:$M167,0,AW$231+1)-INDEX($E167:$M167,0,AW$231))/(INDEX($E$160:$M$160,0,AW$231+1)-INDEX($E$160:$M$160,0,AW$231))+AU239)))</f>
        <v>9.5682092714084686</v>
      </c>
      <c r="AW239" s="186" cm="1">
        <f t="array" ref="AW239">IF(AX$231=-1,AX239,IF(AX$231=99,AV239,IF(AX$231=0,INDEX($E167:$M167,0,AX$229),(INDEX($E167:$M167,0,AX$231+1)-INDEX($E167:$M167,0,AX$231))/(INDEX($E$160:$M$160,0,AX$231+1)-INDEX($E$160:$M$160,0,AX$231))+AV239)))</f>
        <v>9.5682092714084686</v>
      </c>
      <c r="AX239" s="186" cm="1">
        <f t="array" ref="AX239">IF(AY$231=-1,AZ239,IF(AY$231=99,AW239,IF(AY$231=0,INDEX($E167:$M167,0,AY$229),(INDEX($E167:$M167,0,AY$231+1)-INDEX($E167:$M167,0,AY$231))/(INDEX($E$160:$M$160,0,AY$231+1)-INDEX($E$160:$M$160,0,AY$231))+AW239)))</f>
        <v>9.5682092714084686</v>
      </c>
      <c r="AZ239" s="186"/>
      <c r="BA239" s="186"/>
      <c r="BB239" s="186"/>
      <c r="BC239" s="186"/>
      <c r="BD239" s="186"/>
      <c r="BE239" s="186"/>
    </row>
    <row r="240" spans="1:58">
      <c r="A240" s="185" t="s">
        <v>16</v>
      </c>
      <c r="B240" s="22"/>
      <c r="C240" s="23"/>
      <c r="E240" s="23"/>
      <c r="F240" s="23"/>
      <c r="G240" s="23"/>
      <c r="H240" s="23"/>
      <c r="I240" s="57" t="str">
        <f t="shared" si="615"/>
        <v>TPPUGAT</v>
      </c>
      <c r="J240" s="186">
        <f t="shared" si="616"/>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0.67889467519440883</v>
      </c>
      <c r="T240" s="186" cm="1">
        <f t="array" ref="T240">IF(U$231=-1,U240,IF(U$231=99,S240,IF(U$231=0,INDEX($E168:$M168,0,U$229),(INDEX($E168:$M168,0,U$231+1)-INDEX($E168:$M168,0,U$231))/(INDEX($E$160:$M$160,0,U$231+1)-INDEX($E$160:$M$160,0,U$231))+S240)))</f>
        <v>0.65821844190112155</v>
      </c>
      <c r="U240" s="186" cm="1">
        <f t="array" ref="U240">IF(V$231=-1,V240,IF(V$231=99,T240,IF(V$231=0,INDEX($E168:$M168,0,V$229),(INDEX($E168:$M168,0,V$231+1)-INDEX($E168:$M168,0,V$231))/(INDEX($E$160:$M$160,0,V$231+1)-INDEX($E$160:$M$160,0,V$231))+T240)))</f>
        <v>0.63754220860783428</v>
      </c>
      <c r="V240" s="186" cm="1">
        <f t="array" ref="V240">IF(W$231=-1,W240,IF(W$231=99,U240,IF(W$231=0,INDEX($E168:$M168,0,W$229),(INDEX($E168:$M168,0,W$231+1)-INDEX($E168:$M168,0,W$231))/(INDEX($E$160:$M$160,0,W$231+1)-INDEX($E$160:$M$160,0,W$231))+U240)))</f>
        <v>0.61686597531454701</v>
      </c>
      <c r="W240" s="186" cm="1">
        <f t="array" ref="W240">IF(X$231=-1,X240,IF(X$231=99,V240,IF(X$231=0,INDEX($E168:$M168,0,X$229),(INDEX($E168:$M168,0,X$231+1)-INDEX($E168:$M168,0,X$231))/(INDEX($E$160:$M$160,0,X$231+1)-INDEX($E$160:$M$160,0,X$231))+V240)))</f>
        <v>0.59618974202125974</v>
      </c>
      <c r="X240" s="186" cm="1">
        <f t="array" ref="X240">IF(Y$231=-1,Y240,IF(Y$231=99,W240,IF(Y$231=0,INDEX($E168:$M168,0,Y$229),(INDEX($E168:$M168,0,Y$231+1)-INDEX($E168:$M168,0,Y$231))/(INDEX($E$160:$M$160,0,Y$231+1)-INDEX($E$160:$M$160,0,Y$231))+W240)))</f>
        <v>0.57551350872797247</v>
      </c>
      <c r="Y240" s="186" cm="1">
        <f t="array" ref="Y240">IF(Z$231=-1,Z240,IF(Z$231=99,X240,IF(Z$231=0,INDEX($E168:$M168,0,Z$229),(INDEX($E168:$M168,0,Z$231+1)-INDEX($E168:$M168,0,Z$231))/(INDEX($E$160:$M$160,0,Z$231+1)-INDEX($E$160:$M$160,0,Z$231))+X240)))</f>
        <v>0.5548372754346852</v>
      </c>
      <c r="Z240" s="186" cm="1">
        <f t="array" ref="Z240">IF(AA$231=-1,AA240,IF(AA$231=99,Y240,IF(AA$231=0,INDEX($E168:$M168,0,AA$229),(INDEX($E168:$M168,0,AA$231+1)-INDEX($E168:$M168,0,AA$231))/(INDEX($E$160:$M$160,0,AA$231+1)-INDEX($E$160:$M$160,0,AA$231))+Y240)))</f>
        <v>0.53416104214139792</v>
      </c>
      <c r="AA240" s="186" cm="1">
        <f t="array" ref="AA240">IF(AB$231=-1,AB240,IF(AB$231=99,Z240,IF(AB$231=0,INDEX($E168:$M168,0,AB$229),(INDEX($E168:$M168,0,AB$231+1)-INDEX($E168:$M168,0,AB$231))/(INDEX($E$160:$M$160,0,AB$231+1)-INDEX($E$160:$M$160,0,AB$231))+Z240)))</f>
        <v>0.51348480884811065</v>
      </c>
      <c r="AB240" s="186" cm="1">
        <f t="array" ref="AB240">IF(AC$231=-1,AC240,IF(AC$231=99,AA240,IF(AC$231=0,INDEX($E168:$M168,0,AC$229),(INDEX($E168:$M168,0,AC$231+1)-INDEX($E168:$M168,0,AC$231))/(INDEX($E$160:$M$160,0,AC$231+1)-INDEX($E$160:$M$160,0,AC$231))+AA240)))</f>
        <v>0.67889467519440883</v>
      </c>
      <c r="AC240" s="186" cm="1">
        <f t="array" ref="AC240">IF(AD$231=-1,AD240,IF(AD$231=99,AB240,IF(AD$231=0,INDEX($E168:$M168,0,AD$229),(INDEX($E168:$M168,0,AD$231+1)-INDEX($E168:$M168,0,AD$231))/(INDEX($E$160:$M$160,0,AD$231+1)-INDEX($E$160:$M$160,0,AD$231))+AB240)))</f>
        <v>0.6313519906124907</v>
      </c>
      <c r="AD240" s="186" cm="1">
        <f t="array" ref="AD240">IF(AE$231=-1,AE240,IF(AE$231=99,AC240,IF(AE$231=0,INDEX($E168:$M168,0,AE$229),(INDEX($E168:$M168,0,AE$231+1)-INDEX($E168:$M168,0,AE$231))/(INDEX($E$160:$M$160,0,AE$231+1)-INDEX($E$160:$M$160,0,AE$231))+AC240)))</f>
        <v>0.58380930603057257</v>
      </c>
      <c r="AE240" s="186" cm="1">
        <f t="array" ref="AE240">IF(AF$231=-1,AF240,IF(AF$231=99,AD240,IF(AF$231=0,INDEX($E168:$M168,0,AF$229),(INDEX($E168:$M168,0,AF$231+1)-INDEX($E168:$M168,0,AF$231))/(INDEX($E$160:$M$160,0,AF$231+1)-INDEX($E$160:$M$160,0,AF$231))+AD240)))</f>
        <v>0.53626662144865445</v>
      </c>
      <c r="AF240" s="186" cm="1">
        <f t="array" ref="AF240">IF(AG$231=-1,AG240,IF(AG$231=99,AE240,IF(AG$231=0,INDEX($E168:$M168,0,AG$229),(INDEX($E168:$M168,0,AG$231+1)-INDEX($E168:$M168,0,AG$231))/(INDEX($E$160:$M$160,0,AG$231+1)-INDEX($E$160:$M$160,0,AG$231))+AE240)))</f>
        <v>0.48872393686673632</v>
      </c>
      <c r="AG240" s="186" cm="1">
        <f t="array" ref="AG240">IF(AH$231=-1,AH240,IF(AH$231=99,AF240,IF(AH$231=0,INDEX($E168:$M168,0,AH$229),(INDEX($E168:$M168,0,AH$231+1)-INDEX($E168:$M168,0,AH$231))/(INDEX($E$160:$M$160,0,AH$231+1)-INDEX($E$160:$M$160,0,AH$231))+AF240)))</f>
        <v>0.44118125228481819</v>
      </c>
      <c r="AH240" s="186" cm="1">
        <f t="array" ref="AH240">IF(AI$231=-1,AI240,IF(AI$231=99,AG240,IF(AI$231=0,INDEX($E168:$M168,0,AI$229),(INDEX($E168:$M168,0,AI$231+1)-INDEX($E168:$M168,0,AI$231))/(INDEX($E$160:$M$160,0,AI$231+1)-INDEX($E$160:$M$160,0,AI$231))+AG240)))</f>
        <v>0.39363856770290007</v>
      </c>
      <c r="AI240" s="186" cm="1">
        <f t="array" ref="AI240">IF(AJ$231=-1,AJ240,IF(AJ$231=99,AH240,IF(AJ$231=0,INDEX($E168:$M168,0,AJ$229),(INDEX($E168:$M168,0,AJ$231+1)-INDEX($E168:$M168,0,AJ$231))/(INDEX($E$160:$M$160,0,AJ$231+1)-INDEX($E$160:$M$160,0,AJ$231))+AH240)))</f>
        <v>0.34609588312098194</v>
      </c>
      <c r="AJ240" s="186" cm="1">
        <f t="array" ref="AJ240">IF(AK$231=-1,AK240,IF(AK$231=99,AI240,IF(AK$231=0,INDEX($E168:$M168,0,AK$229),(INDEX($E168:$M168,0,AK$231+1)-INDEX($E168:$M168,0,AK$231))/(INDEX($E$160:$M$160,0,AK$231+1)-INDEX($E$160:$M$160,0,AK$231))+AI240)))</f>
        <v>0.29855319853906381</v>
      </c>
      <c r="AK240" s="186" cm="1">
        <f t="array" ref="AK240">IF(AL$231=-1,AL240,IF(AL$231=99,AJ240,IF(AL$231=0,INDEX($E168:$M168,0,AL$229),(INDEX($E168:$M168,0,AL$231+1)-INDEX($E168:$M168,0,AL$231))/(INDEX($E$160:$M$160,0,AL$231+1)-INDEX($E$160:$M$160,0,AL$231))+AJ240)))</f>
        <v>0.25101051395714569</v>
      </c>
      <c r="AL240" s="186" cm="1">
        <f t="array" ref="AL240">IF(AM$231=-1,AM240,IF(AM$231=99,AK240,IF(AM$231=0,INDEX($E168:$M168,0,AM$229),(INDEX($E168:$M168,0,AM$231+1)-INDEX($E168:$M168,0,AM$231))/(INDEX($E$160:$M$160,0,AM$231+1)-INDEX($E$160:$M$160,0,AM$231))+AK240)))</f>
        <v>0.6313519906124907</v>
      </c>
      <c r="AM240" s="186" cm="1">
        <f t="array" ref="AM240">IF(AN$231=-1,AN240,IF(AN$231=99,AL240,IF(AN$231=0,INDEX($E168:$M168,0,AN$229),(INDEX($E168:$M168,0,AN$231+1)-INDEX($E168:$M168,0,AN$231))/(INDEX($E$160:$M$160,0,AN$231+1)-INDEX($E$160:$M$160,0,AN$231))+AL240)))</f>
        <v>0.6478410884201794</v>
      </c>
      <c r="AN240" s="186" cm="1">
        <f t="array" ref="AN240">IF(AO$231=-1,AO240,IF(AO$231=99,AM240,IF(AO$231=0,INDEX($E168:$M168,0,AO$229),(INDEX($E168:$M168,0,AO$231+1)-INDEX($E168:$M168,0,AO$231))/(INDEX($E$160:$M$160,0,AO$231+1)-INDEX($E$160:$M$160,0,AO$231))+AM240)))</f>
        <v>0.6643301862278681</v>
      </c>
      <c r="AO240" s="186" cm="1">
        <f t="array" ref="AO240">IF(AP$231=-1,AP240,IF(AP$231=99,AN240,IF(AP$231=0,INDEX($E168:$M168,0,AP$229),(INDEX($E168:$M168,0,AP$231+1)-INDEX($E168:$M168,0,AP$231))/(INDEX($E$160:$M$160,0,AP$231+1)-INDEX($E$160:$M$160,0,AP$231))+AN240)))</f>
        <v>0.6808192840355568</v>
      </c>
      <c r="AP240" s="186" cm="1">
        <f t="array" ref="AP240">IF(AQ$231=-1,AQ240,IF(AQ$231=99,AO240,IF(AQ$231=0,INDEX($E168:$M168,0,AQ$229),(INDEX($E168:$M168,0,AQ$231+1)-INDEX($E168:$M168,0,AQ$231))/(INDEX($E$160:$M$160,0,AQ$231+1)-INDEX($E$160:$M$160,0,AQ$231))+AO240)))</f>
        <v>0.69730838184324551</v>
      </c>
      <c r="AQ240" s="186" cm="1">
        <f t="array" ref="AQ240">IF(AR$231=-1,AR240,IF(AR$231=99,AP240,IF(AR$231=0,INDEX($E168:$M168,0,AR$229),(INDEX($E168:$M168,0,AR$231+1)-INDEX($E168:$M168,0,AR$231))/(INDEX($E$160:$M$160,0,AR$231+1)-INDEX($E$160:$M$160,0,AR$231))+AP240)))</f>
        <v>0.71379747965093421</v>
      </c>
      <c r="AR240" s="186" cm="1">
        <f t="array" ref="AR240">IF(AS$231=-1,AS240,IF(AS$231=99,AQ240,IF(AS$231=0,INDEX($E168:$M168,0,AS$229),(INDEX($E168:$M168,0,AS$231+1)-INDEX($E168:$M168,0,AS$231))/(INDEX($E$160:$M$160,0,AS$231+1)-INDEX($E$160:$M$160,0,AS$231))+AQ240)))</f>
        <v>0.73028657745862291</v>
      </c>
      <c r="AS240" s="186" cm="1">
        <f t="array" ref="AS240">IF(AT$231=-1,AT240,IF(AT$231=99,AR240,IF(AT$231=0,INDEX($E168:$M168,0,AT$229),(INDEX($E168:$M168,0,AT$231+1)-INDEX($E168:$M168,0,AT$231))/(INDEX($E$160:$M$160,0,AT$231+1)-INDEX($E$160:$M$160,0,AT$231))+AR240)))</f>
        <v>0.74677567526631161</v>
      </c>
      <c r="AT240" s="186" cm="1">
        <f t="array" ref="AT240">IF(AU$231=-1,AU240,IF(AU$231=99,AS240,IF(AU$231=0,INDEX($E168:$M168,0,AU$229),(INDEX($E168:$M168,0,AU$231+1)-INDEX($E168:$M168,0,AU$231))/(INDEX($E$160:$M$160,0,AU$231+1)-INDEX($E$160:$M$160,0,AU$231))+AS240)))</f>
        <v>0.76326477307400031</v>
      </c>
      <c r="AU240" s="186" cm="1">
        <f t="array" ref="AU240">IF(AV$231=-1,AV240,IF(AV$231=99,AT240,IF(AV$231=0,INDEX($E168:$M168,0,AV$229),(INDEX($E168:$M168,0,AV$231+1)-INDEX($E168:$M168,0,AV$231))/(INDEX($E$160:$M$160,0,AV$231+1)-INDEX($E$160:$M$160,0,AV$231))+AT240)))</f>
        <v>0.77975387088168902</v>
      </c>
      <c r="AV240" s="186" cm="1">
        <f t="array" ref="AV240">IF(AW$231=-1,AW240,IF(AW$231=99,AU240,IF(AW$231=0,INDEX($E168:$M168,0,AW$229),(INDEX($E168:$M168,0,AW$231+1)-INDEX($E168:$M168,0,AW$231))/(INDEX($E$160:$M$160,0,AW$231+1)-INDEX($E$160:$M$160,0,AW$231))+AU240)))</f>
        <v>0.77975387088168935</v>
      </c>
      <c r="AW240" s="186" cm="1">
        <f t="array" ref="AW240">IF(AX$231=-1,AX240,IF(AX$231=99,AV240,IF(AX$231=0,INDEX($E168:$M168,0,AX$229),(INDEX($E168:$M168,0,AX$231+1)-INDEX($E168:$M168,0,AX$231))/(INDEX($E$160:$M$160,0,AX$231+1)-INDEX($E$160:$M$160,0,AX$231))+AV240)))</f>
        <v>0.77975387088168935</v>
      </c>
      <c r="AX240" s="186" cm="1">
        <f t="array" ref="AX240">IF(AY$231=-1,AZ240,IF(AY$231=99,AW240,IF(AY$231=0,INDEX($E168:$M168,0,AY$229),(INDEX($E168:$M168,0,AY$231+1)-INDEX($E168:$M168,0,AY$231))/(INDEX($E$160:$M$160,0,AY$231+1)-INDEX($E$160:$M$160,0,AY$231))+AW240)))</f>
        <v>0.77975387088168935</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7">I228</f>
        <v>2040</v>
      </c>
      <c r="J249" s="185">
        <f t="shared" si="617"/>
        <v>2050</v>
      </c>
      <c r="K249" s="185">
        <f>J228</f>
        <v>2050</v>
      </c>
      <c r="L249" s="114">
        <f>MATCH(J$259,$D$249:$K$249,$C249)</f>
        <v>1</v>
      </c>
      <c r="M249" s="191">
        <f t="shared" ref="M249:V250" si="618">MATCH(K$232,$D$228:$J$228,$C249)</f>
        <v>1</v>
      </c>
      <c r="N249" s="191">
        <f t="shared" si="618"/>
        <v>1</v>
      </c>
      <c r="O249" s="191">
        <f t="shared" si="618"/>
        <v>2</v>
      </c>
      <c r="P249" s="191">
        <f t="shared" si="618"/>
        <v>2</v>
      </c>
      <c r="Q249" s="191">
        <f t="shared" si="618"/>
        <v>3</v>
      </c>
      <c r="R249" s="191">
        <f t="shared" si="618"/>
        <v>3</v>
      </c>
      <c r="S249" s="191">
        <f t="shared" si="618"/>
        <v>3</v>
      </c>
      <c r="T249" s="191">
        <f t="shared" si="618"/>
        <v>4</v>
      </c>
      <c r="U249" s="191">
        <f t="shared" si="618"/>
        <v>4</v>
      </c>
      <c r="V249" s="191">
        <f t="shared" si="618"/>
        <v>4</v>
      </c>
      <c r="W249" s="191">
        <f t="shared" ref="W249:AF250" si="619">MATCH(U$232,$D$228:$J$228,$C249)</f>
        <v>4</v>
      </c>
      <c r="X249" s="191">
        <f t="shared" si="619"/>
        <v>4</v>
      </c>
      <c r="Y249" s="191">
        <f t="shared" si="619"/>
        <v>4</v>
      </c>
      <c r="Z249" s="191">
        <f t="shared" si="619"/>
        <v>4</v>
      </c>
      <c r="AA249" s="191">
        <f t="shared" si="619"/>
        <v>4</v>
      </c>
      <c r="AB249" s="191">
        <f t="shared" si="619"/>
        <v>4</v>
      </c>
      <c r="AC249" s="191">
        <f t="shared" si="619"/>
        <v>4</v>
      </c>
      <c r="AD249" s="191">
        <f t="shared" si="619"/>
        <v>5</v>
      </c>
      <c r="AE249" s="191">
        <f t="shared" si="619"/>
        <v>5</v>
      </c>
      <c r="AF249" s="191">
        <f t="shared" si="619"/>
        <v>5</v>
      </c>
      <c r="AG249" s="191">
        <f t="shared" ref="AG249:AP250" si="620">MATCH(AE$232,$D$228:$J$228,$C249)</f>
        <v>5</v>
      </c>
      <c r="AH249" s="191">
        <f t="shared" si="620"/>
        <v>5</v>
      </c>
      <c r="AI249" s="191">
        <f t="shared" si="620"/>
        <v>5</v>
      </c>
      <c r="AJ249" s="191">
        <f t="shared" si="620"/>
        <v>5</v>
      </c>
      <c r="AK249" s="191">
        <f t="shared" si="620"/>
        <v>5</v>
      </c>
      <c r="AL249" s="191">
        <f t="shared" si="620"/>
        <v>5</v>
      </c>
      <c r="AM249" s="191">
        <f t="shared" si="620"/>
        <v>5</v>
      </c>
      <c r="AN249" s="191">
        <f t="shared" si="620"/>
        <v>6</v>
      </c>
      <c r="AO249" s="191">
        <f t="shared" si="620"/>
        <v>6</v>
      </c>
      <c r="AP249" s="191">
        <f t="shared" si="620"/>
        <v>6</v>
      </c>
      <c r="AQ249" s="191">
        <f t="shared" ref="AQ249:AR250" si="621">MATCH(AO$232,$D$228:$J$228,$C249)</f>
        <v>6</v>
      </c>
      <c r="AR249" s="191">
        <f t="shared" si="621"/>
        <v>6</v>
      </c>
      <c r="AS249" s="191">
        <f t="shared" ref="AS249:BF250" si="622">MATCH(AQ$259,$D$228:$J$228,$C249)</f>
        <v>6</v>
      </c>
      <c r="AT249" s="191">
        <f t="shared" si="622"/>
        <v>6</v>
      </c>
      <c r="AU249" s="191">
        <f t="shared" si="622"/>
        <v>6</v>
      </c>
      <c r="AV249" s="191">
        <f t="shared" si="622"/>
        <v>6</v>
      </c>
      <c r="AW249" s="191">
        <f t="shared" si="622"/>
        <v>6</v>
      </c>
      <c r="AX249" s="191">
        <f t="shared" si="622"/>
        <v>7</v>
      </c>
      <c r="AY249" s="191">
        <f t="shared" si="622"/>
        <v>7</v>
      </c>
      <c r="AZ249" s="191">
        <f t="shared" si="622"/>
        <v>7</v>
      </c>
      <c r="BA249" s="191">
        <f t="shared" si="622"/>
        <v>7</v>
      </c>
      <c r="BB249" s="191">
        <f t="shared" si="622"/>
        <v>7</v>
      </c>
      <c r="BC249" s="191">
        <f t="shared" si="622"/>
        <v>7</v>
      </c>
      <c r="BD249" s="191">
        <f t="shared" si="622"/>
        <v>7</v>
      </c>
      <c r="BE249" s="191">
        <f t="shared" si="622"/>
        <v>7</v>
      </c>
      <c r="BF249" s="191">
        <f t="shared" si="622"/>
        <v>7</v>
      </c>
    </row>
    <row r="250" spans="1:58">
      <c r="A250" s="185" t="s">
        <v>16</v>
      </c>
      <c r="C250" s="185">
        <f>C229</f>
        <v>0</v>
      </c>
      <c r="D250" s="185">
        <f t="shared" ref="D250:J251" si="623">D229</f>
        <v>2050</v>
      </c>
      <c r="E250" s="185">
        <f t="shared" si="623"/>
        <v>2040</v>
      </c>
      <c r="F250" s="185">
        <f t="shared" si="623"/>
        <v>2030</v>
      </c>
      <c r="G250" s="185">
        <f t="shared" si="623"/>
        <v>2020</v>
      </c>
      <c r="H250" s="185">
        <f t="shared" si="623"/>
        <v>2017</v>
      </c>
      <c r="I250" s="185">
        <f t="shared" si="623"/>
        <v>2015</v>
      </c>
      <c r="J250" s="185">
        <f t="shared" si="623"/>
        <v>2006</v>
      </c>
      <c r="K250" s="185">
        <v>2012</v>
      </c>
      <c r="L250" s="40">
        <f>MATCH(J$259,$D$249:$K$249,$C250)</f>
        <v>1</v>
      </c>
      <c r="M250" s="185" t="e">
        <f t="shared" si="618"/>
        <v>#N/A</v>
      </c>
      <c r="N250" s="185" t="e">
        <f t="shared" si="618"/>
        <v>#N/A</v>
      </c>
      <c r="O250" s="185">
        <f t="shared" si="618"/>
        <v>2</v>
      </c>
      <c r="P250" s="185" t="e">
        <f t="shared" si="618"/>
        <v>#N/A</v>
      </c>
      <c r="Q250" s="185">
        <f t="shared" si="618"/>
        <v>3</v>
      </c>
      <c r="R250" s="185" t="e">
        <f t="shared" si="618"/>
        <v>#N/A</v>
      </c>
      <c r="S250" s="185" t="e">
        <f t="shared" si="618"/>
        <v>#N/A</v>
      </c>
      <c r="T250" s="185">
        <f t="shared" si="618"/>
        <v>4</v>
      </c>
      <c r="U250" s="185" t="e">
        <f t="shared" si="618"/>
        <v>#N/A</v>
      </c>
      <c r="V250" s="185" t="e">
        <f t="shared" si="618"/>
        <v>#N/A</v>
      </c>
      <c r="W250" s="185" t="e">
        <f t="shared" si="619"/>
        <v>#N/A</v>
      </c>
      <c r="X250" s="185" t="e">
        <f t="shared" si="619"/>
        <v>#N/A</v>
      </c>
      <c r="Y250" s="185" t="e">
        <f t="shared" si="619"/>
        <v>#N/A</v>
      </c>
      <c r="Z250" s="185" t="e">
        <f t="shared" si="619"/>
        <v>#N/A</v>
      </c>
      <c r="AA250" s="185" t="e">
        <f t="shared" si="619"/>
        <v>#N/A</v>
      </c>
      <c r="AB250" s="185" t="e">
        <f t="shared" si="619"/>
        <v>#N/A</v>
      </c>
      <c r="AC250" s="185" t="e">
        <f t="shared" si="619"/>
        <v>#N/A</v>
      </c>
      <c r="AD250" s="185">
        <f t="shared" si="619"/>
        <v>5</v>
      </c>
      <c r="AE250" s="185" t="e">
        <f t="shared" si="619"/>
        <v>#N/A</v>
      </c>
      <c r="AF250" s="185" t="e">
        <f t="shared" si="619"/>
        <v>#N/A</v>
      </c>
      <c r="AG250" s="185" t="e">
        <f t="shared" si="620"/>
        <v>#N/A</v>
      </c>
      <c r="AH250" s="185" t="e">
        <f t="shared" si="620"/>
        <v>#N/A</v>
      </c>
      <c r="AI250" s="185" t="e">
        <f t="shared" si="620"/>
        <v>#N/A</v>
      </c>
      <c r="AJ250" s="185" t="e">
        <f t="shared" si="620"/>
        <v>#N/A</v>
      </c>
      <c r="AK250" s="185" t="e">
        <f t="shared" si="620"/>
        <v>#N/A</v>
      </c>
      <c r="AL250" s="185" t="e">
        <f t="shared" si="620"/>
        <v>#N/A</v>
      </c>
      <c r="AM250" s="185" t="e">
        <f t="shared" si="620"/>
        <v>#N/A</v>
      </c>
      <c r="AN250" s="185">
        <f t="shared" si="620"/>
        <v>6</v>
      </c>
      <c r="AO250" s="185" t="e">
        <f t="shared" si="620"/>
        <v>#N/A</v>
      </c>
      <c r="AP250" s="185" t="e">
        <f t="shared" si="620"/>
        <v>#N/A</v>
      </c>
      <c r="AQ250" s="185" t="e">
        <f t="shared" si="621"/>
        <v>#N/A</v>
      </c>
      <c r="AR250" s="185" t="e">
        <f t="shared" si="621"/>
        <v>#N/A</v>
      </c>
      <c r="AS250" s="185" t="e">
        <f t="shared" si="622"/>
        <v>#N/A</v>
      </c>
      <c r="AT250" s="185" t="e">
        <f t="shared" si="622"/>
        <v>#N/A</v>
      </c>
      <c r="AU250" s="185" t="e">
        <f t="shared" si="622"/>
        <v>#N/A</v>
      </c>
      <c r="AV250" s="185" t="e">
        <f t="shared" si="622"/>
        <v>#N/A</v>
      </c>
      <c r="AW250" s="185" t="e">
        <f t="shared" si="622"/>
        <v>#N/A</v>
      </c>
      <c r="AX250" s="185">
        <f t="shared" si="622"/>
        <v>7</v>
      </c>
      <c r="AY250" s="185" t="e">
        <f t="shared" si="622"/>
        <v>#N/A</v>
      </c>
      <c r="AZ250" s="185" t="e">
        <f t="shared" si="622"/>
        <v>#N/A</v>
      </c>
      <c r="BA250" s="185" t="e">
        <f t="shared" si="622"/>
        <v>#N/A</v>
      </c>
      <c r="BB250" s="185" t="e">
        <f t="shared" si="622"/>
        <v>#N/A</v>
      </c>
      <c r="BC250" s="185" t="e">
        <f t="shared" si="622"/>
        <v>#N/A</v>
      </c>
      <c r="BD250" s="185" t="e">
        <f t="shared" si="622"/>
        <v>#N/A</v>
      </c>
      <c r="BE250" s="185" t="e">
        <f t="shared" si="622"/>
        <v>#N/A</v>
      </c>
      <c r="BF250" s="185" t="e">
        <f t="shared" si="622"/>
        <v>#N/A</v>
      </c>
    </row>
    <row r="251" spans="1:58">
      <c r="A251" s="185" t="s">
        <v>16</v>
      </c>
      <c r="C251" s="185">
        <f>C230</f>
        <v>-1</v>
      </c>
      <c r="D251" s="185">
        <f t="shared" si="623"/>
        <v>0</v>
      </c>
      <c r="E251" s="185">
        <f t="shared" si="623"/>
        <v>1</v>
      </c>
      <c r="F251" s="185">
        <v>2</v>
      </c>
      <c r="G251" s="185">
        <v>3</v>
      </c>
      <c r="H251" s="185">
        <v>4</v>
      </c>
      <c r="I251" s="185">
        <v>5</v>
      </c>
      <c r="J251" s="185">
        <v>6</v>
      </c>
      <c r="K251" s="185">
        <v>7</v>
      </c>
      <c r="L251" s="185">
        <f>MATCH(J$259,$D$250:$K$250,$C251)</f>
        <v>6</v>
      </c>
      <c r="M251" s="185">
        <f t="shared" ref="M251:AR251" si="624">MATCH(K$232,$D$229:$J$229,$C251)</f>
        <v>6</v>
      </c>
      <c r="N251" s="185">
        <f t="shared" si="624"/>
        <v>6</v>
      </c>
      <c r="O251" s="185">
        <f t="shared" si="624"/>
        <v>6</v>
      </c>
      <c r="P251" s="185">
        <f t="shared" si="624"/>
        <v>5</v>
      </c>
      <c r="Q251" s="185">
        <f t="shared" si="624"/>
        <v>5</v>
      </c>
      <c r="R251" s="185">
        <f t="shared" si="624"/>
        <v>4</v>
      </c>
      <c r="S251" s="185">
        <f t="shared" si="624"/>
        <v>4</v>
      </c>
      <c r="T251" s="185">
        <f t="shared" si="624"/>
        <v>4</v>
      </c>
      <c r="U251" s="185">
        <f t="shared" si="624"/>
        <v>3</v>
      </c>
      <c r="V251" s="185">
        <f t="shared" si="624"/>
        <v>3</v>
      </c>
      <c r="W251" s="185">
        <f t="shared" si="624"/>
        <v>3</v>
      </c>
      <c r="X251" s="185">
        <f t="shared" si="624"/>
        <v>3</v>
      </c>
      <c r="Y251" s="185">
        <f t="shared" si="624"/>
        <v>3</v>
      </c>
      <c r="Z251" s="185">
        <f t="shared" si="624"/>
        <v>3</v>
      </c>
      <c r="AA251" s="185">
        <f t="shared" si="624"/>
        <v>3</v>
      </c>
      <c r="AB251" s="185">
        <f t="shared" si="624"/>
        <v>3</v>
      </c>
      <c r="AC251" s="185">
        <f t="shared" si="624"/>
        <v>3</v>
      </c>
      <c r="AD251" s="185">
        <f t="shared" si="624"/>
        <v>3</v>
      </c>
      <c r="AE251" s="185">
        <f t="shared" si="624"/>
        <v>2</v>
      </c>
      <c r="AF251" s="185">
        <f t="shared" si="624"/>
        <v>2</v>
      </c>
      <c r="AG251" s="185">
        <f t="shared" si="624"/>
        <v>2</v>
      </c>
      <c r="AH251" s="185">
        <f t="shared" si="624"/>
        <v>2</v>
      </c>
      <c r="AI251" s="185">
        <f t="shared" si="624"/>
        <v>2</v>
      </c>
      <c r="AJ251" s="185">
        <f t="shared" si="624"/>
        <v>2</v>
      </c>
      <c r="AK251" s="185">
        <f t="shared" si="624"/>
        <v>2</v>
      </c>
      <c r="AL251" s="185">
        <f t="shared" si="624"/>
        <v>2</v>
      </c>
      <c r="AM251" s="185">
        <f t="shared" si="624"/>
        <v>2</v>
      </c>
      <c r="AN251" s="185">
        <f t="shared" si="624"/>
        <v>2</v>
      </c>
      <c r="AO251" s="185">
        <f t="shared" si="624"/>
        <v>1</v>
      </c>
      <c r="AP251" s="185">
        <f t="shared" si="624"/>
        <v>1</v>
      </c>
      <c r="AQ251" s="185">
        <f t="shared" si="624"/>
        <v>1</v>
      </c>
      <c r="AR251" s="185">
        <f t="shared" si="624"/>
        <v>1</v>
      </c>
      <c r="AS251" s="185">
        <f t="shared" ref="AS251:BF251" si="625">MATCH(AQ$259,$D$229:$J$229,$C251)</f>
        <v>1</v>
      </c>
      <c r="AT251" s="185">
        <f t="shared" si="625"/>
        <v>1</v>
      </c>
      <c r="AU251" s="185">
        <f t="shared" si="625"/>
        <v>1</v>
      </c>
      <c r="AV251" s="185">
        <f t="shared" si="625"/>
        <v>1</v>
      </c>
      <c r="AW251" s="185">
        <f t="shared" si="625"/>
        <v>1</v>
      </c>
      <c r="AX251" s="185">
        <f t="shared" si="625"/>
        <v>1</v>
      </c>
      <c r="AY251" s="185" t="e">
        <f t="shared" si="625"/>
        <v>#N/A</v>
      </c>
      <c r="AZ251" s="185" t="e">
        <f t="shared" si="625"/>
        <v>#N/A</v>
      </c>
      <c r="BA251" s="185" t="e">
        <f t="shared" si="625"/>
        <v>#N/A</v>
      </c>
      <c r="BB251" s="185" t="e">
        <f t="shared" si="625"/>
        <v>#N/A</v>
      </c>
      <c r="BC251" s="185" t="e">
        <f t="shared" si="625"/>
        <v>#N/A</v>
      </c>
      <c r="BD251" s="185" t="e">
        <f t="shared" si="625"/>
        <v>#N/A</v>
      </c>
      <c r="BE251" s="185" t="e">
        <f t="shared" si="625"/>
        <v>#N/A</v>
      </c>
      <c r="BF251" s="185" t="e">
        <f t="shared" si="625"/>
        <v>#N/A</v>
      </c>
    </row>
    <row r="252" spans="1:58">
      <c r="A252" s="185" t="s">
        <v>16</v>
      </c>
      <c r="L252" s="189">
        <f>IF(ISNA(L249),-1,IF(ISNA(L251),99,IF(ISNA(L250),L249,0)))</f>
        <v>0</v>
      </c>
      <c r="M252" s="189">
        <f>IF(ISNA(M249),-1,IF(ISNA(M251),99,IF(ISNA(M250),M249,0)))</f>
        <v>1</v>
      </c>
      <c r="N252" s="189">
        <f t="shared" ref="N252:BF252" si="626">IF(ISNA(N249),-1,IF(ISNA(N251),99,IF(ISNA(N250),N249,0)))</f>
        <v>1</v>
      </c>
      <c r="O252" s="189">
        <f t="shared" si="626"/>
        <v>0</v>
      </c>
      <c r="P252" s="189">
        <f t="shared" si="626"/>
        <v>2</v>
      </c>
      <c r="Q252" s="189">
        <f t="shared" si="626"/>
        <v>0</v>
      </c>
      <c r="R252" s="189">
        <f t="shared" si="626"/>
        <v>3</v>
      </c>
      <c r="S252" s="189">
        <f t="shared" si="626"/>
        <v>3</v>
      </c>
      <c r="T252" s="189">
        <f t="shared" si="626"/>
        <v>0</v>
      </c>
      <c r="U252" s="189">
        <f t="shared" si="626"/>
        <v>4</v>
      </c>
      <c r="V252" s="189">
        <f t="shared" si="626"/>
        <v>4</v>
      </c>
      <c r="W252" s="189">
        <f t="shared" si="626"/>
        <v>4</v>
      </c>
      <c r="X252" s="189">
        <f t="shared" si="626"/>
        <v>4</v>
      </c>
      <c r="Y252" s="189">
        <f t="shared" si="626"/>
        <v>4</v>
      </c>
      <c r="Z252" s="189">
        <f t="shared" si="626"/>
        <v>4</v>
      </c>
      <c r="AA252" s="189">
        <f t="shared" si="626"/>
        <v>4</v>
      </c>
      <c r="AB252" s="189">
        <f t="shared" si="626"/>
        <v>4</v>
      </c>
      <c r="AC252" s="189">
        <f t="shared" si="626"/>
        <v>4</v>
      </c>
      <c r="AD252" s="189">
        <f t="shared" si="626"/>
        <v>0</v>
      </c>
      <c r="AE252" s="189">
        <f t="shared" si="626"/>
        <v>5</v>
      </c>
      <c r="AF252" s="189">
        <f t="shared" si="626"/>
        <v>5</v>
      </c>
      <c r="AG252" s="189">
        <f t="shared" si="626"/>
        <v>5</v>
      </c>
      <c r="AH252" s="189">
        <f t="shared" si="626"/>
        <v>5</v>
      </c>
      <c r="AI252" s="189">
        <f t="shared" si="626"/>
        <v>5</v>
      </c>
      <c r="AJ252" s="189">
        <f t="shared" si="626"/>
        <v>5</v>
      </c>
      <c r="AK252" s="189">
        <f t="shared" si="626"/>
        <v>5</v>
      </c>
      <c r="AL252" s="189">
        <f t="shared" si="626"/>
        <v>5</v>
      </c>
      <c r="AM252" s="189">
        <f t="shared" si="626"/>
        <v>5</v>
      </c>
      <c r="AN252" s="189">
        <f t="shared" si="626"/>
        <v>0</v>
      </c>
      <c r="AO252" s="189">
        <f t="shared" si="626"/>
        <v>6</v>
      </c>
      <c r="AP252" s="189">
        <f t="shared" si="626"/>
        <v>6</v>
      </c>
      <c r="AQ252" s="189">
        <f t="shared" si="626"/>
        <v>6</v>
      </c>
      <c r="AR252" s="189">
        <f t="shared" si="626"/>
        <v>6</v>
      </c>
      <c r="AS252" s="189">
        <f t="shared" si="626"/>
        <v>6</v>
      </c>
      <c r="AT252" s="189">
        <f t="shared" si="626"/>
        <v>6</v>
      </c>
      <c r="AU252" s="189">
        <f t="shared" si="626"/>
        <v>6</v>
      </c>
      <c r="AV252" s="189">
        <f t="shared" si="626"/>
        <v>6</v>
      </c>
      <c r="AW252" s="189">
        <f t="shared" si="626"/>
        <v>6</v>
      </c>
      <c r="AX252" s="189">
        <f t="shared" si="626"/>
        <v>0</v>
      </c>
      <c r="AY252" s="189">
        <f t="shared" si="626"/>
        <v>99</v>
      </c>
      <c r="AZ252" s="189">
        <f t="shared" si="626"/>
        <v>99</v>
      </c>
      <c r="BA252" s="189">
        <f t="shared" si="626"/>
        <v>99</v>
      </c>
      <c r="BB252" s="189">
        <f t="shared" si="626"/>
        <v>99</v>
      </c>
      <c r="BC252" s="189">
        <f t="shared" si="626"/>
        <v>99</v>
      </c>
      <c r="BD252" s="189">
        <f t="shared" si="626"/>
        <v>99</v>
      </c>
      <c r="BE252" s="189">
        <f t="shared" si="626"/>
        <v>99</v>
      </c>
      <c r="BF252" s="189">
        <f t="shared" si="626"/>
        <v>99</v>
      </c>
    </row>
    <row r="253" spans="1:58">
      <c r="A253" s="185" t="s">
        <v>16</v>
      </c>
      <c r="B253" s="185" t="s">
        <v>275</v>
      </c>
      <c r="C253" s="186" t="s">
        <v>440</v>
      </c>
      <c r="D253" s="109">
        <f t="shared" ref="D253:E255" si="627">E107/E$111</f>
        <v>1.1649226976433504E-2</v>
      </c>
      <c r="E253" s="109">
        <f t="shared" si="627"/>
        <v>1.0105199438475737E-2</v>
      </c>
      <c r="F253" s="109"/>
      <c r="G253" s="109">
        <f>I107/I$111</f>
        <v>9.7853753459920933E-3</v>
      </c>
      <c r="H253" s="109">
        <f t="shared" ref="H253:J255" si="628">K107/K$111</f>
        <v>8.9668194084236846E-3</v>
      </c>
      <c r="I253" s="109">
        <f t="shared" si="628"/>
        <v>6.2466449560509901E-3</v>
      </c>
      <c r="J253" s="109">
        <f t="shared" si="628"/>
        <v>3.898862474257084E-3</v>
      </c>
      <c r="K253" s="109">
        <f>M107/M$111</f>
        <v>3.898862474257084E-3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7"/>
        <v>0.38777035977778862</v>
      </c>
      <c r="E254" s="109">
        <f t="shared" si="627"/>
        <v>0.36361467644264844</v>
      </c>
      <c r="F254" s="109"/>
      <c r="G254" s="109">
        <f>I108/I$111</f>
        <v>0.38830990932012505</v>
      </c>
      <c r="H254" s="109">
        <f t="shared" si="628"/>
        <v>0.35887233522841078</v>
      </c>
      <c r="I254" s="109">
        <f t="shared" si="628"/>
        <v>0.31995732095553214</v>
      </c>
      <c r="J254" s="109">
        <f t="shared" si="628"/>
        <v>0.27088674206249758</v>
      </c>
      <c r="K254" s="109">
        <f>M108/M$111</f>
        <v>0.27088674206249758</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7"/>
        <v>0.53340059208599533</v>
      </c>
      <c r="E255" s="109">
        <f t="shared" si="627"/>
        <v>0.55955814501531798</v>
      </c>
      <c r="F255" s="109"/>
      <c r="G255" s="109">
        <f>I109/I$111</f>
        <v>0.53832748899743654</v>
      </c>
      <c r="H255" s="109">
        <f t="shared" si="628"/>
        <v>0.57251424612954593</v>
      </c>
      <c r="I255" s="109">
        <f t="shared" si="628"/>
        <v>0.62173036636803314</v>
      </c>
      <c r="J255" s="109">
        <f t="shared" si="628"/>
        <v>0.67905961149465943</v>
      </c>
      <c r="K255" s="109">
        <f>M109/M$111</f>
        <v>0.67905961149465943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9">SUM(E115:E117)/SUM(E$127:E$129)</f>
        <v>0.62362325125617091</v>
      </c>
      <c r="E256" s="109">
        <f t="shared" si="629"/>
        <v>0.58283520392321231</v>
      </c>
      <c r="F256" s="109"/>
      <c r="G256" s="109">
        <f>SUM(I115:I117)/SUM(I$127:I$129)</f>
        <v>0.55992824835301191</v>
      </c>
      <c r="H256" s="109">
        <f>SUM(K115:K117)/SUM(K$127:K$129)</f>
        <v>0.55587398808278854</v>
      </c>
      <c r="I256" s="109">
        <f>SUM(L115:L117)/SUM(L$127:L$129)</f>
        <v>0.48713102614154002</v>
      </c>
      <c r="J256" s="109">
        <f>SUM(M115:M117)/SUM(M$127:M$129)</f>
        <v>0.40964961476248818</v>
      </c>
      <c r="K256" s="109">
        <f>SUM(M115:M117)/SUM(M$127:M$129)</f>
        <v>0.40964961476248818</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0">SUM(E119:E121)/SUM(E$127:E$129)</f>
        <v>0.27049531864175524</v>
      </c>
      <c r="E257" s="109">
        <f t="shared" si="630"/>
        <v>0.28312327008832416</v>
      </c>
      <c r="F257" s="109"/>
      <c r="G257" s="109">
        <f>SUM(I119:I121)/SUM(I$127:I$129)</f>
        <v>0.30481058561910374</v>
      </c>
      <c r="H257" s="109">
        <f>SUM(K119:K121)/SUM(K$127:K$129)</f>
        <v>0.30776582654448892</v>
      </c>
      <c r="I257" s="109">
        <f>SUM(L119:L121)/SUM(L$127:L$129)</f>
        <v>0.34859276852669829</v>
      </c>
      <c r="J257" s="109">
        <f>SUM(M119:M121)/SUM(M$127:M$129)</f>
        <v>0.40129619742625883</v>
      </c>
      <c r="K257" s="109">
        <f>SUM(M119:M121)/SUM(M$127:M$129)</f>
        <v>0.40129619742625883</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1">SUM(E123:E125)/SUM(E$127:E$129)</f>
        <v>0.1058814301020739</v>
      </c>
      <c r="E258" s="109">
        <f t="shared" si="631"/>
        <v>0.13404152598846353</v>
      </c>
      <c r="F258" s="109"/>
      <c r="G258" s="109">
        <f>SUM(I123:I125)/SUM(I$127:I$129)</f>
        <v>0.13526116602788416</v>
      </c>
      <c r="H258" s="109">
        <f>SUM(K123:K125)/SUM(K$127:K$129)</f>
        <v>0.13636018537272257</v>
      </c>
      <c r="I258" s="109">
        <f>SUM(L123:L125)/SUM(L$127:L$129)</f>
        <v>0.16427620533176163</v>
      </c>
      <c r="J258" s="109">
        <f>SUM(M123:M125)/SUM(M$127:M$129)</f>
        <v>0.18905418781125302</v>
      </c>
      <c r="K258" s="109">
        <f>SUM(M123:M125)/SUM(M$127:M$129)</f>
        <v>0.18905418781125302</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2">J232</f>
        <v>2012</v>
      </c>
      <c r="K259" s="185">
        <f t="shared" si="632"/>
        <v>2013</v>
      </c>
      <c r="L259" s="185">
        <f t="shared" si="632"/>
        <v>2014</v>
      </c>
      <c r="M259" s="185">
        <f t="shared" si="632"/>
        <v>2015</v>
      </c>
      <c r="N259" s="185">
        <f t="shared" si="632"/>
        <v>2016</v>
      </c>
      <c r="O259" s="185">
        <f t="shared" si="632"/>
        <v>2017</v>
      </c>
      <c r="P259" s="185">
        <f t="shared" si="632"/>
        <v>2018</v>
      </c>
      <c r="Q259" s="185">
        <f t="shared" si="632"/>
        <v>2019</v>
      </c>
      <c r="R259" s="185">
        <f t="shared" si="632"/>
        <v>2020</v>
      </c>
      <c r="S259" s="185">
        <f t="shared" si="632"/>
        <v>2021</v>
      </c>
      <c r="T259" s="185">
        <f t="shared" si="632"/>
        <v>2022</v>
      </c>
      <c r="U259" s="185">
        <f t="shared" si="632"/>
        <v>2023</v>
      </c>
      <c r="V259" s="185">
        <f t="shared" si="632"/>
        <v>2024</v>
      </c>
      <c r="W259" s="185">
        <f t="shared" si="632"/>
        <v>2025</v>
      </c>
      <c r="X259" s="185">
        <f t="shared" si="632"/>
        <v>2026</v>
      </c>
      <c r="Y259" s="185">
        <f t="shared" si="632"/>
        <v>2027</v>
      </c>
      <c r="Z259" s="185">
        <f t="shared" si="632"/>
        <v>2028</v>
      </c>
      <c r="AA259" s="185">
        <f t="shared" si="632"/>
        <v>2029</v>
      </c>
      <c r="AB259" s="185">
        <f t="shared" si="632"/>
        <v>2030</v>
      </c>
      <c r="AC259" s="185">
        <f t="shared" si="632"/>
        <v>2031</v>
      </c>
      <c r="AD259" s="185">
        <f t="shared" si="632"/>
        <v>2032</v>
      </c>
      <c r="AE259" s="185">
        <f t="shared" si="632"/>
        <v>2033</v>
      </c>
      <c r="AF259" s="185">
        <f t="shared" si="632"/>
        <v>2034</v>
      </c>
      <c r="AG259" s="185">
        <f t="shared" si="632"/>
        <v>2035</v>
      </c>
      <c r="AH259" s="185">
        <f t="shared" si="632"/>
        <v>2036</v>
      </c>
      <c r="AI259" s="185">
        <f t="shared" si="632"/>
        <v>2037</v>
      </c>
      <c r="AJ259" s="185">
        <f t="shared" si="632"/>
        <v>2038</v>
      </c>
      <c r="AK259" s="185">
        <f t="shared" si="632"/>
        <v>2039</v>
      </c>
      <c r="AL259" s="185">
        <f t="shared" si="632"/>
        <v>2040</v>
      </c>
      <c r="AM259" s="185">
        <f t="shared" si="632"/>
        <v>2041</v>
      </c>
      <c r="AN259" s="185">
        <f t="shared" si="632"/>
        <v>2042</v>
      </c>
      <c r="AO259" s="185">
        <f t="shared" si="632"/>
        <v>2043</v>
      </c>
      <c r="AP259" s="185">
        <f t="shared" si="632"/>
        <v>2044</v>
      </c>
      <c r="AQ259" s="185">
        <f t="shared" si="632"/>
        <v>2045</v>
      </c>
      <c r="AR259" s="185">
        <f t="shared" si="632"/>
        <v>2046</v>
      </c>
      <c r="AS259" s="185">
        <f>AR259+1</f>
        <v>2047</v>
      </c>
      <c r="AT259" s="185">
        <f t="shared" ref="AT259:BB259" si="633">AS259+1</f>
        <v>2048</v>
      </c>
      <c r="AU259" s="185">
        <f t="shared" si="633"/>
        <v>2049</v>
      </c>
      <c r="AV259" s="185">
        <f t="shared" si="633"/>
        <v>2050</v>
      </c>
      <c r="AW259" s="185">
        <f t="shared" si="633"/>
        <v>2051</v>
      </c>
      <c r="AX259" s="185">
        <f t="shared" si="633"/>
        <v>2052</v>
      </c>
      <c r="AY259" s="185">
        <f t="shared" si="633"/>
        <v>2053</v>
      </c>
      <c r="AZ259" s="185">
        <f t="shared" si="633"/>
        <v>2054</v>
      </c>
      <c r="BA259" s="185">
        <f t="shared" si="633"/>
        <v>2055</v>
      </c>
      <c r="BB259" s="185">
        <f t="shared" si="633"/>
        <v>2056</v>
      </c>
      <c r="BC259" s="185">
        <v>2060</v>
      </c>
      <c r="BD259" s="185">
        <v>2070</v>
      </c>
    </row>
    <row r="260" spans="1:56">
      <c r="A260" s="185" t="s">
        <v>16</v>
      </c>
      <c r="E260" s="185" t="s">
        <v>441</v>
      </c>
      <c r="F260" s="185" t="s">
        <v>441</v>
      </c>
      <c r="G260" s="185" t="s">
        <v>435</v>
      </c>
      <c r="H260" s="186" t="s">
        <v>440</v>
      </c>
      <c r="I260" s="185" t="s">
        <v>275</v>
      </c>
      <c r="J260" s="186">
        <f t="shared" ref="J260:J265" si="634">D253</f>
        <v>1.1649226976433504E-2</v>
      </c>
      <c r="K260" s="186" cm="1">
        <f t="array" ref="K260">IF(M$252=-1,L260,IF(M$252=99,J260,IF(M$252=0,INDEX($D253:$K253,0,M$250),(INDEX($D253:$K253,0,M$252+1)-INDEX($D253:$K253,0,M$252))/(INDEX($D$249:$K$249,0,M$252+1)-INDEX($D$249:$K$249,0,M$252))+J260)))</f>
        <v>1.1134551130447581E-2</v>
      </c>
      <c r="L260" s="186" cm="1">
        <f t="array" ref="L260">IF(N$252=-1,M260,IF(N$252=99,K260,IF(N$252=0,INDEX($D253:$K253,0,N$250),(INDEX($D253:$K253,0,N$252+1)-INDEX($D253:$K253,0,N$252))/(INDEX($D$249:$K$249,0,N$252+1)-INDEX($D$249:$K$249,0,N$252))+K260)))</f>
        <v>1.0619875284461658E-2</v>
      </c>
      <c r="M260" s="186" cm="1">
        <f t="array" ref="M260">IF(O$252=-1,N260,IF(O$252=99,L260,IF(O$252=0,INDEX($D253:$K253,0,O$250),(INDEX($D253:$K253,0,O$252+1)-INDEX($D253:$K253,0,O$252))/(INDEX($D$249:$K$249,0,O$252+1)-INDEX($D$249:$K$249,0,O$252))+L260)))</f>
        <v>1.0105199438475737E-2</v>
      </c>
      <c r="N260" s="186" cm="1">
        <f t="array" ref="N260">IF(P$252=-1,O260,IF(P$252=99,M260,IF(P$252=0,INDEX($D253:$K253,0,P$250),(INDEX($D253:$K253,0,P$252+1)-INDEX($D253:$K253,0,P$252))/(INDEX($D$249:$K$249,0,P$252+1)-INDEX($D$249:$K$249,0,P$252))+M260)))</f>
        <v>5.0525997192378685E-3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3.2617917819973644E-3</v>
      </c>
      <c r="Q260" s="186" cm="1">
        <f t="array" ref="Q260">IF(S$252=-1,R260,IF(S$252=99,P260,IF(S$252=0,INDEX($D253:$K253,0,S$250),(INDEX($D253:$K253,0,S$252+1)-INDEX($D253:$K253,0,S$252))/(INDEX($D$249:$K$249,0,S$252+1)-INDEX($D$249:$K$249,0,S$252))+P260)))</f>
        <v>6.5235835639947289E-3</v>
      </c>
      <c r="R260" s="186" cm="1">
        <f t="array" ref="R260">IF(T$252=-1,S260,IF(T$252=99,Q260,IF(T$252=0,INDEX($D253:$K253,0,T$250),(INDEX($D253:$K253,0,T$252+1)-INDEX($D253:$K253,0,T$252))/(INDEX($D$249:$K$249,0,T$252+1)-INDEX($D$249:$K$249,0,T$252))+Q260)))</f>
        <v>9.7853753459920933E-3</v>
      </c>
      <c r="S260" s="186" cm="1">
        <f t="array" ref="S260">IF(U$252=-1,T260,IF(U$252=99,R260,IF(U$252=0,INDEX($D253:$K253,0,U$250),(INDEX($D253:$K253,0,U$252+1)-INDEX($D253:$K253,0,U$252))/(INDEX($D$249:$K$249,0,U$252+1)-INDEX($D$249:$K$249,0,U$252))+R260)))</f>
        <v>9.7035197522352522E-3</v>
      </c>
      <c r="T260" s="186" cm="1">
        <f t="array" ref="T260">IF(V$252=-1,U260,IF(V$252=99,S260,IF(V$252=0,INDEX($D253:$K253,0,V$250),(INDEX($D253:$K253,0,V$252+1)-INDEX($D253:$K253,0,V$252))/(INDEX($D$249:$K$249,0,V$252+1)-INDEX($D$249:$K$249,0,V$252))+S260)))</f>
        <v>9.6216641584784112E-3</v>
      </c>
      <c r="U260" s="186" cm="1">
        <f t="array" ref="U260">IF(W$252=-1,V260,IF(W$252=99,T260,IF(W$252=0,INDEX($D253:$K253,0,W$250),(INDEX($D253:$K253,0,W$252+1)-INDEX($D253:$K253,0,W$252))/(INDEX($D$249:$K$249,0,W$252+1)-INDEX($D$249:$K$249,0,W$252))+T260)))</f>
        <v>9.5398085647215702E-3</v>
      </c>
      <c r="V260" s="186" cm="1">
        <f t="array" ref="V260">IF(X$252=-1,W260,IF(X$252=99,U260,IF(X$252=0,INDEX($D253:$K253,0,X$250),(INDEX($D253:$K253,0,X$252+1)-INDEX($D253:$K253,0,X$252))/(INDEX($D$249:$K$249,0,X$252+1)-INDEX($D$249:$K$249,0,X$252))+U260)))</f>
        <v>9.4579529709647291E-3</v>
      </c>
      <c r="W260" s="186" cm="1">
        <f t="array" ref="W260">IF(Y$252=-1,X260,IF(Y$252=99,V260,IF(Y$252=0,INDEX($D253:$K253,0,Y$250),(INDEX($D253:$K253,0,Y$252+1)-INDEX($D253:$K253,0,Y$252))/(INDEX($D$249:$K$249,0,Y$252+1)-INDEX($D$249:$K$249,0,Y$252))+V260)))</f>
        <v>9.3760973772078881E-3</v>
      </c>
      <c r="X260" s="186" cm="1">
        <f t="array" ref="X260">IF(Z$252=-1,Y260,IF(Z$252=99,W260,IF(Z$252=0,INDEX($D253:$K253,0,Z$250),(INDEX($D253:$K253,0,Z$252+1)-INDEX($D253:$K253,0,Z$252))/(INDEX($D$249:$K$249,0,Z$252+1)-INDEX($D$249:$K$249,0,Z$252))+W260)))</f>
        <v>9.2942417834510471E-3</v>
      </c>
      <c r="Y260" s="186" cm="1">
        <f t="array" ref="Y260">IF(AA$252=-1,Z260,IF(AA$252=99,X260,IF(AA$252=0,INDEX($D253:$K253,0,AA$250),(INDEX($D253:$K253,0,AA$252+1)-INDEX($D253:$K253,0,AA$252))/(INDEX($D$249:$K$249,0,AA$252+1)-INDEX($D$249:$K$249,0,AA$252))+X260)))</f>
        <v>9.212386189694206E-3</v>
      </c>
      <c r="Z260" s="186" cm="1">
        <f t="array" ref="Z260">IF(AB$252=-1,AA260,IF(AB$252=99,Y260,IF(AB$252=0,INDEX($D253:$K253,0,AB$250),(INDEX($D253:$K253,0,AB$252+1)-INDEX($D253:$K253,0,AB$252))/(INDEX($D$249:$K$249,0,AB$252+1)-INDEX($D$249:$K$249,0,AB$252))+Y260)))</f>
        <v>9.130530595937365E-3</v>
      </c>
      <c r="AA260" s="186" cm="1">
        <f t="array" ref="AA260">IF(AC$252=-1,AB260,IF(AC$252=99,Z260,IF(AC$252=0,INDEX($D253:$K253,0,AC$250),(INDEX($D253:$K253,0,AC$252+1)-INDEX($D253:$K253,0,AC$252))/(INDEX($D$249:$K$249,0,AC$252+1)-INDEX($D$249:$K$249,0,AC$252))+Z260)))</f>
        <v>9.0486750021805239E-3</v>
      </c>
      <c r="AB260" s="186" cm="1">
        <f t="array" ref="AB260">IF(AD$252=-1,AC260,IF(AD$252=99,AA260,IF(AD$252=0,INDEX($D253:$K253,0,AD$250),(INDEX($D253:$K253,0,AD$252+1)-INDEX($D253:$K253,0,AD$252))/(INDEX($D$249:$K$249,0,AD$252+1)-INDEX($D$249:$K$249,0,AD$252))+AA260)))</f>
        <v>8.9668194084236846E-3</v>
      </c>
      <c r="AC260" s="186" cm="1">
        <f t="array" ref="AC260">IF(AE$252=-1,AD260,IF(AE$252=99,AB260,IF(AE$252=0,INDEX($D253:$K253,0,AE$250),(INDEX($D253:$K253,0,AE$252+1)-INDEX($D253:$K253,0,AE$252))/(INDEX($D$249:$K$249,0,AE$252+1)-INDEX($D$249:$K$249,0,AE$252))+AB260)))</f>
        <v>8.6948019631864146E-3</v>
      </c>
      <c r="AD260" s="186" cm="1">
        <f t="array" ref="AD260">IF(AF$252=-1,AE260,IF(AF$252=99,AC260,IF(AF$252=0,INDEX($D253:$K253,0,AF$250),(INDEX($D253:$K253,0,AF$252+1)-INDEX($D253:$K253,0,AF$252))/(INDEX($D$249:$K$249,0,AF$252+1)-INDEX($D$249:$K$249,0,AF$252))+AC260)))</f>
        <v>8.4227845179491445E-3</v>
      </c>
      <c r="AE260" s="186" cm="1">
        <f t="array" ref="AE260">IF(AG$252=-1,AF260,IF(AG$252=99,AD260,IF(AG$252=0,INDEX($D253:$K253,0,AG$250),(INDEX($D253:$K253,0,AG$252+1)-INDEX($D253:$K253,0,AG$252))/(INDEX($D$249:$K$249,0,AG$252+1)-INDEX($D$249:$K$249,0,AG$252))+AD260)))</f>
        <v>8.1507670727118745E-3</v>
      </c>
      <c r="AF260" s="186" cm="1">
        <f t="array" ref="AF260">IF(AH$252=-1,AG260,IF(AH$252=99,AE260,IF(AH$252=0,INDEX($D253:$K253,0,AH$250),(INDEX($D253:$K253,0,AH$252+1)-INDEX($D253:$K253,0,AH$252))/(INDEX($D$249:$K$249,0,AH$252+1)-INDEX($D$249:$K$249,0,AH$252))+AE260)))</f>
        <v>7.8787496274746044E-3</v>
      </c>
      <c r="AG260" s="186" cm="1">
        <f t="array" ref="AG260">IF(AI$252=-1,AH260,IF(AI$252=99,AF260,IF(AI$252=0,INDEX($D253:$K253,0,AI$250),(INDEX($D253:$K253,0,AI$252+1)-INDEX($D253:$K253,0,AI$252))/(INDEX($D$249:$K$249,0,AI$252+1)-INDEX($D$249:$K$249,0,AI$252))+AF260)))</f>
        <v>7.6067321822373352E-3</v>
      </c>
      <c r="AH260" s="186" cm="1">
        <f t="array" ref="AH260">IF(AJ$252=-1,AI260,IF(AJ$252=99,AG260,IF(AJ$252=0,INDEX($D253:$K253,0,AJ$250),(INDEX($D253:$K253,0,AJ$252+1)-INDEX($D253:$K253,0,AJ$252))/(INDEX($D$249:$K$249,0,AJ$252+1)-INDEX($D$249:$K$249,0,AJ$252))+AG260)))</f>
        <v>7.334714737000066E-3</v>
      </c>
      <c r="AI260" s="186" cm="1">
        <f t="array" ref="AI260">IF(AK$252=-1,AJ260,IF(AK$252=99,AH260,IF(AK$252=0,INDEX($D253:$K253,0,AK$250),(INDEX($D253:$K253,0,AK$252+1)-INDEX($D253:$K253,0,AK$252))/(INDEX($D$249:$K$249,0,AK$252+1)-INDEX($D$249:$K$249,0,AK$252))+AH260)))</f>
        <v>7.0626972917627968E-3</v>
      </c>
      <c r="AJ260" s="186" cm="1">
        <f t="array" ref="AJ260">IF(AL$252=-1,AK260,IF(AL$252=99,AI260,IF(AL$252=0,INDEX($D253:$K253,0,AL$250),(INDEX($D253:$K253,0,AL$252+1)-INDEX($D253:$K253,0,AL$252))/(INDEX($D$249:$K$249,0,AL$252+1)-INDEX($D$249:$K$249,0,AL$252))+AI260)))</f>
        <v>6.7906798465255276E-3</v>
      </c>
      <c r="AK260" s="186" cm="1">
        <f t="array" ref="AK260">IF(AM$252=-1,AL260,IF(AM$252=99,AJ260,IF(AM$252=0,INDEX($D253:$K253,0,AM$250),(INDEX($D253:$K253,0,AM$252+1)-INDEX($D253:$K253,0,AM$252))/(INDEX($D$249:$K$249,0,AM$252+1)-INDEX($D$249:$K$249,0,AM$252))+AJ260)))</f>
        <v>6.5186624012882584E-3</v>
      </c>
      <c r="AL260" s="186" cm="1">
        <f t="array" ref="AL260">IF(AN$252=-1,AM260,IF(AN$252=99,AK260,IF(AN$252=0,INDEX($D253:$K253,0,AN$250),(INDEX($D253:$K253,0,AN$252+1)-INDEX($D253:$K253,0,AN$252))/(INDEX($D$249:$K$249,0,AN$252+1)-INDEX($D$249:$K$249,0,AN$252))+AK260)))</f>
        <v>6.2466449560509901E-3</v>
      </c>
      <c r="AM260" s="186" cm="1">
        <f t="array" ref="AM260">IF(AO$252=-1,AN260,IF(AO$252=99,AL260,IF(AO$252=0,INDEX($D253:$K253,0,AO$250),(INDEX($D253:$K253,0,AO$252+1)-INDEX($D253:$K253,0,AO$252))/(INDEX($D$249:$K$249,0,AO$252+1)-INDEX($D$249:$K$249,0,AO$252))+AL260)))</f>
        <v>6.0118667078715993E-3</v>
      </c>
      <c r="AN260" s="186" cm="1">
        <f t="array" ref="AN260">IF(AP$252=-1,AO260,IF(AP$252=99,AM260,IF(AP$252=0,INDEX($D253:$K253,0,AP$250),(INDEX($D253:$K253,0,AP$252+1)-INDEX($D253:$K253,0,AP$252))/(INDEX($D$249:$K$249,0,AP$252+1)-INDEX($D$249:$K$249,0,AP$252))+AM260)))</f>
        <v>5.7770884596922084E-3</v>
      </c>
      <c r="AO260" s="186" cm="1">
        <f t="array" ref="AO260">IF(AQ$252=-1,AP260,IF(AQ$252=99,AN260,IF(AQ$252=0,INDEX($D253:$K253,0,AQ$250),(INDEX($D253:$K253,0,AQ$252+1)-INDEX($D253:$K253,0,AQ$252))/(INDEX($D$249:$K$249,0,AQ$252+1)-INDEX($D$249:$K$249,0,AQ$252))+AN260)))</f>
        <v>5.5423102115128176E-3</v>
      </c>
      <c r="AP260" s="186" cm="1">
        <f t="array" ref="AP260">IF(AR$252=-1,AQ260,IF(AR$252=99,AO260,IF(AR$252=0,INDEX($D253:$K253,0,AR$250),(INDEX($D253:$K253,0,AR$252+1)-INDEX($D253:$K253,0,AR$252))/(INDEX($D$249:$K$249,0,AR$252+1)-INDEX($D$249:$K$249,0,AR$252))+AO260)))</f>
        <v>5.3075319633334268E-3</v>
      </c>
      <c r="AQ260" s="186" cm="1">
        <f t="array" ref="AQ260">IF(AS$252=-1,AR260,IF(AS$252=99,AP260,IF(AS$252=0,INDEX($D253:$K253,0,AS$250),(INDEX($D253:$K253,0,AS$252+1)-INDEX($D253:$K253,0,AS$252))/(INDEX($D$249:$K$249,0,AS$252+1)-INDEX($D$249:$K$249,0,AS$252))+AP260)))</f>
        <v>5.072753715154036E-3</v>
      </c>
      <c r="AR260" s="186" cm="1">
        <f t="array" ref="AR260">IF(AT$252=-1,AW260,IF(AT$252=99,AQ260,IF(AT$252=0,INDEX($D253:$K253,0,AT$250),(INDEX($D253:$K253,0,AT$252+1)-INDEX($D253:$K253,0,AT$252))/(INDEX($D$249:$K$249,0,AT$252+1)-INDEX($D$249:$K$249,0,AT$252))+AQ260)))</f>
        <v>4.8379754669746452E-3</v>
      </c>
      <c r="AS260" s="186" cm="1">
        <f t="array" ref="AS260">IF(AU$252=-1,AX260,IF(AU$252=99,AR260,IF(AU$252=0,INDEX($D253:$K253,0,AU$250),(INDEX($D253:$K253,0,AU$252+1)-INDEX($D253:$K253,0,AU$252))/(INDEX($D$249:$K$249,0,AU$252+1)-INDEX($D$249:$K$249,0,AU$252))+AR260)))</f>
        <v>4.6031972187952543E-3</v>
      </c>
      <c r="AT260" s="186" cm="1">
        <f t="array" ref="AT260">IF(AV$252=-1,AY260,IF(AV$252=99,AS260,IF(AV$252=0,INDEX($D253:$K253,0,AV$250),(INDEX($D253:$K253,0,AV$252+1)-INDEX($D253:$K253,0,AV$252))/(INDEX($D$249:$K$249,0,AV$252+1)-INDEX($D$249:$K$249,0,AV$252))+AS260)))</f>
        <v>4.3684189706158635E-3</v>
      </c>
      <c r="AU260" s="186" cm="1">
        <f t="array" ref="AU260">IF(AW$252=-1,AZ260,IF(AW$252=99,AT260,IF(AW$252=0,INDEX($D253:$K253,0,AW$250),(INDEX($D253:$K253,0,AW$252+1)-INDEX($D253:$K253,0,AW$252))/(INDEX($D$249:$K$249,0,AW$252+1)-INDEX($D$249:$K$249,0,AW$252))+AT260)))</f>
        <v>4.1336407224364727E-3</v>
      </c>
      <c r="AV260" s="186" cm="1">
        <f t="array" ref="AV260">IF(AX$252=-1,BA260,IF(AX$252=99,AU260,IF(AX$252=0,INDEX($D253:$K253,0,AX$250),(INDEX($D253:$K253,0,AX$252+1)-INDEX($D253:$K253,0,AX$252))/(INDEX($D$249:$K$249,0,AX$252+1)-INDEX($D$249:$K$249,0,AX$252))+AU260)))</f>
        <v>3.898862474257084E-3</v>
      </c>
      <c r="AW260" s="186" cm="1">
        <f t="array" ref="AW260">IF(AY$252=-1,BB260,IF(AY$252=99,AV260,IF(AY$252=0,INDEX($D253:$K253,0,AY$250),(INDEX($D253:$K253,0,AY$252+1)-INDEX($D253:$K253,0,AY$252))/(INDEX($D$249:$K$249,0,AY$252+1)-INDEX($D$249:$K$249,0,AY$252))+AV260)))</f>
        <v>3.898862474257084E-3</v>
      </c>
      <c r="AX260" s="186" cm="1">
        <f t="array" ref="AX260">IF(AV$252=-1,AZ260,IF(AV$252=99,AW260,IF(AV$252=0,INDEX($D253:$K253,0,AV$250),(INDEX($D253:$K253,0,AV$252+1)-INDEX($D253:$K253,0,AV$252))/(INDEX($D$249:$K$249,0,AV$252+1)-INDEX($D$249:$K$249,0,AV$252))+AW260)))</f>
        <v>3.6640842260776936E-3</v>
      </c>
      <c r="AY260" s="186" cm="1">
        <f t="array" ref="AY260">IF(AW$252=-1,BA260,IF(AW$252=99,AX260,IF(AW$252=0,INDEX($D253:$K253,0,AW$250),(INDEX($D253:$K253,0,AW$252+1)-INDEX($D253:$K253,0,AW$252))/(INDEX($D$249:$K$249,0,AW$252+1)-INDEX($D$249:$K$249,0,AW$252))+AX260)))</f>
        <v>3.4293059778983028E-3</v>
      </c>
      <c r="AZ260" s="186" cm="1">
        <f t="array" ref="AZ260">IF(AX$252=-1,BB260,IF(AX$252=99,AY260,IF(AX$252=0,INDEX($D253:$K253,0,AX$250),(INDEX($D253:$K253,0,AX$252+1)-INDEX($D253:$K253,0,AX$252))/(INDEX($D$249:$K$249,0,AX$252+1)-INDEX($D$249:$K$249,0,AX$252))+AY260)))</f>
        <v>3.898862474257084E-3</v>
      </c>
      <c r="BA260" s="186" cm="1">
        <f t="array" ref="BA260">IF(AY$252=-1,BC260,IF(AY$252=99,AZ260,IF(AY$252=0,INDEX($D253:$K253,0,AY$250),(INDEX($D253:$K253,0,AY$252+1)-INDEX($D253:$K253,0,AY$252))/(INDEX($D$249:$K$249,0,AY$252+1)-INDEX($D$249:$K$249,0,AY$252))+AZ260)))</f>
        <v>3.898862474257084E-3</v>
      </c>
      <c r="BB260" s="186" cm="1">
        <f t="array" ref="BB260">IF(AZ$252=-1,BD260,IF(AZ$252=99,BA260,IF(AZ$252=0,INDEX($D253:$K253,0,AZ$250),(INDEX($D253:$K253,0,AZ$252+1)-INDEX($D253:$K253,0,AZ$252))/(INDEX($D$249:$K$249,0,AZ$252+1)-INDEX($D$249:$K$249,0,AZ$252))+BA260)))</f>
        <v>3.898862474257084E-3</v>
      </c>
      <c r="BC260" s="186" cm="1">
        <f t="array" ref="BC260">IF(BA$252=-1,BE260,IF(BA$252=99,BB260,IF(BA$252=0,INDEX($D253:$K253,0,BA$250),(INDEX($D253:$K253,0,BA$252+1)-INDEX($D253:$K253,0,BA$252))/(INDEX($D$249:$K$249,0,BA$252+1)-INDEX($D$249:$K$249,0,BA$252))+BB260)))</f>
        <v>3.898862474257084E-3</v>
      </c>
      <c r="BD260" s="186" cm="1">
        <f t="array" ref="BD260">IF(BB$252=-1,BF260,IF(BB$252=99,BC260,IF(BB$252=0,INDEX($D253:$K253,0,BB$250),(INDEX($D253:$K253,0,BB$252+1)-INDEX($D253:$K253,0,BB$252))/(INDEX($D$249:$K$249,0,BB$252+1)-INDEX($D$249:$K$249,0,BB$252))+BC260)))</f>
        <v>3.898862474257084E-3</v>
      </c>
    </row>
    <row r="261" spans="1:56">
      <c r="A261" s="185" t="s">
        <v>16</v>
      </c>
      <c r="E261" s="185" t="s">
        <v>441</v>
      </c>
      <c r="F261" s="185" t="s">
        <v>441</v>
      </c>
      <c r="G261" s="185" t="s">
        <v>436</v>
      </c>
      <c r="H261" s="186" t="s">
        <v>440</v>
      </c>
      <c r="I261" s="185" t="s">
        <v>276</v>
      </c>
      <c r="J261" s="186">
        <f t="shared" si="634"/>
        <v>0.38777035977778862</v>
      </c>
      <c r="K261" s="186" cm="1">
        <f t="array" ref="K261">IF(M$252=-1,L261,IF(M$252=99,J261,IF(M$252=0,INDEX($D254:$K254,0,M$250),(INDEX($D254:$K254,0,M$252+1)-INDEX($D254:$K254,0,M$252))/(INDEX($D$249:$K$249,0,M$252+1)-INDEX($D$249:$K$249,0,M$252))+J261)))</f>
        <v>0.37971846533274189</v>
      </c>
      <c r="L261" s="186" cm="1">
        <f t="array" ref="L261">IF(N$252=-1,M261,IF(N$252=99,K261,IF(N$252=0,INDEX($D254:$K254,0,N$250),(INDEX($D254:$K254,0,N$252+1)-INDEX($D254:$K254,0,N$252))/(INDEX($D$249:$K$249,0,N$252+1)-INDEX($D$249:$K$249,0,N$252))+K261)))</f>
        <v>0.37166657088769517</v>
      </c>
      <c r="M261" s="186" cm="1">
        <f t="array" ref="M261">IF(O$252=-1,N261,IF(O$252=99,L261,IF(O$252=0,INDEX($D254:$K254,0,O$250),(INDEX($D254:$K254,0,O$252+1)-INDEX($D254:$K254,0,O$252))/(INDEX($D$249:$K$249,0,O$252+1)-INDEX($D$249:$K$249,0,O$252))+L261)))</f>
        <v>0.36361467644264844</v>
      </c>
      <c r="N261" s="186" cm="1">
        <f t="array" ref="N261">IF(P$252=-1,O261,IF(P$252=99,M261,IF(P$252=0,INDEX($D254:$K254,0,P$250),(INDEX($D254:$K254,0,P$252+1)-INDEX($D254:$K254,0,P$252))/(INDEX($D$249:$K$249,0,P$252+1)-INDEX($D$249:$K$249,0,P$252))+M261)))</f>
        <v>0.18180733822132422</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0.12943663644004169</v>
      </c>
      <c r="Q261" s="186" cm="1">
        <f t="array" ref="Q261">IF(S$252=-1,R261,IF(S$252=99,P261,IF(S$252=0,INDEX($D254:$K254,0,S$250),(INDEX($D254:$K254,0,S$252+1)-INDEX($D254:$K254,0,S$252))/(INDEX($D$249:$K$249,0,S$252+1)-INDEX($D$249:$K$249,0,S$252))+P261)))</f>
        <v>0.25887327288008338</v>
      </c>
      <c r="R261" s="186" cm="1">
        <f t="array" ref="R261">IF(T$252=-1,S261,IF(T$252=99,Q261,IF(T$252=0,INDEX($D254:$K254,0,T$250),(INDEX($D254:$K254,0,T$252+1)-INDEX($D254:$K254,0,T$252))/(INDEX($D$249:$K$249,0,T$252+1)-INDEX($D$249:$K$249,0,T$252))+Q261)))</f>
        <v>0.38830990932012505</v>
      </c>
      <c r="S261" s="186" cm="1">
        <f t="array" ref="S261">IF(U$252=-1,T261,IF(U$252=99,R261,IF(U$252=0,INDEX($D254:$K254,0,U$250),(INDEX($D254:$K254,0,U$252+1)-INDEX($D254:$K254,0,U$252))/(INDEX($D$249:$K$249,0,U$252+1)-INDEX($D$249:$K$249,0,U$252))+R261)))</f>
        <v>0.38536615191095364</v>
      </c>
      <c r="T261" s="186" cm="1">
        <f t="array" ref="T261">IF(V$252=-1,U261,IF(V$252=99,S261,IF(V$252=0,INDEX($D254:$K254,0,V$250),(INDEX($D254:$K254,0,V$252+1)-INDEX($D254:$K254,0,V$252))/(INDEX($D$249:$K$249,0,V$252+1)-INDEX($D$249:$K$249,0,V$252))+S261)))</f>
        <v>0.38242239450178223</v>
      </c>
      <c r="U261" s="186" cm="1">
        <f t="array" ref="U261">IF(W$252=-1,V261,IF(W$252=99,T261,IF(W$252=0,INDEX($D254:$K254,0,W$250),(INDEX($D254:$K254,0,W$252+1)-INDEX($D254:$K254,0,W$252))/(INDEX($D$249:$K$249,0,W$252+1)-INDEX($D$249:$K$249,0,W$252))+T261)))</f>
        <v>0.37947863709261082</v>
      </c>
      <c r="V261" s="186" cm="1">
        <f t="array" ref="V261">IF(X$252=-1,W261,IF(X$252=99,U261,IF(X$252=0,INDEX($D254:$K254,0,X$250),(INDEX($D254:$K254,0,X$252+1)-INDEX($D254:$K254,0,X$252))/(INDEX($D$249:$K$249,0,X$252+1)-INDEX($D$249:$K$249,0,X$252))+U261)))</f>
        <v>0.37653487968343941</v>
      </c>
      <c r="W261" s="186" cm="1">
        <f t="array" ref="W261">IF(Y$252=-1,X261,IF(Y$252=99,V261,IF(Y$252=0,INDEX($D254:$K254,0,Y$250),(INDEX($D254:$K254,0,Y$252+1)-INDEX($D254:$K254,0,Y$252))/(INDEX($D$249:$K$249,0,Y$252+1)-INDEX($D$249:$K$249,0,Y$252))+V261)))</f>
        <v>0.37359112227426799</v>
      </c>
      <c r="X261" s="186" cm="1">
        <f t="array" ref="X261">IF(Z$252=-1,Y261,IF(Z$252=99,W261,IF(Z$252=0,INDEX($D254:$K254,0,Z$250),(INDEX($D254:$K254,0,Z$252+1)-INDEX($D254:$K254,0,Z$252))/(INDEX($D$249:$K$249,0,Z$252+1)-INDEX($D$249:$K$249,0,Z$252))+W261)))</f>
        <v>0.37064736486509658</v>
      </c>
      <c r="Y261" s="186" cm="1">
        <f t="array" ref="Y261">IF(AA$252=-1,Z261,IF(AA$252=99,X261,IF(AA$252=0,INDEX($D254:$K254,0,AA$250),(INDEX($D254:$K254,0,AA$252+1)-INDEX($D254:$K254,0,AA$252))/(INDEX($D$249:$K$249,0,AA$252+1)-INDEX($D$249:$K$249,0,AA$252))+X261)))</f>
        <v>0.36770360745592517</v>
      </c>
      <c r="Z261" s="186" cm="1">
        <f t="array" ref="Z261">IF(AB$252=-1,AA261,IF(AB$252=99,Y261,IF(AB$252=0,INDEX($D254:$K254,0,AB$250),(INDEX($D254:$K254,0,AB$252+1)-INDEX($D254:$K254,0,AB$252))/(INDEX($D$249:$K$249,0,AB$252+1)-INDEX($D$249:$K$249,0,AB$252))+Y261)))</f>
        <v>0.36475985004675376</v>
      </c>
      <c r="AA261" s="186" cm="1">
        <f t="array" ref="AA261">IF(AC$252=-1,AB261,IF(AC$252=99,Z261,IF(AC$252=0,INDEX($D254:$K254,0,AC$250),(INDEX($D254:$K254,0,AC$252+1)-INDEX($D254:$K254,0,AC$252))/(INDEX($D$249:$K$249,0,AC$252+1)-INDEX($D$249:$K$249,0,AC$252))+Z261)))</f>
        <v>0.36181609263758235</v>
      </c>
      <c r="AB261" s="186" cm="1">
        <f t="array" ref="AB261">IF(AD$252=-1,AC261,IF(AD$252=99,AA261,IF(AD$252=0,INDEX($D254:$K254,0,AD$250),(INDEX($D254:$K254,0,AD$252+1)-INDEX($D254:$K254,0,AD$252))/(INDEX($D$249:$K$249,0,AD$252+1)-INDEX($D$249:$K$249,0,AD$252))+AA261)))</f>
        <v>0.35887233522841078</v>
      </c>
      <c r="AC261" s="186" cm="1">
        <f t="array" ref="AC261">IF(AE$252=-1,AD261,IF(AE$252=99,AB261,IF(AE$252=0,INDEX($D254:$K254,0,AE$250),(INDEX($D254:$K254,0,AE$252+1)-INDEX($D254:$K254,0,AE$252))/(INDEX($D$249:$K$249,0,AE$252+1)-INDEX($D$249:$K$249,0,AE$252))+AB261)))</f>
        <v>0.35498083380112289</v>
      </c>
      <c r="AD261" s="186" cm="1">
        <f t="array" ref="AD261">IF(AF$252=-1,AE261,IF(AF$252=99,AC261,IF(AF$252=0,INDEX($D254:$K254,0,AF$250),(INDEX($D254:$K254,0,AF$252+1)-INDEX($D254:$K254,0,AF$252))/(INDEX($D$249:$K$249,0,AF$252+1)-INDEX($D$249:$K$249,0,AF$252))+AC261)))</f>
        <v>0.35108933237383499</v>
      </c>
      <c r="AE261" s="186" cm="1">
        <f t="array" ref="AE261">IF(AG$252=-1,AF261,IF(AG$252=99,AD261,IF(AG$252=0,INDEX($D254:$K254,0,AG$250),(INDEX($D254:$K254,0,AG$252+1)-INDEX($D254:$K254,0,AG$252))/(INDEX($D$249:$K$249,0,AG$252+1)-INDEX($D$249:$K$249,0,AG$252))+AD261)))</f>
        <v>0.3471978309465471</v>
      </c>
      <c r="AF261" s="186" cm="1">
        <f t="array" ref="AF261">IF(AH$252=-1,AG261,IF(AH$252=99,AE261,IF(AH$252=0,INDEX($D254:$K254,0,AH$250),(INDEX($D254:$K254,0,AH$252+1)-INDEX($D254:$K254,0,AH$252))/(INDEX($D$249:$K$249,0,AH$252+1)-INDEX($D$249:$K$249,0,AH$252))+AE261)))</f>
        <v>0.34330632951925921</v>
      </c>
      <c r="AG261" s="186" cm="1">
        <f t="array" ref="AG261">IF(AI$252=-1,AH261,IF(AI$252=99,AF261,IF(AI$252=0,INDEX($D254:$K254,0,AI$250),(INDEX($D254:$K254,0,AI$252+1)-INDEX($D254:$K254,0,AI$252))/(INDEX($D$249:$K$249,0,AI$252+1)-INDEX($D$249:$K$249,0,AI$252))+AF261)))</f>
        <v>0.33941482809197132</v>
      </c>
      <c r="AH261" s="186" cm="1">
        <f t="array" ref="AH261">IF(AJ$252=-1,AI261,IF(AJ$252=99,AG261,IF(AJ$252=0,INDEX($D254:$K254,0,AJ$250),(INDEX($D254:$K254,0,AJ$252+1)-INDEX($D254:$K254,0,AJ$252))/(INDEX($D$249:$K$249,0,AJ$252+1)-INDEX($D$249:$K$249,0,AJ$252))+AG261)))</f>
        <v>0.33552332666468343</v>
      </c>
      <c r="AI261" s="186" cm="1">
        <f t="array" ref="AI261">IF(AK$252=-1,AJ261,IF(AK$252=99,AH261,IF(AK$252=0,INDEX($D254:$K254,0,AK$250),(INDEX($D254:$K254,0,AK$252+1)-INDEX($D254:$K254,0,AK$252))/(INDEX($D$249:$K$249,0,AK$252+1)-INDEX($D$249:$K$249,0,AK$252))+AH261)))</f>
        <v>0.33163182523739554</v>
      </c>
      <c r="AJ261" s="186" cm="1">
        <f t="array" ref="AJ261">IF(AL$252=-1,AK261,IF(AL$252=99,AI261,IF(AL$252=0,INDEX($D254:$K254,0,AL$250),(INDEX($D254:$K254,0,AL$252+1)-INDEX($D254:$K254,0,AL$252))/(INDEX($D$249:$K$249,0,AL$252+1)-INDEX($D$249:$K$249,0,AL$252))+AI261)))</f>
        <v>0.32774032381010765</v>
      </c>
      <c r="AK261" s="186" cm="1">
        <f t="array" ref="AK261">IF(AM$252=-1,AL261,IF(AM$252=99,AJ261,IF(AM$252=0,INDEX($D254:$K254,0,AM$250),(INDEX($D254:$K254,0,AM$252+1)-INDEX($D254:$K254,0,AM$252))/(INDEX($D$249:$K$249,0,AM$252+1)-INDEX($D$249:$K$249,0,AM$252))+AJ261)))</f>
        <v>0.32384882238281976</v>
      </c>
      <c r="AL261" s="186" cm="1">
        <f t="array" ref="AL261">IF(AN$252=-1,AM261,IF(AN$252=99,AK261,IF(AN$252=0,INDEX($D254:$K254,0,AN$250),(INDEX($D254:$K254,0,AN$252+1)-INDEX($D254:$K254,0,AN$252))/(INDEX($D$249:$K$249,0,AN$252+1)-INDEX($D$249:$K$249,0,AN$252))+AK261)))</f>
        <v>0.31995732095553214</v>
      </c>
      <c r="AM261" s="186" cm="1">
        <f t="array" ref="AM261">IF(AO$252=-1,AN261,IF(AO$252=99,AL261,IF(AO$252=0,INDEX($D254:$K254,0,AO$250),(INDEX($D254:$K254,0,AO$252+1)-INDEX($D254:$K254,0,AO$252))/(INDEX($D$249:$K$249,0,AO$252+1)-INDEX($D$249:$K$249,0,AO$252))+AL261)))</f>
        <v>0.31505026306622869</v>
      </c>
      <c r="AN261" s="186" cm="1">
        <f t="array" ref="AN261">IF(AP$252=-1,AO261,IF(AP$252=99,AM261,IF(AP$252=0,INDEX($D254:$K254,0,AP$250),(INDEX($D254:$K254,0,AP$252+1)-INDEX($D254:$K254,0,AP$252))/(INDEX($D$249:$K$249,0,AP$252+1)-INDEX($D$249:$K$249,0,AP$252))+AM261)))</f>
        <v>0.31014320517692523</v>
      </c>
      <c r="AO261" s="186" cm="1">
        <f t="array" ref="AO261">IF(AQ$252=-1,AP261,IF(AQ$252=99,AN261,IF(AQ$252=0,INDEX($D254:$K254,0,AQ$250),(INDEX($D254:$K254,0,AQ$252+1)-INDEX($D254:$K254,0,AQ$252))/(INDEX($D$249:$K$249,0,AQ$252+1)-INDEX($D$249:$K$249,0,AQ$252))+AN261)))</f>
        <v>0.30523614728762177</v>
      </c>
      <c r="AP261" s="186" cm="1">
        <f t="array" ref="AP261">IF(AR$252=-1,AQ261,IF(AR$252=99,AO261,IF(AR$252=0,INDEX($D254:$K254,0,AR$250),(INDEX($D254:$K254,0,AR$252+1)-INDEX($D254:$K254,0,AR$252))/(INDEX($D$249:$K$249,0,AR$252+1)-INDEX($D$249:$K$249,0,AR$252))+AO261)))</f>
        <v>0.30032908939831832</v>
      </c>
      <c r="AQ261" s="186" cm="1">
        <f t="array" ref="AQ261">IF(AS$252=-1,AR261,IF(AS$252=99,AP261,IF(AS$252=0,INDEX($D254:$K254,0,AS$250),(INDEX($D254:$K254,0,AS$252+1)-INDEX($D254:$K254,0,AS$252))/(INDEX($D$249:$K$249,0,AS$252+1)-INDEX($D$249:$K$249,0,AS$252))+AP261)))</f>
        <v>0.29542203150901486</v>
      </c>
      <c r="AR261" s="186" cm="1">
        <f t="array" ref="AR261">IF(AT$252=-1,AW261,IF(AT$252=99,AQ261,IF(AT$252=0,INDEX($D254:$K254,0,AT$250),(INDEX($D254:$K254,0,AT$252+1)-INDEX($D254:$K254,0,AT$252))/(INDEX($D$249:$K$249,0,AT$252+1)-INDEX($D$249:$K$249,0,AT$252))+AQ261)))</f>
        <v>0.2905149736197114</v>
      </c>
      <c r="AS261" s="186" cm="1">
        <f t="array" ref="AS261">IF(AU$252=-1,AX261,IF(AU$252=99,AR261,IF(AU$252=0,INDEX($D254:$K254,0,AU$250),(INDEX($D254:$K254,0,AU$252+1)-INDEX($D254:$K254,0,AU$252))/(INDEX($D$249:$K$249,0,AU$252+1)-INDEX($D$249:$K$249,0,AU$252))+AR261)))</f>
        <v>0.28560791573040795</v>
      </c>
      <c r="AT261" s="186" cm="1">
        <f t="array" ref="AT261">IF(AV$252=-1,AY261,IF(AV$252=99,AS261,IF(AV$252=0,INDEX($D254:$K254,0,AV$250),(INDEX($D254:$K254,0,AV$252+1)-INDEX($D254:$K254,0,AV$252))/(INDEX($D$249:$K$249,0,AV$252+1)-INDEX($D$249:$K$249,0,AV$252))+AS261)))</f>
        <v>0.28070085784110449</v>
      </c>
      <c r="AU261" s="186" cm="1">
        <f t="array" ref="AU261">IF(AW$252=-1,AZ261,IF(AW$252=99,AT261,IF(AW$252=0,INDEX($D254:$K254,0,AW$250),(INDEX($D254:$K254,0,AW$252+1)-INDEX($D254:$K254,0,AW$252))/(INDEX($D$249:$K$249,0,AW$252+1)-INDEX($D$249:$K$249,0,AW$252))+AT261)))</f>
        <v>0.27579379995180103</v>
      </c>
      <c r="AV261" s="186" cm="1">
        <f t="array" ref="AV261">IF(AX$252=-1,BA261,IF(AX$252=99,AU261,IF(AX$252=0,INDEX($D254:$K254,0,AX$250),(INDEX($D254:$K254,0,AX$252+1)-INDEX($D254:$K254,0,AX$252))/(INDEX($D$249:$K$249,0,AX$252+1)-INDEX($D$249:$K$249,0,AX$252))+AU261)))</f>
        <v>0.27088674206249758</v>
      </c>
      <c r="AW261" s="186" cm="1">
        <f t="array" ref="AW261">IF(AY$252=-1,BB261,IF(AY$252=99,AV261,IF(AY$252=0,INDEX($D254:$K254,0,AY$250),(INDEX($D254:$K254,0,AY$252+1)-INDEX($D254:$K254,0,AY$252))/(INDEX($D$249:$K$249,0,AY$252+1)-INDEX($D$249:$K$249,0,AY$252))+AV261)))</f>
        <v>0.27088674206249758</v>
      </c>
      <c r="AX261" s="186" cm="1">
        <f t="array" ref="AX261">IF(AV$252=-1,AZ261,IF(AV$252=99,AW261,IF(AV$252=0,INDEX($D254:$K254,0,AV$250),(INDEX($D254:$K254,0,AV$252+1)-INDEX($D254:$K254,0,AV$252))/(INDEX($D$249:$K$249,0,AV$252+1)-INDEX($D$249:$K$249,0,AV$252))+AW261)))</f>
        <v>0.26597968417319412</v>
      </c>
      <c r="AY261" s="186" cm="1">
        <f t="array" ref="AY261">IF(AW$252=-1,BA261,IF(AW$252=99,AX261,IF(AW$252=0,INDEX($D254:$K254,0,AW$250),(INDEX($D254:$K254,0,AW$252+1)-INDEX($D254:$K254,0,AW$252))/(INDEX($D$249:$K$249,0,AW$252+1)-INDEX($D$249:$K$249,0,AW$252))+AX261)))</f>
        <v>0.26107262628389066</v>
      </c>
      <c r="AZ261" s="186" cm="1">
        <f t="array" ref="AZ261">IF(AX$252=-1,BB261,IF(AX$252=99,AY261,IF(AX$252=0,INDEX($D254:$K254,0,AX$250),(INDEX($D254:$K254,0,AX$252+1)-INDEX($D254:$K254,0,AX$252))/(INDEX($D$249:$K$249,0,AX$252+1)-INDEX($D$249:$K$249,0,AX$252))+AY261)))</f>
        <v>0.27088674206249758</v>
      </c>
      <c r="BA261" s="186" cm="1">
        <f t="array" ref="BA261">IF(AY$252=-1,BC261,IF(AY$252=99,AZ261,IF(AY$252=0,INDEX($D254:$K254,0,AY$250),(INDEX($D254:$K254,0,AY$252+1)-INDEX($D254:$K254,0,AY$252))/(INDEX($D$249:$K$249,0,AY$252+1)-INDEX($D$249:$K$249,0,AY$252))+AZ261)))</f>
        <v>0.27088674206249758</v>
      </c>
      <c r="BB261" s="186" cm="1">
        <f t="array" ref="BB261">IF(AZ$252=-1,BD261,IF(AZ$252=99,BA261,IF(AZ$252=0,INDEX($D254:$K254,0,AZ$250),(INDEX($D254:$K254,0,AZ$252+1)-INDEX($D254:$K254,0,AZ$252))/(INDEX($D$249:$K$249,0,AZ$252+1)-INDEX($D$249:$K$249,0,AZ$252))+BA261)))</f>
        <v>0.27088674206249758</v>
      </c>
      <c r="BC261" s="186" cm="1">
        <f t="array" ref="BC261">IF(BA$252=-1,BE261,IF(BA$252=99,BB261,IF(BA$252=0,INDEX($D254:$K254,0,BA$250),(INDEX($D254:$K254,0,BA$252+1)-INDEX($D254:$K254,0,BA$252))/(INDEX($D$249:$K$249,0,BA$252+1)-INDEX($D$249:$K$249,0,BA$252))+BB261)))</f>
        <v>0.27088674206249758</v>
      </c>
      <c r="BD261" s="186" cm="1">
        <f t="array" ref="BD261">IF(BB$252=-1,BF261,IF(BB$252=99,BC261,IF(BB$252=0,INDEX($D254:$K254,0,BB$250),(INDEX($D254:$K254,0,BB$252+1)-INDEX($D254:$K254,0,BB$252))/(INDEX($D$249:$K$249,0,BB$252+1)-INDEX($D$249:$K$249,0,BB$252))+BC261)))</f>
        <v>0.27088674206249758</v>
      </c>
    </row>
    <row r="262" spans="1:56">
      <c r="A262" s="185" t="s">
        <v>16</v>
      </c>
      <c r="E262" s="185" t="s">
        <v>441</v>
      </c>
      <c r="F262" s="185" t="s">
        <v>441</v>
      </c>
      <c r="G262" s="185" t="s">
        <v>437</v>
      </c>
      <c r="H262" s="186" t="s">
        <v>440</v>
      </c>
      <c r="I262" s="185" t="s">
        <v>277</v>
      </c>
      <c r="J262" s="186">
        <f t="shared" si="634"/>
        <v>0.53340059208599533</v>
      </c>
      <c r="K262" s="186" cm="1">
        <f t="array" ref="K262">IF(M$252=-1,L262,IF(M$252=99,J262,IF(M$252=0,INDEX($D255:$K255,0,M$250),(INDEX($D255:$K255,0,M$252+1)-INDEX($D255:$K255,0,M$252))/(INDEX($D$249:$K$249,0,M$252+1)-INDEX($D$249:$K$249,0,M$252))+J262)))</f>
        <v>0.54211977639576958</v>
      </c>
      <c r="L262" s="186" cm="1">
        <f t="array" ref="L262">IF(N$252=-1,M262,IF(N$252=99,K262,IF(N$252=0,INDEX($D255:$K255,0,N$250),(INDEX($D255:$K255,0,N$252+1)-INDEX($D255:$K255,0,N$252))/(INDEX($D$249:$K$249,0,N$252+1)-INDEX($D$249:$K$249,0,N$252))+K262)))</f>
        <v>0.55083896070554383</v>
      </c>
      <c r="M262" s="186" cm="1">
        <f t="array" ref="M262">IF(O$252=-1,N262,IF(O$252=99,L262,IF(O$252=0,INDEX($D255:$K255,0,O$250),(INDEX($D255:$K255,0,O$252+1)-INDEX($D255:$K255,0,O$252))/(INDEX($D$249:$K$249,0,O$252+1)-INDEX($D$249:$K$249,0,O$252))+L262)))</f>
        <v>0.55955814501531798</v>
      </c>
      <c r="N262" s="186" cm="1">
        <f t="array" ref="N262">IF(P$252=-1,O262,IF(P$252=99,M262,IF(P$252=0,INDEX($D255:$K255,0,P$250),(INDEX($D255:$K255,0,P$252+1)-INDEX($D255:$K255,0,P$252))/(INDEX($D$249:$K$249,0,P$252+1)-INDEX($D$249:$K$249,0,P$252))+M262)))</f>
        <v>0.27977907250765899</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0.17944249633247886</v>
      </c>
      <c r="Q262" s="186" cm="1">
        <f t="array" ref="Q262">IF(S$252=-1,R262,IF(S$252=99,P262,IF(S$252=0,INDEX($D255:$K255,0,S$250),(INDEX($D255:$K255,0,S$252+1)-INDEX($D255:$K255,0,S$252))/(INDEX($D$249:$K$249,0,S$252+1)-INDEX($D$249:$K$249,0,S$252))+P262)))</f>
        <v>0.35888499266495771</v>
      </c>
      <c r="R262" s="186" cm="1">
        <f t="array" ref="R262">IF(T$252=-1,S262,IF(T$252=99,Q262,IF(T$252=0,INDEX($D255:$K255,0,T$250),(INDEX($D255:$K255,0,T$252+1)-INDEX($D255:$K255,0,T$252))/(INDEX($D$249:$K$249,0,T$252+1)-INDEX($D$249:$K$249,0,T$252))+Q262)))</f>
        <v>0.53832748899743654</v>
      </c>
      <c r="S262" s="186" cm="1">
        <f t="array" ref="S262">IF(U$252=-1,T262,IF(U$252=99,R262,IF(U$252=0,INDEX($D255:$K255,0,U$250),(INDEX($D255:$K255,0,U$252+1)-INDEX($D255:$K255,0,U$252))/(INDEX($D$249:$K$249,0,U$252+1)-INDEX($D$249:$K$249,0,U$252))+R262)))</f>
        <v>0.54174616471064752</v>
      </c>
      <c r="T262" s="186" cm="1">
        <f t="array" ref="T262">IF(V$252=-1,U262,IF(V$252=99,S262,IF(V$252=0,INDEX($D255:$K255,0,V$250),(INDEX($D255:$K255,0,V$252+1)-INDEX($D255:$K255,0,V$252))/(INDEX($D$249:$K$249,0,V$252+1)-INDEX($D$249:$K$249,0,V$252))+S262)))</f>
        <v>0.54516484042385849</v>
      </c>
      <c r="U262" s="186" cm="1">
        <f t="array" ref="U262">IF(W$252=-1,V262,IF(W$252=99,T262,IF(W$252=0,INDEX($D255:$K255,0,W$250),(INDEX($D255:$K255,0,W$252+1)-INDEX($D255:$K255,0,W$252))/(INDEX($D$249:$K$249,0,W$252+1)-INDEX($D$249:$K$249,0,W$252))+T262)))</f>
        <v>0.54858351613706946</v>
      </c>
      <c r="V262" s="186" cm="1">
        <f t="array" ref="V262">IF(X$252=-1,W262,IF(X$252=99,U262,IF(X$252=0,INDEX($D255:$K255,0,X$250),(INDEX($D255:$K255,0,X$252+1)-INDEX($D255:$K255,0,X$252))/(INDEX($D$249:$K$249,0,X$252+1)-INDEX($D$249:$K$249,0,X$252))+U262)))</f>
        <v>0.55200219185028043</v>
      </c>
      <c r="W262" s="186" cm="1">
        <f t="array" ref="W262">IF(Y$252=-1,X262,IF(Y$252=99,V262,IF(Y$252=0,INDEX($D255:$K255,0,Y$250),(INDEX($D255:$K255,0,Y$252+1)-INDEX($D255:$K255,0,Y$252))/(INDEX($D$249:$K$249,0,Y$252+1)-INDEX($D$249:$K$249,0,Y$252))+V262)))</f>
        <v>0.5554208675634914</v>
      </c>
      <c r="X262" s="186" cm="1">
        <f t="array" ref="X262">IF(Z$252=-1,Y262,IF(Z$252=99,W262,IF(Z$252=0,INDEX($D255:$K255,0,Z$250),(INDEX($D255:$K255,0,Z$252+1)-INDEX($D255:$K255,0,Z$252))/(INDEX($D$249:$K$249,0,Z$252+1)-INDEX($D$249:$K$249,0,Z$252))+W262)))</f>
        <v>0.55883954327670238</v>
      </c>
      <c r="Y262" s="186" cm="1">
        <f t="array" ref="Y262">IF(AA$252=-1,Z262,IF(AA$252=99,X262,IF(AA$252=0,INDEX($D255:$K255,0,AA$250),(INDEX($D255:$K255,0,AA$252+1)-INDEX($D255:$K255,0,AA$252))/(INDEX($D$249:$K$249,0,AA$252+1)-INDEX($D$249:$K$249,0,AA$252))+X262)))</f>
        <v>0.56225821898991335</v>
      </c>
      <c r="Z262" s="186" cm="1">
        <f t="array" ref="Z262">IF(AB$252=-1,AA262,IF(AB$252=99,Y262,IF(AB$252=0,INDEX($D255:$K255,0,AB$250),(INDEX($D255:$K255,0,AB$252+1)-INDEX($D255:$K255,0,AB$252))/(INDEX($D$249:$K$249,0,AB$252+1)-INDEX($D$249:$K$249,0,AB$252))+Y262)))</f>
        <v>0.56567689470312432</v>
      </c>
      <c r="AA262" s="186" cm="1">
        <f t="array" ref="AA262">IF(AC$252=-1,AB262,IF(AC$252=99,Z262,IF(AC$252=0,INDEX($D255:$K255,0,AC$250),(INDEX($D255:$K255,0,AC$252+1)-INDEX($D255:$K255,0,AC$252))/(INDEX($D$249:$K$249,0,AC$252+1)-INDEX($D$249:$K$249,0,AC$252))+Z262)))</f>
        <v>0.56909557041633529</v>
      </c>
      <c r="AB262" s="186" cm="1">
        <f t="array" ref="AB262">IF(AD$252=-1,AC262,IF(AD$252=99,AA262,IF(AD$252=0,INDEX($D255:$K255,0,AD$250),(INDEX($D255:$K255,0,AD$252+1)-INDEX($D255:$K255,0,AD$252))/(INDEX($D$249:$K$249,0,AD$252+1)-INDEX($D$249:$K$249,0,AD$252))+AA262)))</f>
        <v>0.57251424612954593</v>
      </c>
      <c r="AC262" s="186" cm="1">
        <f t="array" ref="AC262">IF(AE$252=-1,AD262,IF(AE$252=99,AB262,IF(AE$252=0,INDEX($D255:$K255,0,AE$250),(INDEX($D255:$K255,0,AE$252+1)-INDEX($D255:$K255,0,AE$252))/(INDEX($D$249:$K$249,0,AE$252+1)-INDEX($D$249:$K$249,0,AE$252))+AB262)))</f>
        <v>0.57743585815339471</v>
      </c>
      <c r="AD262" s="186" cm="1">
        <f t="array" ref="AD262">IF(AF$252=-1,AE262,IF(AF$252=99,AC262,IF(AF$252=0,INDEX($D255:$K255,0,AF$250),(INDEX($D255:$K255,0,AF$252+1)-INDEX($D255:$K255,0,AF$252))/(INDEX($D$249:$K$249,0,AF$252+1)-INDEX($D$249:$K$249,0,AF$252))+AC262)))</f>
        <v>0.58235747017724337</v>
      </c>
      <c r="AE262" s="186" cm="1">
        <f t="array" ref="AE262">IF(AG$252=-1,AF262,IF(AG$252=99,AD262,IF(AG$252=0,INDEX($D255:$K255,0,AG$250),(INDEX($D255:$K255,0,AG$252+1)-INDEX($D255:$K255,0,AG$252))/(INDEX($D$249:$K$249,0,AG$252+1)-INDEX($D$249:$K$249,0,AG$252))+AD262)))</f>
        <v>0.58727908220109204</v>
      </c>
      <c r="AF262" s="186" cm="1">
        <f t="array" ref="AF262">IF(AH$252=-1,AG262,IF(AH$252=99,AE262,IF(AH$252=0,INDEX($D255:$K255,0,AH$250),(INDEX($D255:$K255,0,AH$252+1)-INDEX($D255:$K255,0,AH$252))/(INDEX($D$249:$K$249,0,AH$252+1)-INDEX($D$249:$K$249,0,AH$252))+AE262)))</f>
        <v>0.5922006942249407</v>
      </c>
      <c r="AG262" s="186" cm="1">
        <f t="array" ref="AG262">IF(AI$252=-1,AH262,IF(AI$252=99,AF262,IF(AI$252=0,INDEX($D255:$K255,0,AI$250),(INDEX($D255:$K255,0,AI$252+1)-INDEX($D255:$K255,0,AI$252))/(INDEX($D$249:$K$249,0,AI$252+1)-INDEX($D$249:$K$249,0,AI$252))+AF262)))</f>
        <v>0.59712230624878937</v>
      </c>
      <c r="AH262" s="186" cm="1">
        <f t="array" ref="AH262">IF(AJ$252=-1,AI262,IF(AJ$252=99,AG262,IF(AJ$252=0,INDEX($D255:$K255,0,AJ$250),(INDEX($D255:$K255,0,AJ$252+1)-INDEX($D255:$K255,0,AJ$252))/(INDEX($D$249:$K$249,0,AJ$252+1)-INDEX($D$249:$K$249,0,AJ$252))+AG262)))</f>
        <v>0.60204391827263803</v>
      </c>
      <c r="AI262" s="186" cm="1">
        <f t="array" ref="AI262">IF(AK$252=-1,AJ262,IF(AK$252=99,AH262,IF(AK$252=0,INDEX($D255:$K255,0,AK$250),(INDEX($D255:$K255,0,AK$252+1)-INDEX($D255:$K255,0,AK$252))/(INDEX($D$249:$K$249,0,AK$252+1)-INDEX($D$249:$K$249,0,AK$252))+AH262)))</f>
        <v>0.6069655302964867</v>
      </c>
      <c r="AJ262" s="186" cm="1">
        <f t="array" ref="AJ262">IF(AL$252=-1,AK262,IF(AL$252=99,AI262,IF(AL$252=0,INDEX($D255:$K255,0,AL$250),(INDEX($D255:$K255,0,AL$252+1)-INDEX($D255:$K255,0,AL$252))/(INDEX($D$249:$K$249,0,AL$252+1)-INDEX($D$249:$K$249,0,AL$252))+AI262)))</f>
        <v>0.61188714232033536</v>
      </c>
      <c r="AK262" s="186" cm="1">
        <f t="array" ref="AK262">IF(AM$252=-1,AL262,IF(AM$252=99,AJ262,IF(AM$252=0,INDEX($D255:$K255,0,AM$250),(INDEX($D255:$K255,0,AM$252+1)-INDEX($D255:$K255,0,AM$252))/(INDEX($D$249:$K$249,0,AM$252+1)-INDEX($D$249:$K$249,0,AM$252))+AJ262)))</f>
        <v>0.61680875434418403</v>
      </c>
      <c r="AL262" s="186" cm="1">
        <f t="array" ref="AL262">IF(AN$252=-1,AM262,IF(AN$252=99,AK262,IF(AN$252=0,INDEX($D255:$K255,0,AN$250),(INDEX($D255:$K255,0,AN$252+1)-INDEX($D255:$K255,0,AN$252))/(INDEX($D$249:$K$249,0,AN$252+1)-INDEX($D$249:$K$249,0,AN$252))+AK262)))</f>
        <v>0.62173036636803314</v>
      </c>
      <c r="AM262" s="186" cm="1">
        <f t="array" ref="AM262">IF(AO$252=-1,AN262,IF(AO$252=99,AL262,IF(AO$252=0,INDEX($D255:$K255,0,AO$250),(INDEX($D255:$K255,0,AO$252+1)-INDEX($D255:$K255,0,AO$252))/(INDEX($D$249:$K$249,0,AO$252+1)-INDEX($D$249:$K$249,0,AO$252))+AL262)))</f>
        <v>0.62746329088069575</v>
      </c>
      <c r="AN262" s="186" cm="1">
        <f t="array" ref="AN262">IF(AP$252=-1,AO262,IF(AP$252=99,AM262,IF(AP$252=0,INDEX($D255:$K255,0,AP$250),(INDEX($D255:$K255,0,AP$252+1)-INDEX($D255:$K255,0,AP$252))/(INDEX($D$249:$K$249,0,AP$252+1)-INDEX($D$249:$K$249,0,AP$252))+AM262)))</f>
        <v>0.63319621539335835</v>
      </c>
      <c r="AO262" s="186" cm="1">
        <f t="array" ref="AO262">IF(AQ$252=-1,AP262,IF(AQ$252=99,AN262,IF(AQ$252=0,INDEX($D255:$K255,0,AQ$250),(INDEX($D255:$K255,0,AQ$252+1)-INDEX($D255:$K255,0,AQ$252))/(INDEX($D$249:$K$249,0,AQ$252+1)-INDEX($D$249:$K$249,0,AQ$252))+AN262)))</f>
        <v>0.63892913990602096</v>
      </c>
      <c r="AP262" s="186" cm="1">
        <f t="array" ref="AP262">IF(AR$252=-1,AQ262,IF(AR$252=99,AO262,IF(AR$252=0,INDEX($D255:$K255,0,AR$250),(INDEX($D255:$K255,0,AR$252+1)-INDEX($D255:$K255,0,AR$252))/(INDEX($D$249:$K$249,0,AR$252+1)-INDEX($D$249:$K$249,0,AR$252))+AO262)))</f>
        <v>0.64466206441868357</v>
      </c>
      <c r="AQ262" s="186" cm="1">
        <f t="array" ref="AQ262">IF(AS$252=-1,AR262,IF(AS$252=99,AP262,IF(AS$252=0,INDEX($D255:$K255,0,AS$250),(INDEX($D255:$K255,0,AS$252+1)-INDEX($D255:$K255,0,AS$252))/(INDEX($D$249:$K$249,0,AS$252+1)-INDEX($D$249:$K$249,0,AS$252))+AP262)))</f>
        <v>0.65039498893134617</v>
      </c>
      <c r="AR262" s="186" cm="1">
        <f t="array" ref="AR262">IF(AT$252=-1,AW262,IF(AT$252=99,AQ262,IF(AT$252=0,INDEX($D255:$K255,0,AT$250),(INDEX($D255:$K255,0,AT$252+1)-INDEX($D255:$K255,0,AT$252))/(INDEX($D$249:$K$249,0,AT$252+1)-INDEX($D$249:$K$249,0,AT$252))+AQ262)))</f>
        <v>0.65612791344400878</v>
      </c>
      <c r="AS262" s="186" cm="1">
        <f t="array" ref="AS262">IF(AU$252=-1,AX262,IF(AU$252=99,AR262,IF(AU$252=0,INDEX($D255:$K255,0,AU$250),(INDEX($D255:$K255,0,AU$252+1)-INDEX($D255:$K255,0,AU$252))/(INDEX($D$249:$K$249,0,AU$252+1)-INDEX($D$249:$K$249,0,AU$252))+AR262)))</f>
        <v>0.66186083795667139</v>
      </c>
      <c r="AT262" s="186" cm="1">
        <f t="array" ref="AT262">IF(AV$252=-1,AY262,IF(AV$252=99,AS262,IF(AV$252=0,INDEX($D255:$K255,0,AV$250),(INDEX($D255:$K255,0,AV$252+1)-INDEX($D255:$K255,0,AV$252))/(INDEX($D$249:$K$249,0,AV$252+1)-INDEX($D$249:$K$249,0,AV$252))+AS262)))</f>
        <v>0.667593762469334</v>
      </c>
      <c r="AU262" s="186" cm="1">
        <f t="array" ref="AU262">IF(AW$252=-1,AZ262,IF(AW$252=99,AT262,IF(AW$252=0,INDEX($D255:$K255,0,AW$250),(INDEX($D255:$K255,0,AW$252+1)-INDEX($D255:$K255,0,AW$252))/(INDEX($D$249:$K$249,0,AW$252+1)-INDEX($D$249:$K$249,0,AW$252))+AT262)))</f>
        <v>0.6733266869819966</v>
      </c>
      <c r="AV262" s="186" cm="1">
        <f t="array" ref="AV262">IF(AX$252=-1,BA262,IF(AX$252=99,AU262,IF(AX$252=0,INDEX($D255:$K255,0,AX$250),(INDEX($D255:$K255,0,AX$252+1)-INDEX($D255:$K255,0,AX$252))/(INDEX($D$249:$K$249,0,AX$252+1)-INDEX($D$249:$K$249,0,AX$252))+AU262)))</f>
        <v>0.67905961149465943</v>
      </c>
      <c r="AW262" s="186" cm="1">
        <f t="array" ref="AW262">IF(AY$252=-1,BB262,IF(AY$252=99,AV262,IF(AY$252=0,INDEX($D255:$K255,0,AY$250),(INDEX($D255:$K255,0,AY$252+1)-INDEX($D255:$K255,0,AY$252))/(INDEX($D$249:$K$249,0,AY$252+1)-INDEX($D$249:$K$249,0,AY$252))+AV262)))</f>
        <v>0.67905961149465943</v>
      </c>
      <c r="AX262" s="186" cm="1">
        <f t="array" ref="AX262">IF(AV$252=-1,AZ262,IF(AV$252=99,AW262,IF(AV$252=0,INDEX($D255:$K255,0,AV$250),(INDEX($D255:$K255,0,AV$252+1)-INDEX($D255:$K255,0,AV$252))/(INDEX($D$249:$K$249,0,AV$252+1)-INDEX($D$249:$K$249,0,AV$252))+AW262)))</f>
        <v>0.68479253600732204</v>
      </c>
      <c r="AY262" s="186" cm="1">
        <f t="array" ref="AY262">IF(AW$252=-1,BA262,IF(AW$252=99,AX262,IF(AW$252=0,INDEX($D255:$K255,0,AW$250),(INDEX($D255:$K255,0,AW$252+1)-INDEX($D255:$K255,0,AW$252))/(INDEX($D$249:$K$249,0,AW$252+1)-INDEX($D$249:$K$249,0,AW$252))+AX262)))</f>
        <v>0.69052546051998465</v>
      </c>
      <c r="AZ262" s="186" cm="1">
        <f t="array" ref="AZ262">IF(AX$252=-1,BB262,IF(AX$252=99,AY262,IF(AX$252=0,INDEX($D255:$K255,0,AX$250),(INDEX($D255:$K255,0,AX$252+1)-INDEX($D255:$K255,0,AX$252))/(INDEX($D$249:$K$249,0,AX$252+1)-INDEX($D$249:$K$249,0,AX$252))+AY262)))</f>
        <v>0.67905961149465943</v>
      </c>
      <c r="BA262" s="186" cm="1">
        <f t="array" ref="BA262">IF(AY$252=-1,BC262,IF(AY$252=99,AZ262,IF(AY$252=0,INDEX($D255:$K255,0,AY$250),(INDEX($D255:$K255,0,AY$252+1)-INDEX($D255:$K255,0,AY$252))/(INDEX($D$249:$K$249,0,AY$252+1)-INDEX($D$249:$K$249,0,AY$252))+AZ262)))</f>
        <v>0.67905961149465943</v>
      </c>
      <c r="BB262" s="186" cm="1">
        <f t="array" ref="BB262">IF(AZ$252=-1,BD262,IF(AZ$252=99,BA262,IF(AZ$252=0,INDEX($D255:$K255,0,AZ$250),(INDEX($D255:$K255,0,AZ$252+1)-INDEX($D255:$K255,0,AZ$252))/(INDEX($D$249:$K$249,0,AZ$252+1)-INDEX($D$249:$K$249,0,AZ$252))+BA262)))</f>
        <v>0.67905961149465943</v>
      </c>
      <c r="BC262" s="186" cm="1">
        <f t="array" ref="BC262">IF(BA$252=-1,BE262,IF(BA$252=99,BB262,IF(BA$252=0,INDEX($D255:$K255,0,BA$250),(INDEX($D255:$K255,0,BA$252+1)-INDEX($D255:$K255,0,BA$252))/(INDEX($D$249:$K$249,0,BA$252+1)-INDEX($D$249:$K$249,0,BA$252))+BB262)))</f>
        <v>0.67905961149465943</v>
      </c>
      <c r="BD262" s="186" cm="1">
        <f t="array" ref="BD262">IF(BB$252=-1,BF262,IF(BB$252=99,BC262,IF(BB$252=0,INDEX($D255:$K255,0,BB$250),(INDEX($D255:$K255,0,BB$252+1)-INDEX($D255:$K255,0,BB$252))/(INDEX($D$249:$K$249,0,BB$252+1)-INDEX($D$249:$K$249,0,BB$252))+BC262)))</f>
        <v>0.67905961149465943</v>
      </c>
    </row>
    <row r="263" spans="1:56">
      <c r="A263" s="185" t="s">
        <v>16</v>
      </c>
      <c r="E263" s="185" t="s">
        <v>442</v>
      </c>
      <c r="F263" s="185" t="s">
        <v>442</v>
      </c>
      <c r="G263" s="185" t="str">
        <f>G260</f>
        <v>low income</v>
      </c>
      <c r="H263" s="186" t="s">
        <v>439</v>
      </c>
      <c r="I263" s="185" t="str">
        <f>I260</f>
        <v>hhd-le</v>
      </c>
      <c r="J263" s="186">
        <f t="shared" si="634"/>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0.18664274945100398</v>
      </c>
      <c r="Q263" s="186" cm="1">
        <f t="array" ref="Q263">IF(S$252=-1,R263,IF(S$252=99,P263,IF(S$252=0,INDEX($D256:$K256,0,S$250),(INDEX($D256:$K256,0,S$252+1)-INDEX($D256:$K256,0,S$252))/(INDEX($D$249:$K$249,0,S$252+1)-INDEX($D$249:$K$249,0,S$252))+P263)))</f>
        <v>0.37328549890200796</v>
      </c>
      <c r="R263" s="186" cm="1">
        <f t="array" ref="R263">IF(T$252=-1,S263,IF(T$252=99,Q263,IF(T$252=0,INDEX($D256:$K256,0,T$250),(INDEX($D256:$K256,0,T$252+1)-INDEX($D256:$K256,0,T$252))/(INDEX($D$249:$K$249,0,T$252+1)-INDEX($D$249:$K$249,0,T$252))+Q263)))</f>
        <v>0.55992824835301191</v>
      </c>
      <c r="S263" s="186" cm="1">
        <f t="array" ref="S263">IF(U$252=-1,T263,IF(U$252=99,R263,IF(U$252=0,INDEX($D256:$K256,0,U$250),(INDEX($D256:$K256,0,U$252+1)-INDEX($D256:$K256,0,U$252))/(INDEX($D$249:$K$249,0,U$252+1)-INDEX($D$249:$K$249,0,U$252))+R263)))</f>
        <v>0.5595228223259896</v>
      </c>
      <c r="T263" s="186" cm="1">
        <f t="array" ref="T263">IF(V$252=-1,U263,IF(V$252=99,S263,IF(V$252=0,INDEX($D256:$K256,0,V$250),(INDEX($D256:$K256,0,V$252+1)-INDEX($D256:$K256,0,V$252))/(INDEX($D$249:$K$249,0,V$252+1)-INDEX($D$249:$K$249,0,V$252))+S263)))</f>
        <v>0.55911739629896728</v>
      </c>
      <c r="U263" s="186" cm="1">
        <f t="array" ref="U263">IF(W$252=-1,V263,IF(W$252=99,T263,IF(W$252=0,INDEX($D256:$K256,0,W$250),(INDEX($D256:$K256,0,W$252+1)-INDEX($D256:$K256,0,W$252))/(INDEX($D$249:$K$249,0,W$252+1)-INDEX($D$249:$K$249,0,W$252))+T263)))</f>
        <v>0.55871197027194497</v>
      </c>
      <c r="V263" s="186" cm="1">
        <f t="array" ref="V263">IF(X$252=-1,W263,IF(X$252=99,U263,IF(X$252=0,INDEX($D256:$K256,0,X$250),(INDEX($D256:$K256,0,X$252+1)-INDEX($D256:$K256,0,X$252))/(INDEX($D$249:$K$249,0,X$252+1)-INDEX($D$249:$K$249,0,X$252))+U263)))</f>
        <v>0.55830654424492265</v>
      </c>
      <c r="W263" s="186" cm="1">
        <f t="array" ref="W263">IF(Y$252=-1,X263,IF(Y$252=99,V263,IF(Y$252=0,INDEX($D256:$K256,0,Y$250),(INDEX($D256:$K256,0,Y$252+1)-INDEX($D256:$K256,0,Y$252))/(INDEX($D$249:$K$249,0,Y$252+1)-INDEX($D$249:$K$249,0,Y$252))+V263)))</f>
        <v>0.55790111821790034</v>
      </c>
      <c r="X263" s="186" cm="1">
        <f t="array" ref="X263">IF(Z$252=-1,Y263,IF(Z$252=99,W263,IF(Z$252=0,INDEX($D256:$K256,0,Z$250),(INDEX($D256:$K256,0,Z$252+1)-INDEX($D256:$K256,0,Z$252))/(INDEX($D$249:$K$249,0,Z$252+1)-INDEX($D$249:$K$249,0,Z$252))+W263)))</f>
        <v>0.55749569219087802</v>
      </c>
      <c r="Y263" s="186" cm="1">
        <f t="array" ref="Y263">IF(AA$252=-1,Z263,IF(AA$252=99,X263,IF(AA$252=0,INDEX($D256:$K256,0,AA$250),(INDEX($D256:$K256,0,AA$252+1)-INDEX($D256:$K256,0,AA$252))/(INDEX($D$249:$K$249,0,AA$252+1)-INDEX($D$249:$K$249,0,AA$252))+X263)))</f>
        <v>0.55709026616385571</v>
      </c>
      <c r="Z263" s="186" cm="1">
        <f t="array" ref="Z263">IF(AB$252=-1,AA263,IF(AB$252=99,Y263,IF(AB$252=0,INDEX($D256:$K256,0,AB$250),(INDEX($D256:$K256,0,AB$252+1)-INDEX($D256:$K256,0,AB$252))/(INDEX($D$249:$K$249,0,AB$252+1)-INDEX($D$249:$K$249,0,AB$252))+Y263)))</f>
        <v>0.55668484013683339</v>
      </c>
      <c r="AA263" s="186" cm="1">
        <f t="array" ref="AA263">IF(AC$252=-1,AB263,IF(AC$252=99,Z263,IF(AC$252=0,INDEX($D256:$K256,0,AC$250),(INDEX($D256:$K256,0,AC$252+1)-INDEX($D256:$K256,0,AC$252))/(INDEX($D$249:$K$249,0,AC$252+1)-INDEX($D$249:$K$249,0,AC$252))+Z263)))</f>
        <v>0.55627941410981108</v>
      </c>
      <c r="AB263" s="186" cm="1">
        <f t="array" ref="AB263">IF(AD$252=-1,AC263,IF(AD$252=99,AA263,IF(AD$252=0,INDEX($D256:$K256,0,AD$250),(INDEX($D256:$K256,0,AD$252+1)-INDEX($D256:$K256,0,AD$252))/(INDEX($D$249:$K$249,0,AD$252+1)-INDEX($D$249:$K$249,0,AD$252))+AA263)))</f>
        <v>0.55587398808278854</v>
      </c>
      <c r="AC263" s="186" cm="1">
        <f t="array" ref="AC263">IF(AE$252=-1,AD263,IF(AE$252=99,AB263,IF(AE$252=0,INDEX($D256:$K256,0,AE$250),(INDEX($D256:$K256,0,AE$252+1)-INDEX($D256:$K256,0,AE$252))/(INDEX($D$249:$K$249,0,AE$252+1)-INDEX($D$249:$K$249,0,AE$252))+AB263)))</f>
        <v>0.54899969188866371</v>
      </c>
      <c r="AD263" s="186" cm="1">
        <f t="array" ref="AD263">IF(AF$252=-1,AE263,IF(AF$252=99,AC263,IF(AF$252=0,INDEX($D256:$K256,0,AF$250),(INDEX($D256:$K256,0,AF$252+1)-INDEX($D256:$K256,0,AF$252))/(INDEX($D$249:$K$249,0,AF$252+1)-INDEX($D$249:$K$249,0,AF$252))+AC263)))</f>
        <v>0.54212539569453888</v>
      </c>
      <c r="AE263" s="186" cm="1">
        <f t="array" ref="AE263">IF(AG$252=-1,AF263,IF(AG$252=99,AD263,IF(AG$252=0,INDEX($D256:$K256,0,AG$250),(INDEX($D256:$K256,0,AG$252+1)-INDEX($D256:$K256,0,AG$252))/(INDEX($D$249:$K$249,0,AG$252+1)-INDEX($D$249:$K$249,0,AG$252))+AD263)))</f>
        <v>0.53525109950041405</v>
      </c>
      <c r="AF263" s="186" cm="1">
        <f t="array" ref="AF263">IF(AH$252=-1,AG263,IF(AH$252=99,AE263,IF(AH$252=0,INDEX($D256:$K256,0,AH$250),(INDEX($D256:$K256,0,AH$252+1)-INDEX($D256:$K256,0,AH$252))/(INDEX($D$249:$K$249,0,AH$252+1)-INDEX($D$249:$K$249,0,AH$252))+AE263)))</f>
        <v>0.52837680330628922</v>
      </c>
      <c r="AG263" s="186" cm="1">
        <f t="array" ref="AG263">IF(AI$252=-1,AH263,IF(AI$252=99,AF263,IF(AI$252=0,INDEX($D256:$K256,0,AI$250),(INDEX($D256:$K256,0,AI$252+1)-INDEX($D256:$K256,0,AI$252))/(INDEX($D$249:$K$249,0,AI$252+1)-INDEX($D$249:$K$249,0,AI$252))+AF263)))</f>
        <v>0.52150250711216439</v>
      </c>
      <c r="AH263" s="186" cm="1">
        <f t="array" ref="AH263">IF(AJ$252=-1,AI263,IF(AJ$252=99,AG263,IF(AJ$252=0,INDEX($D256:$K256,0,AJ$250),(INDEX($D256:$K256,0,AJ$252+1)-INDEX($D256:$K256,0,AJ$252))/(INDEX($D$249:$K$249,0,AJ$252+1)-INDEX($D$249:$K$249,0,AJ$252))+AG263)))</f>
        <v>0.51462821091803956</v>
      </c>
      <c r="AI263" s="186" cm="1">
        <f t="array" ref="AI263">IF(AK$252=-1,AJ263,IF(AK$252=99,AH263,IF(AK$252=0,INDEX($D256:$K256,0,AK$250),(INDEX($D256:$K256,0,AK$252+1)-INDEX($D256:$K256,0,AK$252))/(INDEX($D$249:$K$249,0,AK$252+1)-INDEX($D$249:$K$249,0,AK$252))+AH263)))</f>
        <v>0.50775391472391473</v>
      </c>
      <c r="AJ263" s="186" cm="1">
        <f t="array" ref="AJ263">IF(AL$252=-1,AK263,IF(AL$252=99,AI263,IF(AL$252=0,INDEX($D256:$K256,0,AL$250),(INDEX($D256:$K256,0,AL$252+1)-INDEX($D256:$K256,0,AL$252))/(INDEX($D$249:$K$249,0,AL$252+1)-INDEX($D$249:$K$249,0,AL$252))+AI263)))</f>
        <v>0.50087961852978991</v>
      </c>
      <c r="AK263" s="186" cm="1">
        <f t="array" ref="AK263">IF(AM$252=-1,AL263,IF(AM$252=99,AJ263,IF(AM$252=0,INDEX($D256:$K256,0,AM$250),(INDEX($D256:$K256,0,AM$252+1)-INDEX($D256:$K256,0,AM$252))/(INDEX($D$249:$K$249,0,AM$252+1)-INDEX($D$249:$K$249,0,AM$252))+AJ263)))</f>
        <v>0.49400532233566508</v>
      </c>
      <c r="AL263" s="186" cm="1">
        <f t="array" ref="AL263">IF(AN$252=-1,AM263,IF(AN$252=99,AK263,IF(AN$252=0,INDEX($D256:$K256,0,AN$250),(INDEX($D256:$K256,0,AN$252+1)-INDEX($D256:$K256,0,AN$252))/(INDEX($D$249:$K$249,0,AN$252+1)-INDEX($D$249:$K$249,0,AN$252))+AK263)))</f>
        <v>0.48713102614154002</v>
      </c>
      <c r="AM263" s="186" cm="1">
        <f t="array" ref="AM263">IF(AO$252=-1,AN263,IF(AO$252=99,AL263,IF(AO$252=0,INDEX($D256:$K256,0,AO$250),(INDEX($D256:$K256,0,AO$252+1)-INDEX($D256:$K256,0,AO$252))/(INDEX($D$249:$K$249,0,AO$252+1)-INDEX($D$249:$K$249,0,AO$252))+AL263)))</f>
        <v>0.47938288500363485</v>
      </c>
      <c r="AN263" s="186" cm="1">
        <f t="array" ref="AN263">IF(AP$252=-1,AO263,IF(AP$252=99,AM263,IF(AP$252=0,INDEX($D256:$K256,0,AP$250),(INDEX($D256:$K256,0,AP$252+1)-INDEX($D256:$K256,0,AP$252))/(INDEX($D$249:$K$249,0,AP$252+1)-INDEX($D$249:$K$249,0,AP$252))+AM263)))</f>
        <v>0.47163474386572968</v>
      </c>
      <c r="AO263" s="186" cm="1">
        <f t="array" ref="AO263">IF(AQ$252=-1,AP263,IF(AQ$252=99,AN263,IF(AQ$252=0,INDEX($D256:$K256,0,AQ$250),(INDEX($D256:$K256,0,AQ$252+1)-INDEX($D256:$K256,0,AQ$252))/(INDEX($D$249:$K$249,0,AQ$252+1)-INDEX($D$249:$K$249,0,AQ$252))+AN263)))</f>
        <v>0.4638866027278245</v>
      </c>
      <c r="AP263" s="186" cm="1">
        <f t="array" ref="AP263">IF(AR$252=-1,AQ263,IF(AR$252=99,AO263,IF(AR$252=0,INDEX($D256:$K256,0,AR$250),(INDEX($D256:$K256,0,AR$252+1)-INDEX($D256:$K256,0,AR$252))/(INDEX($D$249:$K$249,0,AR$252+1)-INDEX($D$249:$K$249,0,AR$252))+AO263)))</f>
        <v>0.45613846158991933</v>
      </c>
      <c r="AQ263" s="186" cm="1">
        <f t="array" ref="AQ263">IF(AS$252=-1,AR263,IF(AS$252=99,AP263,IF(AS$252=0,INDEX($D256:$K256,0,AS$250),(INDEX($D256:$K256,0,AS$252+1)-INDEX($D256:$K256,0,AS$252))/(INDEX($D$249:$K$249,0,AS$252+1)-INDEX($D$249:$K$249,0,AS$252))+AP263)))</f>
        <v>0.44839032045201416</v>
      </c>
      <c r="AR263" s="186" cm="1">
        <f t="array" ref="AR263">IF(AT$252=-1,AW263,IF(AT$252=99,AQ263,IF(AT$252=0,INDEX($D256:$K256,0,AT$250),(INDEX($D256:$K256,0,AT$252+1)-INDEX($D256:$K256,0,AT$252))/(INDEX($D$249:$K$249,0,AT$252+1)-INDEX($D$249:$K$249,0,AT$252))+AQ263)))</f>
        <v>0.44064217931410898</v>
      </c>
      <c r="AS263" s="186" cm="1">
        <f t="array" ref="AS263">IF(AU$252=-1,AX263,IF(AU$252=99,AR263,IF(AU$252=0,INDEX($D256:$K256,0,AU$250),(INDEX($D256:$K256,0,AU$252+1)-INDEX($D256:$K256,0,AU$252))/(INDEX($D$249:$K$249,0,AU$252+1)-INDEX($D$249:$K$249,0,AU$252))+AR263)))</f>
        <v>0.43289403817620381</v>
      </c>
      <c r="AT263" s="186" cm="1">
        <f t="array" ref="AT263">IF(AV$252=-1,AY263,IF(AV$252=99,AS263,IF(AV$252=0,INDEX($D256:$K256,0,AV$250),(INDEX($D256:$K256,0,AV$252+1)-INDEX($D256:$K256,0,AV$252))/(INDEX($D$249:$K$249,0,AV$252+1)-INDEX($D$249:$K$249,0,AV$252))+AS263)))</f>
        <v>0.42514589703829864</v>
      </c>
      <c r="AU263" s="186" cm="1">
        <f t="array" ref="AU263">IF(AW$252=-1,AZ263,IF(AW$252=99,AT263,IF(AW$252=0,INDEX($D256:$K256,0,AW$250),(INDEX($D256:$K256,0,AW$252+1)-INDEX($D256:$K256,0,AW$252))/(INDEX($D$249:$K$249,0,AW$252+1)-INDEX($D$249:$K$249,0,AW$252))+AT263)))</f>
        <v>0.41739775590039346</v>
      </c>
      <c r="AV263" s="186" cm="1">
        <f t="array" ref="AV263">IF(AX$252=-1,BA263,IF(AX$252=99,AU263,IF(AX$252=0,INDEX($D256:$K256,0,AX$250),(INDEX($D256:$K256,0,AX$252+1)-INDEX($D256:$K256,0,AX$252))/(INDEX($D$249:$K$249,0,AX$252+1)-INDEX($D$249:$K$249,0,AX$252))+AU263)))</f>
        <v>0.40964961476248818</v>
      </c>
      <c r="AW263" s="186" cm="1">
        <f t="array" ref="AW263">IF(AY$252=-1,BB263,IF(AY$252=99,AV263,IF(AY$252=0,INDEX($D256:$K256,0,AY$250),(INDEX($D256:$K256,0,AY$252+1)-INDEX($D256:$K256,0,AY$252))/(INDEX($D$249:$K$249,0,AY$252+1)-INDEX($D$249:$K$249,0,AY$252))+AV263)))</f>
        <v>0.40964961476248818</v>
      </c>
      <c r="AX263" s="186" cm="1">
        <f t="array" ref="AX263">IF(AV$252=-1,AZ263,IF(AV$252=99,AW263,IF(AV$252=0,INDEX($D256:$K256,0,AV$250),(INDEX($D256:$K256,0,AV$252+1)-INDEX($D256:$K256,0,AV$252))/(INDEX($D$249:$K$249,0,AV$252+1)-INDEX($D$249:$K$249,0,AV$252))+AW263)))</f>
        <v>0.40190147362458301</v>
      </c>
      <c r="AY263" s="186" cm="1">
        <f t="array" ref="AY263">IF(AW$252=-1,BA263,IF(AW$252=99,AX263,IF(AW$252=0,INDEX($D256:$K256,0,AW$250),(INDEX($D256:$K256,0,AW$252+1)-INDEX($D256:$K256,0,AW$252))/(INDEX($D$249:$K$249,0,AW$252+1)-INDEX($D$249:$K$249,0,AW$252))+AX263)))</f>
        <v>0.39415333248667783</v>
      </c>
      <c r="AZ263" s="186" cm="1">
        <f t="array" ref="AZ263">IF(AX$252=-1,BB263,IF(AX$252=99,AY263,IF(AX$252=0,INDEX($D256:$K256,0,AX$250),(INDEX($D256:$K256,0,AX$252+1)-INDEX($D256:$K256,0,AX$252))/(INDEX($D$249:$K$249,0,AX$252+1)-INDEX($D$249:$K$249,0,AX$252))+AY263)))</f>
        <v>0.40964961476248818</v>
      </c>
      <c r="BA263" s="186" cm="1">
        <f t="array" ref="BA263">IF(AY$252=-1,BC263,IF(AY$252=99,AZ263,IF(AY$252=0,INDEX($D256:$K256,0,AY$250),(INDEX($D256:$K256,0,AY$252+1)-INDEX($D256:$K256,0,AY$252))/(INDEX($D$249:$K$249,0,AY$252+1)-INDEX($D$249:$K$249,0,AY$252))+AZ263)))</f>
        <v>0.40964961476248818</v>
      </c>
      <c r="BB263" s="186" cm="1">
        <f t="array" ref="BB263">IF(AZ$252=-1,BD263,IF(AZ$252=99,BA263,IF(AZ$252=0,INDEX($D256:$K256,0,AZ$250),(INDEX($D256:$K256,0,AZ$252+1)-INDEX($D256:$K256,0,AZ$252))/(INDEX($D$249:$K$249,0,AZ$252+1)-INDEX($D$249:$K$249,0,AZ$252))+BA263)))</f>
        <v>0.40964961476248818</v>
      </c>
      <c r="BC263" s="186" cm="1">
        <f t="array" ref="BC263">IF(BA$252=-1,BE263,IF(BA$252=99,BB263,IF(BA$252=0,INDEX($D256:$K256,0,BA$250),(INDEX($D256:$K256,0,BA$252+1)-INDEX($D256:$K256,0,BA$252))/(INDEX($D$249:$K$249,0,BA$252+1)-INDEX($D$249:$K$249,0,BA$252))+BB263)))</f>
        <v>0.40964961476248818</v>
      </c>
      <c r="BD263" s="186" cm="1">
        <f t="array" ref="BD263">IF(BB$252=-1,BF263,IF(BB$252=99,BC263,IF(BB$252=0,INDEX($D256:$K256,0,BB$250),(INDEX($D256:$K256,0,BB$252+1)-INDEX($D256:$K256,0,BB$252))/(INDEX($D$249:$K$249,0,BB$252+1)-INDEX($D$249:$K$249,0,BB$252))+BC263)))</f>
        <v>0.40964961476248818</v>
      </c>
    </row>
    <row r="264" spans="1:56">
      <c r="A264" s="185" t="s">
        <v>16</v>
      </c>
      <c r="E264" s="185" t="s">
        <v>442</v>
      </c>
      <c r="F264" s="185" t="s">
        <v>442</v>
      </c>
      <c r="G264" s="185" t="str">
        <f>G261</f>
        <v>medium income</v>
      </c>
      <c r="H264" s="186" t="s">
        <v>439</v>
      </c>
      <c r="I264" s="185" t="str">
        <f>I261</f>
        <v>hhd-me</v>
      </c>
      <c r="J264" s="186">
        <f t="shared" si="634"/>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0.10160352853970124</v>
      </c>
      <c r="Q264" s="186" cm="1">
        <f t="array" ref="Q264">IF(S$252=-1,R264,IF(S$252=99,P264,IF(S$252=0,INDEX($D257:$K257,0,S$250),(INDEX($D257:$K257,0,S$252+1)-INDEX($D257:$K257,0,S$252))/(INDEX($D$249:$K$249,0,S$252+1)-INDEX($D$249:$K$249,0,S$252))+P264)))</f>
        <v>0.20320705707940248</v>
      </c>
      <c r="R264" s="186" cm="1">
        <f t="array" ref="R264">IF(T$252=-1,S264,IF(T$252=99,Q264,IF(T$252=0,INDEX($D257:$K257,0,T$250),(INDEX($D257:$K257,0,T$252+1)-INDEX($D257:$K257,0,T$252))/(INDEX($D$249:$K$249,0,T$252+1)-INDEX($D$249:$K$249,0,T$252))+Q264)))</f>
        <v>0.30481058561910374</v>
      </c>
      <c r="S264" s="186" cm="1">
        <f t="array" ref="S264">IF(U$252=-1,T264,IF(U$252=99,R264,IF(U$252=0,INDEX($D257:$K257,0,U$250),(INDEX($D257:$K257,0,U$252+1)-INDEX($D257:$K257,0,U$252))/(INDEX($D$249:$K$249,0,U$252+1)-INDEX($D$249:$K$249,0,U$252))+R264)))</f>
        <v>0.30510610971164226</v>
      </c>
      <c r="T264" s="186" cm="1">
        <f t="array" ref="T264">IF(V$252=-1,U264,IF(V$252=99,S264,IF(V$252=0,INDEX($D257:$K257,0,V$250),(INDEX($D257:$K257,0,V$252+1)-INDEX($D257:$K257,0,V$252))/(INDEX($D$249:$K$249,0,V$252+1)-INDEX($D$249:$K$249,0,V$252))+S264)))</f>
        <v>0.30540163380418078</v>
      </c>
      <c r="U264" s="186" cm="1">
        <f t="array" ref="U264">IF(W$252=-1,V264,IF(W$252=99,T264,IF(W$252=0,INDEX($D257:$K257,0,W$250),(INDEX($D257:$K257,0,W$252+1)-INDEX($D257:$K257,0,W$252))/(INDEX($D$249:$K$249,0,W$252+1)-INDEX($D$249:$K$249,0,W$252))+T264)))</f>
        <v>0.30569715789671931</v>
      </c>
      <c r="V264" s="186" cm="1">
        <f t="array" ref="V264">IF(X$252=-1,W264,IF(X$252=99,U264,IF(X$252=0,INDEX($D257:$K257,0,X$250),(INDEX($D257:$K257,0,X$252+1)-INDEX($D257:$K257,0,X$252))/(INDEX($D$249:$K$249,0,X$252+1)-INDEX($D$249:$K$249,0,X$252))+U264)))</f>
        <v>0.30599268198925783</v>
      </c>
      <c r="W264" s="186" cm="1">
        <f t="array" ref="W264">IF(Y$252=-1,X264,IF(Y$252=99,V264,IF(Y$252=0,INDEX($D257:$K257,0,Y$250),(INDEX($D257:$K257,0,Y$252+1)-INDEX($D257:$K257,0,Y$252))/(INDEX($D$249:$K$249,0,Y$252+1)-INDEX($D$249:$K$249,0,Y$252))+V264)))</f>
        <v>0.30628820608179635</v>
      </c>
      <c r="X264" s="186" cm="1">
        <f t="array" ref="X264">IF(Z$252=-1,Y264,IF(Z$252=99,W264,IF(Z$252=0,INDEX($D257:$K257,0,Z$250),(INDEX($D257:$K257,0,Z$252+1)-INDEX($D257:$K257,0,Z$252))/(INDEX($D$249:$K$249,0,Z$252+1)-INDEX($D$249:$K$249,0,Z$252))+W264)))</f>
        <v>0.30658373017433488</v>
      </c>
      <c r="Y264" s="186" cm="1">
        <f t="array" ref="Y264">IF(AA$252=-1,Z264,IF(AA$252=99,X264,IF(AA$252=0,INDEX($D257:$K257,0,AA$250),(INDEX($D257:$K257,0,AA$252+1)-INDEX($D257:$K257,0,AA$252))/(INDEX($D$249:$K$249,0,AA$252+1)-INDEX($D$249:$K$249,0,AA$252))+X264)))</f>
        <v>0.3068792542668734</v>
      </c>
      <c r="Z264" s="186" cm="1">
        <f t="array" ref="Z264">IF(AB$252=-1,AA264,IF(AB$252=99,Y264,IF(AB$252=0,INDEX($D257:$K257,0,AB$250),(INDEX($D257:$K257,0,AB$252+1)-INDEX($D257:$K257,0,AB$252))/(INDEX($D$249:$K$249,0,AB$252+1)-INDEX($D$249:$K$249,0,AB$252))+Y264)))</f>
        <v>0.30717477835941193</v>
      </c>
      <c r="AA264" s="186" cm="1">
        <f t="array" ref="AA264">IF(AC$252=-1,AB264,IF(AC$252=99,Z264,IF(AC$252=0,INDEX($D257:$K257,0,AC$250),(INDEX($D257:$K257,0,AC$252+1)-INDEX($D257:$K257,0,AC$252))/(INDEX($D$249:$K$249,0,AC$252+1)-INDEX($D$249:$K$249,0,AC$252))+Z264)))</f>
        <v>0.30747030245195045</v>
      </c>
      <c r="AB264" s="186" cm="1">
        <f t="array" ref="AB264">IF(AD$252=-1,AC264,IF(AD$252=99,AA264,IF(AD$252=0,INDEX($D257:$K257,0,AD$250),(INDEX($D257:$K257,0,AD$252+1)-INDEX($D257:$K257,0,AD$252))/(INDEX($D$249:$K$249,0,AD$252+1)-INDEX($D$249:$K$249,0,AD$252))+AA264)))</f>
        <v>0.30776582654448892</v>
      </c>
      <c r="AC264" s="186" cm="1">
        <f t="array" ref="AC264">IF(AE$252=-1,AD264,IF(AE$252=99,AB264,IF(AE$252=0,INDEX($D257:$K257,0,AE$250),(INDEX($D257:$K257,0,AE$252+1)-INDEX($D257:$K257,0,AE$252))/(INDEX($D$249:$K$249,0,AE$252+1)-INDEX($D$249:$K$249,0,AE$252))+AB264)))</f>
        <v>0.31184852074270986</v>
      </c>
      <c r="AD264" s="186" cm="1">
        <f t="array" ref="AD264">IF(AF$252=-1,AE264,IF(AF$252=99,AC264,IF(AF$252=0,INDEX($D257:$K257,0,AF$250),(INDEX($D257:$K257,0,AF$252+1)-INDEX($D257:$K257,0,AF$252))/(INDEX($D$249:$K$249,0,AF$252+1)-INDEX($D$249:$K$249,0,AF$252))+AC264)))</f>
        <v>0.31593121494093079</v>
      </c>
      <c r="AE264" s="186" cm="1">
        <f t="array" ref="AE264">IF(AG$252=-1,AF264,IF(AG$252=99,AD264,IF(AG$252=0,INDEX($D257:$K257,0,AG$250),(INDEX($D257:$K257,0,AG$252+1)-INDEX($D257:$K257,0,AG$252))/(INDEX($D$249:$K$249,0,AG$252+1)-INDEX($D$249:$K$249,0,AG$252))+AD264)))</f>
        <v>0.32001390913915173</v>
      </c>
      <c r="AF264" s="186" cm="1">
        <f t="array" ref="AF264">IF(AH$252=-1,AG264,IF(AH$252=99,AE264,IF(AH$252=0,INDEX($D257:$K257,0,AH$250),(INDEX($D257:$K257,0,AH$252+1)-INDEX($D257:$K257,0,AH$252))/(INDEX($D$249:$K$249,0,AH$252+1)-INDEX($D$249:$K$249,0,AH$252))+AE264)))</f>
        <v>0.32409660333737267</v>
      </c>
      <c r="AG264" s="186" cm="1">
        <f t="array" ref="AG264">IF(AI$252=-1,AH264,IF(AI$252=99,AF264,IF(AI$252=0,INDEX($D257:$K257,0,AI$250),(INDEX($D257:$K257,0,AI$252+1)-INDEX($D257:$K257,0,AI$252))/(INDEX($D$249:$K$249,0,AI$252+1)-INDEX($D$249:$K$249,0,AI$252))+AF264)))</f>
        <v>0.32817929753559361</v>
      </c>
      <c r="AH264" s="186" cm="1">
        <f t="array" ref="AH264">IF(AJ$252=-1,AI264,IF(AJ$252=99,AG264,IF(AJ$252=0,INDEX($D257:$K257,0,AJ$250),(INDEX($D257:$K257,0,AJ$252+1)-INDEX($D257:$K257,0,AJ$252))/(INDEX($D$249:$K$249,0,AJ$252+1)-INDEX($D$249:$K$249,0,AJ$252))+AG264)))</f>
        <v>0.33226199173381454</v>
      </c>
      <c r="AI264" s="186" cm="1">
        <f t="array" ref="AI264">IF(AK$252=-1,AJ264,IF(AK$252=99,AH264,IF(AK$252=0,INDEX($D257:$K257,0,AK$250),(INDEX($D257:$K257,0,AK$252+1)-INDEX($D257:$K257,0,AK$252))/(INDEX($D$249:$K$249,0,AK$252+1)-INDEX($D$249:$K$249,0,AK$252))+AH264)))</f>
        <v>0.33634468593203548</v>
      </c>
      <c r="AJ264" s="186" cm="1">
        <f t="array" ref="AJ264">IF(AL$252=-1,AK264,IF(AL$252=99,AI264,IF(AL$252=0,INDEX($D257:$K257,0,AL$250),(INDEX($D257:$K257,0,AL$252+1)-INDEX($D257:$K257,0,AL$252))/(INDEX($D$249:$K$249,0,AL$252+1)-INDEX($D$249:$K$249,0,AL$252))+AI264)))</f>
        <v>0.34042738013025642</v>
      </c>
      <c r="AK264" s="186" cm="1">
        <f t="array" ref="AK264">IF(AM$252=-1,AL264,IF(AM$252=99,AJ264,IF(AM$252=0,INDEX($D257:$K257,0,AM$250),(INDEX($D257:$K257,0,AM$252+1)-INDEX($D257:$K257,0,AM$252))/(INDEX($D$249:$K$249,0,AM$252+1)-INDEX($D$249:$K$249,0,AM$252))+AJ264)))</f>
        <v>0.34451007432847736</v>
      </c>
      <c r="AL264" s="186" cm="1">
        <f t="array" ref="AL264">IF(AN$252=-1,AM264,IF(AN$252=99,AK264,IF(AN$252=0,INDEX($D257:$K257,0,AN$250),(INDEX($D257:$K257,0,AN$252+1)-INDEX($D257:$K257,0,AN$252))/(INDEX($D$249:$K$249,0,AN$252+1)-INDEX($D$249:$K$249,0,AN$252))+AK264)))</f>
        <v>0.34859276852669829</v>
      </c>
      <c r="AM264" s="186" cm="1">
        <f t="array" ref="AM264">IF(AO$252=-1,AN264,IF(AO$252=99,AL264,IF(AO$252=0,INDEX($D257:$K257,0,AO$250),(INDEX($D257:$K257,0,AO$252+1)-INDEX($D257:$K257,0,AO$252))/(INDEX($D$249:$K$249,0,AO$252+1)-INDEX($D$249:$K$249,0,AO$252))+AL264)))</f>
        <v>0.35386311141665433</v>
      </c>
      <c r="AN264" s="186" cm="1">
        <f t="array" ref="AN264">IF(AP$252=-1,AO264,IF(AP$252=99,AM264,IF(AP$252=0,INDEX($D257:$K257,0,AP$250),(INDEX($D257:$K257,0,AP$252+1)-INDEX($D257:$K257,0,AP$252))/(INDEX($D$249:$K$249,0,AP$252+1)-INDEX($D$249:$K$249,0,AP$252))+AM264)))</f>
        <v>0.35913345430661037</v>
      </c>
      <c r="AO264" s="186" cm="1">
        <f t="array" ref="AO264">IF(AQ$252=-1,AP264,IF(AQ$252=99,AN264,IF(AQ$252=0,INDEX($D257:$K257,0,AQ$250),(INDEX($D257:$K257,0,AQ$252+1)-INDEX($D257:$K257,0,AQ$252))/(INDEX($D$249:$K$249,0,AQ$252+1)-INDEX($D$249:$K$249,0,AQ$252))+AN264)))</f>
        <v>0.3644037971965664</v>
      </c>
      <c r="AP264" s="186" cm="1">
        <f t="array" ref="AP264">IF(AR$252=-1,AQ264,IF(AR$252=99,AO264,IF(AR$252=0,INDEX($D257:$K257,0,AR$250),(INDEX($D257:$K257,0,AR$252+1)-INDEX($D257:$K257,0,AR$252))/(INDEX($D$249:$K$249,0,AR$252+1)-INDEX($D$249:$K$249,0,AR$252))+AO264)))</f>
        <v>0.36967414008652244</v>
      </c>
      <c r="AQ264" s="186" cm="1">
        <f t="array" ref="AQ264">IF(AS$252=-1,AR264,IF(AS$252=99,AP264,IF(AS$252=0,INDEX($D257:$K257,0,AS$250),(INDEX($D257:$K257,0,AS$252+1)-INDEX($D257:$K257,0,AS$252))/(INDEX($D$249:$K$249,0,AS$252+1)-INDEX($D$249:$K$249,0,AS$252))+AP264)))</f>
        <v>0.37494448297647848</v>
      </c>
      <c r="AR264" s="186" cm="1">
        <f t="array" ref="AR264">IF(AT$252=-1,AW264,IF(AT$252=99,AQ264,IF(AT$252=0,INDEX($D257:$K257,0,AT$250),(INDEX($D257:$K257,0,AT$252+1)-INDEX($D257:$K257,0,AT$252))/(INDEX($D$249:$K$249,0,AT$252+1)-INDEX($D$249:$K$249,0,AT$252))+AQ264)))</f>
        <v>0.38021482586643451</v>
      </c>
      <c r="AS264" s="186" cm="1">
        <f t="array" ref="AS264">IF(AU$252=-1,AX264,IF(AU$252=99,AR264,IF(AU$252=0,INDEX($D257:$K257,0,AU$250),(INDEX($D257:$K257,0,AU$252+1)-INDEX($D257:$K257,0,AU$252))/(INDEX($D$249:$K$249,0,AU$252+1)-INDEX($D$249:$K$249,0,AU$252))+AR264)))</f>
        <v>0.38548516875639055</v>
      </c>
      <c r="AT264" s="186" cm="1">
        <f t="array" ref="AT264">IF(AV$252=-1,AY264,IF(AV$252=99,AS264,IF(AV$252=0,INDEX($D257:$K257,0,AV$250),(INDEX($D257:$K257,0,AV$252+1)-INDEX($D257:$K257,0,AV$252))/(INDEX($D$249:$K$249,0,AV$252+1)-INDEX($D$249:$K$249,0,AV$252))+AS264)))</f>
        <v>0.39075551164634659</v>
      </c>
      <c r="AU264" s="186" cm="1">
        <f t="array" ref="AU264">IF(AW$252=-1,AZ264,IF(AW$252=99,AT264,IF(AW$252=0,INDEX($D257:$K257,0,AW$250),(INDEX($D257:$K257,0,AW$252+1)-INDEX($D257:$K257,0,AW$252))/(INDEX($D$249:$K$249,0,AW$252+1)-INDEX($D$249:$K$249,0,AW$252))+AT264)))</f>
        <v>0.39602585453630262</v>
      </c>
      <c r="AV264" s="186" cm="1">
        <f t="array" ref="AV264">IF(AX$252=-1,BA264,IF(AX$252=99,AU264,IF(AX$252=0,INDEX($D257:$K257,0,AX$250),(INDEX($D257:$K257,0,AX$252+1)-INDEX($D257:$K257,0,AX$252))/(INDEX($D$249:$K$249,0,AX$252+1)-INDEX($D$249:$K$249,0,AX$252))+AU264)))</f>
        <v>0.40129619742625883</v>
      </c>
      <c r="AW264" s="186" cm="1">
        <f t="array" ref="AW264">IF(AY$252=-1,BB264,IF(AY$252=99,AV264,IF(AY$252=0,INDEX($D257:$K257,0,AY$250),(INDEX($D257:$K257,0,AY$252+1)-INDEX($D257:$K257,0,AY$252))/(INDEX($D$249:$K$249,0,AY$252+1)-INDEX($D$249:$K$249,0,AY$252))+AV264)))</f>
        <v>0.40129619742625883</v>
      </c>
      <c r="AX264" s="186" cm="1">
        <f t="array" ref="AX264">IF(AV$252=-1,AZ264,IF(AV$252=99,AW264,IF(AV$252=0,INDEX($D257:$K257,0,AV$250),(INDEX($D257:$K257,0,AV$252+1)-INDEX($D257:$K257,0,AV$252))/(INDEX($D$249:$K$249,0,AV$252+1)-INDEX($D$249:$K$249,0,AV$252))+AW264)))</f>
        <v>0.40656654031621486</v>
      </c>
      <c r="AY264" s="186" cm="1">
        <f t="array" ref="AY264">IF(AW$252=-1,BA264,IF(AW$252=99,AX264,IF(AW$252=0,INDEX($D257:$K257,0,AW$250),(INDEX($D257:$K257,0,AW$252+1)-INDEX($D257:$K257,0,AW$252))/(INDEX($D$249:$K$249,0,AW$252+1)-INDEX($D$249:$K$249,0,AW$252))+AX264)))</f>
        <v>0.4118368832061709</v>
      </c>
      <c r="AZ264" s="186" cm="1">
        <f t="array" ref="AZ264">IF(AX$252=-1,BB264,IF(AX$252=99,AY264,IF(AX$252=0,INDEX($D257:$K257,0,AX$250),(INDEX($D257:$K257,0,AX$252+1)-INDEX($D257:$K257,0,AX$252))/(INDEX($D$249:$K$249,0,AX$252+1)-INDEX($D$249:$K$249,0,AX$252))+AY264)))</f>
        <v>0.40129619742625883</v>
      </c>
      <c r="BA264" s="186" cm="1">
        <f t="array" ref="BA264">IF(AY$252=-1,BC264,IF(AY$252=99,AZ264,IF(AY$252=0,INDEX($D257:$K257,0,AY$250),(INDEX($D257:$K257,0,AY$252+1)-INDEX($D257:$K257,0,AY$252))/(INDEX($D$249:$K$249,0,AY$252+1)-INDEX($D$249:$K$249,0,AY$252))+AZ264)))</f>
        <v>0.40129619742625883</v>
      </c>
      <c r="BB264" s="186" cm="1">
        <f t="array" ref="BB264">IF(AZ$252=-1,BD264,IF(AZ$252=99,BA264,IF(AZ$252=0,INDEX($D257:$K257,0,AZ$250),(INDEX($D257:$K257,0,AZ$252+1)-INDEX($D257:$K257,0,AZ$252))/(INDEX($D$249:$K$249,0,AZ$252+1)-INDEX($D$249:$K$249,0,AZ$252))+BA264)))</f>
        <v>0.40129619742625883</v>
      </c>
      <c r="BC264" s="186" cm="1">
        <f t="array" ref="BC264">IF(BA$252=-1,BE264,IF(BA$252=99,BB264,IF(BA$252=0,INDEX($D257:$K257,0,BA$250),(INDEX($D257:$K257,0,BA$252+1)-INDEX($D257:$K257,0,BA$252))/(INDEX($D$249:$K$249,0,BA$252+1)-INDEX($D$249:$K$249,0,BA$252))+BB264)))</f>
        <v>0.40129619742625883</v>
      </c>
      <c r="BD264" s="186" cm="1">
        <f t="array" ref="BD264">IF(BB$252=-1,BF264,IF(BB$252=99,BC264,IF(BB$252=0,INDEX($D257:$K257,0,BB$250),(INDEX($D257:$K257,0,BB$252+1)-INDEX($D257:$K257,0,BB$252))/(INDEX($D$249:$K$249,0,BB$252+1)-INDEX($D$249:$K$249,0,BB$252))+BC264)))</f>
        <v>0.40129619742625883</v>
      </c>
    </row>
    <row r="265" spans="1:56">
      <c r="A265" s="185" t="s">
        <v>16</v>
      </c>
      <c r="E265" s="185" t="s">
        <v>442</v>
      </c>
      <c r="F265" s="185" t="s">
        <v>442</v>
      </c>
      <c r="G265" s="185" t="str">
        <f>G262</f>
        <v>high income</v>
      </c>
      <c r="H265" s="186" t="s">
        <v>439</v>
      </c>
      <c r="I265" s="185" t="str">
        <f>I262</f>
        <v>hhd-he</v>
      </c>
      <c r="J265" s="186">
        <f t="shared" si="634"/>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4.5087055342628052E-2</v>
      </c>
      <c r="Q265" s="186" cm="1">
        <f t="array" ref="Q265">IF(S$252=-1,R265,IF(S$252=99,P265,IF(S$252=0,INDEX($D258:$K258,0,S$250),(INDEX($D258:$K258,0,S$252+1)-INDEX($D258:$K258,0,S$252))/(INDEX($D$249:$K$249,0,S$252+1)-INDEX($D$249:$K$249,0,S$252))+P265)))</f>
        <v>9.0174110685256104E-2</v>
      </c>
      <c r="R265" s="186" cm="1">
        <f t="array" ref="R265">IF(T$252=-1,S265,IF(T$252=99,Q265,IF(T$252=0,INDEX($D258:$K258,0,T$250),(INDEX($D258:$K258,0,T$252+1)-INDEX($D258:$K258,0,T$252))/(INDEX($D$249:$K$249,0,T$252+1)-INDEX($D$249:$K$249,0,T$252))+Q265)))</f>
        <v>0.13526116602788416</v>
      </c>
      <c r="S265" s="186" cm="1">
        <f t="array" ref="S265">IF(U$252=-1,T265,IF(U$252=99,R265,IF(U$252=0,INDEX($D258:$K258,0,U$250),(INDEX($D258:$K258,0,U$252+1)-INDEX($D258:$K258,0,U$252))/(INDEX($D$249:$K$249,0,U$252+1)-INDEX($D$249:$K$249,0,U$252))+R265)))</f>
        <v>0.135371067962368</v>
      </c>
      <c r="T265" s="186" cm="1">
        <f t="array" ref="T265">IF(V$252=-1,U265,IF(V$252=99,S265,IF(V$252=0,INDEX($D258:$K258,0,V$250),(INDEX($D258:$K258,0,V$252+1)-INDEX($D258:$K258,0,V$252))/(INDEX($D$249:$K$249,0,V$252+1)-INDEX($D$249:$K$249,0,V$252))+S265)))</f>
        <v>0.13548096989685185</v>
      </c>
      <c r="U265" s="186" cm="1">
        <f t="array" ref="U265">IF(W$252=-1,V265,IF(W$252=99,T265,IF(W$252=0,INDEX($D258:$K258,0,W$250),(INDEX($D258:$K258,0,W$252+1)-INDEX($D258:$K258,0,W$252))/(INDEX($D$249:$K$249,0,W$252+1)-INDEX($D$249:$K$249,0,W$252))+T265)))</f>
        <v>0.1355908718313357</v>
      </c>
      <c r="V265" s="186" cm="1">
        <f t="array" ref="V265">IF(X$252=-1,W265,IF(X$252=99,U265,IF(X$252=0,INDEX($D258:$K258,0,X$250),(INDEX($D258:$K258,0,X$252+1)-INDEX($D258:$K258,0,X$252))/(INDEX($D$249:$K$249,0,X$252+1)-INDEX($D$249:$K$249,0,X$252))+U265)))</f>
        <v>0.13570077376581954</v>
      </c>
      <c r="W265" s="186" cm="1">
        <f t="array" ref="W265">IF(Y$252=-1,X265,IF(Y$252=99,V265,IF(Y$252=0,INDEX($D258:$K258,0,Y$250),(INDEX($D258:$K258,0,Y$252+1)-INDEX($D258:$K258,0,Y$252))/(INDEX($D$249:$K$249,0,Y$252+1)-INDEX($D$249:$K$249,0,Y$252))+V265)))</f>
        <v>0.13581067570030339</v>
      </c>
      <c r="X265" s="186" cm="1">
        <f t="array" ref="X265">IF(Z$252=-1,Y265,IF(Z$252=99,W265,IF(Z$252=0,INDEX($D258:$K258,0,Z$250),(INDEX($D258:$K258,0,Z$252+1)-INDEX($D258:$K258,0,Z$252))/(INDEX($D$249:$K$249,0,Z$252+1)-INDEX($D$249:$K$249,0,Z$252))+W265)))</f>
        <v>0.13592057763478724</v>
      </c>
      <c r="Y265" s="186" cm="1">
        <f t="array" ref="Y265">IF(AA$252=-1,Z265,IF(AA$252=99,X265,IF(AA$252=0,INDEX($D258:$K258,0,AA$250),(INDEX($D258:$K258,0,AA$252+1)-INDEX($D258:$K258,0,AA$252))/(INDEX($D$249:$K$249,0,AA$252+1)-INDEX($D$249:$K$249,0,AA$252))+X265)))</f>
        <v>0.13603047956927108</v>
      </c>
      <c r="Z265" s="186" cm="1">
        <f t="array" ref="Z265">IF(AB$252=-1,AA265,IF(AB$252=99,Y265,IF(AB$252=0,INDEX($D258:$K258,0,AB$250),(INDEX($D258:$K258,0,AB$252+1)-INDEX($D258:$K258,0,AB$252))/(INDEX($D$249:$K$249,0,AB$252+1)-INDEX($D$249:$K$249,0,AB$252))+Y265)))</f>
        <v>0.13614038150375493</v>
      </c>
      <c r="AA265" s="186" cm="1">
        <f t="array" ref="AA265">IF(AC$252=-1,AB265,IF(AC$252=99,Z265,IF(AC$252=0,INDEX($D258:$K258,0,AC$250),(INDEX($D258:$K258,0,AC$252+1)-INDEX($D258:$K258,0,AC$252))/(INDEX($D$249:$K$249,0,AC$252+1)-INDEX($D$249:$K$249,0,AC$252))+Z265)))</f>
        <v>0.13625028343823878</v>
      </c>
      <c r="AB265" s="186" cm="1">
        <f t="array" ref="AB265">IF(AD$252=-1,AC265,IF(AD$252=99,AA265,IF(AD$252=0,INDEX($D258:$K258,0,AD$250),(INDEX($D258:$K258,0,AD$252+1)-INDEX($D258:$K258,0,AD$252))/(INDEX($D$249:$K$249,0,AD$252+1)-INDEX($D$249:$K$249,0,AD$252))+AA265)))</f>
        <v>0.13636018537272257</v>
      </c>
      <c r="AC265" s="186" cm="1">
        <f t="array" ref="AC265">IF(AE$252=-1,AD265,IF(AE$252=99,AB265,IF(AE$252=0,INDEX($D258:$K258,0,AE$250),(INDEX($D258:$K258,0,AE$252+1)-INDEX($D258:$K258,0,AE$252))/(INDEX($D$249:$K$249,0,AE$252+1)-INDEX($D$249:$K$249,0,AE$252))+AB265)))</f>
        <v>0.13915178736862649</v>
      </c>
      <c r="AD265" s="186" cm="1">
        <f t="array" ref="AD265">IF(AF$252=-1,AE265,IF(AF$252=99,AC265,IF(AF$252=0,INDEX($D258:$K258,0,AF$250),(INDEX($D258:$K258,0,AF$252+1)-INDEX($D258:$K258,0,AF$252))/(INDEX($D$249:$K$249,0,AF$252+1)-INDEX($D$249:$K$249,0,AF$252))+AC265)))</f>
        <v>0.14194338936453038</v>
      </c>
      <c r="AE265" s="186" cm="1">
        <f t="array" ref="AE265">IF(AG$252=-1,AF265,IF(AG$252=99,AD265,IF(AG$252=0,INDEX($D258:$K258,0,AG$250),(INDEX($D258:$K258,0,AG$252+1)-INDEX($D258:$K258,0,AG$252))/(INDEX($D$249:$K$249,0,AG$252+1)-INDEX($D$249:$K$249,0,AG$252))+AD265)))</f>
        <v>0.14473499136043427</v>
      </c>
      <c r="AF265" s="186" cm="1">
        <f t="array" ref="AF265">IF(AH$252=-1,AG265,IF(AH$252=99,AE265,IF(AH$252=0,INDEX($D258:$K258,0,AH$250),(INDEX($D258:$K258,0,AH$252+1)-INDEX($D258:$K258,0,AH$252))/(INDEX($D$249:$K$249,0,AH$252+1)-INDEX($D$249:$K$249,0,AH$252))+AE265)))</f>
        <v>0.14752659335633816</v>
      </c>
      <c r="AG265" s="186" cm="1">
        <f t="array" ref="AG265">IF(AI$252=-1,AH265,IF(AI$252=99,AF265,IF(AI$252=0,INDEX($D258:$K258,0,AI$250),(INDEX($D258:$K258,0,AI$252+1)-INDEX($D258:$K258,0,AI$252))/(INDEX($D$249:$K$249,0,AI$252+1)-INDEX($D$249:$K$249,0,AI$252))+AF265)))</f>
        <v>0.15031819535224206</v>
      </c>
      <c r="AH265" s="186" cm="1">
        <f t="array" ref="AH265">IF(AJ$252=-1,AI265,IF(AJ$252=99,AG265,IF(AJ$252=0,INDEX($D258:$K258,0,AJ$250),(INDEX($D258:$K258,0,AJ$252+1)-INDEX($D258:$K258,0,AJ$252))/(INDEX($D$249:$K$249,0,AJ$252+1)-INDEX($D$249:$K$249,0,AJ$252))+AG265)))</f>
        <v>0.15310979734814595</v>
      </c>
      <c r="AI265" s="186" cm="1">
        <f t="array" ref="AI265">IF(AK$252=-1,AJ265,IF(AK$252=99,AH265,IF(AK$252=0,INDEX($D258:$K258,0,AK$250),(INDEX($D258:$K258,0,AK$252+1)-INDEX($D258:$K258,0,AK$252))/(INDEX($D$249:$K$249,0,AK$252+1)-INDEX($D$249:$K$249,0,AK$252))+AH265)))</f>
        <v>0.15590139934404984</v>
      </c>
      <c r="AJ265" s="186" cm="1">
        <f t="array" ref="AJ265">IF(AL$252=-1,AK265,IF(AL$252=99,AI265,IF(AL$252=0,INDEX($D258:$K258,0,AL$250),(INDEX($D258:$K258,0,AL$252+1)-INDEX($D258:$K258,0,AL$252))/(INDEX($D$249:$K$249,0,AL$252+1)-INDEX($D$249:$K$249,0,AL$252))+AI265)))</f>
        <v>0.15869300133995373</v>
      </c>
      <c r="AK265" s="186" cm="1">
        <f t="array" ref="AK265">IF(AM$252=-1,AL265,IF(AM$252=99,AJ265,IF(AM$252=0,INDEX($D258:$K258,0,AM$250),(INDEX($D258:$K258,0,AM$252+1)-INDEX($D258:$K258,0,AM$252))/(INDEX($D$249:$K$249,0,AM$252+1)-INDEX($D$249:$K$249,0,AM$252))+AJ265)))</f>
        <v>0.16148460333585762</v>
      </c>
      <c r="AL265" s="186" cm="1">
        <f t="array" ref="AL265">IF(AN$252=-1,AM265,IF(AN$252=99,AK265,IF(AN$252=0,INDEX($D258:$K258,0,AN$250),(INDEX($D258:$K258,0,AN$252+1)-INDEX($D258:$K258,0,AN$252))/(INDEX($D$249:$K$249,0,AN$252+1)-INDEX($D$249:$K$249,0,AN$252))+AK265)))</f>
        <v>0.16427620533176163</v>
      </c>
      <c r="AM265" s="186" cm="1">
        <f t="array" ref="AM265">IF(AO$252=-1,AN265,IF(AO$252=99,AL265,IF(AO$252=0,INDEX($D258:$K258,0,AO$250),(INDEX($D258:$K258,0,AO$252+1)-INDEX($D258:$K258,0,AO$252))/(INDEX($D$249:$K$249,0,AO$252+1)-INDEX($D$249:$K$249,0,AO$252))+AL265)))</f>
        <v>0.16675400357971076</v>
      </c>
      <c r="AN265" s="186" cm="1">
        <f t="array" ref="AN265">IF(AP$252=-1,AO265,IF(AP$252=99,AM265,IF(AP$252=0,INDEX($D258:$K258,0,AP$250),(INDEX($D258:$K258,0,AP$252+1)-INDEX($D258:$K258,0,AP$252))/(INDEX($D$249:$K$249,0,AP$252+1)-INDEX($D$249:$K$249,0,AP$252))+AM265)))</f>
        <v>0.1692318018276599</v>
      </c>
      <c r="AO265" s="186" cm="1">
        <f t="array" ref="AO265">IF(AQ$252=-1,AP265,IF(AQ$252=99,AN265,IF(AQ$252=0,INDEX($D258:$K258,0,AQ$250),(INDEX($D258:$K258,0,AQ$252+1)-INDEX($D258:$K258,0,AQ$252))/(INDEX($D$249:$K$249,0,AQ$252+1)-INDEX($D$249:$K$249,0,AQ$252))+AN265)))</f>
        <v>0.17170960007560904</v>
      </c>
      <c r="AP265" s="186" cm="1">
        <f t="array" ref="AP265">IF(AR$252=-1,AQ265,IF(AR$252=99,AO265,IF(AR$252=0,INDEX($D258:$K258,0,AR$250),(INDEX($D258:$K258,0,AR$252+1)-INDEX($D258:$K258,0,AR$252))/(INDEX($D$249:$K$249,0,AR$252+1)-INDEX($D$249:$K$249,0,AR$252))+AO265)))</f>
        <v>0.17418739832355817</v>
      </c>
      <c r="AQ265" s="186" cm="1">
        <f t="array" ref="AQ265">IF(AS$252=-1,AR265,IF(AS$252=99,AP265,IF(AS$252=0,INDEX($D258:$K258,0,AS$250),(INDEX($D258:$K258,0,AS$252+1)-INDEX($D258:$K258,0,AS$252))/(INDEX($D$249:$K$249,0,AS$252+1)-INDEX($D$249:$K$249,0,AS$252))+AP265)))</f>
        <v>0.17666519657150731</v>
      </c>
      <c r="AR265" s="186" cm="1">
        <f t="array" ref="AR265">IF(AT$252=-1,AW265,IF(AT$252=99,AQ265,IF(AT$252=0,INDEX($D258:$K258,0,AT$250),(INDEX($D258:$K258,0,AT$252+1)-INDEX($D258:$K258,0,AT$252))/(INDEX($D$249:$K$249,0,AT$252+1)-INDEX($D$249:$K$249,0,AT$252))+AQ265)))</f>
        <v>0.17914299481945645</v>
      </c>
      <c r="AS265" s="186" cm="1">
        <f t="array" ref="AS265">IF(AU$252=-1,AX265,IF(AU$252=99,AR265,IF(AU$252=0,INDEX($D258:$K258,0,AU$250),(INDEX($D258:$K258,0,AU$252+1)-INDEX($D258:$K258,0,AU$252))/(INDEX($D$249:$K$249,0,AU$252+1)-INDEX($D$249:$K$249,0,AU$252))+AR265)))</f>
        <v>0.18162079306740558</v>
      </c>
      <c r="AT265" s="186" cm="1">
        <f t="array" ref="AT265">IF(AV$252=-1,AY265,IF(AV$252=99,AS265,IF(AV$252=0,INDEX($D258:$K258,0,AV$250),(INDEX($D258:$K258,0,AV$252+1)-INDEX($D258:$K258,0,AV$252))/(INDEX($D$249:$K$249,0,AV$252+1)-INDEX($D$249:$K$249,0,AV$252))+AS265)))</f>
        <v>0.18409859131535472</v>
      </c>
      <c r="AU265" s="186" cm="1">
        <f t="array" ref="AU265">IF(AW$252=-1,AZ265,IF(AW$252=99,AT265,IF(AW$252=0,INDEX($D258:$K258,0,AW$250),(INDEX($D258:$K258,0,AW$252+1)-INDEX($D258:$K258,0,AW$252))/(INDEX($D$249:$K$249,0,AW$252+1)-INDEX($D$249:$K$249,0,AW$252))+AT265)))</f>
        <v>0.18657638956330386</v>
      </c>
      <c r="AV265" s="186" cm="1">
        <f t="array" ref="AV265">IF(AX$252=-1,BA265,IF(AX$252=99,AU265,IF(AX$252=0,INDEX($D258:$K258,0,AX$250),(INDEX($D258:$K258,0,AX$252+1)-INDEX($D258:$K258,0,AX$252))/(INDEX($D$249:$K$249,0,AX$252+1)-INDEX($D$249:$K$249,0,AX$252))+AU265)))</f>
        <v>0.18905418781125302</v>
      </c>
      <c r="AW265" s="186" cm="1">
        <f t="array" ref="AW265">IF(AY$252=-1,BB265,IF(AY$252=99,AV265,IF(AY$252=0,INDEX($D258:$K258,0,AY$250),(INDEX($D258:$K258,0,AY$252+1)-INDEX($D258:$K258,0,AY$252))/(INDEX($D$249:$K$249,0,AY$252+1)-INDEX($D$249:$K$249,0,AY$252))+AV265)))</f>
        <v>0.18905418781125302</v>
      </c>
      <c r="AX265" s="186" cm="1">
        <f t="array" ref="AX265">IF(AV$252=-1,AZ265,IF(AV$252=99,AW265,IF(AV$252=0,INDEX($D258:$K258,0,AV$250),(INDEX($D258:$K258,0,AV$252+1)-INDEX($D258:$K258,0,AV$252))/(INDEX($D$249:$K$249,0,AV$252+1)-INDEX($D$249:$K$249,0,AV$252))+AW265)))</f>
        <v>0.19153198605920216</v>
      </c>
      <c r="AY265" s="186" cm="1">
        <f t="array" ref="AY265">IF(AW$252=-1,BA265,IF(AW$252=99,AX265,IF(AW$252=0,INDEX($D258:$K258,0,AW$250),(INDEX($D258:$K258,0,AW$252+1)-INDEX($D258:$K258,0,AW$252))/(INDEX($D$249:$K$249,0,AW$252+1)-INDEX($D$249:$K$249,0,AW$252))+AX265)))</f>
        <v>0.1940097843071513</v>
      </c>
      <c r="AZ265" s="186" cm="1">
        <f t="array" ref="AZ265">IF(AX$252=-1,BB265,IF(AX$252=99,AY265,IF(AX$252=0,INDEX($D258:$K258,0,AX$250),(INDEX($D258:$K258,0,AX$252+1)-INDEX($D258:$K258,0,AX$252))/(INDEX($D$249:$K$249,0,AX$252+1)-INDEX($D$249:$K$249,0,AX$252))+AY265)))</f>
        <v>0.18905418781125302</v>
      </c>
      <c r="BA265" s="186" cm="1">
        <f t="array" ref="BA265">IF(AY$252=-1,BC265,IF(AY$252=99,AZ265,IF(AY$252=0,INDEX($D258:$K258,0,AY$250),(INDEX($D258:$K258,0,AY$252+1)-INDEX($D258:$K258,0,AY$252))/(INDEX($D$249:$K$249,0,AY$252+1)-INDEX($D$249:$K$249,0,AY$252))+AZ265)))</f>
        <v>0.18905418781125302</v>
      </c>
      <c r="BB265" s="186" cm="1">
        <f t="array" ref="BB265">IF(AZ$252=-1,BD265,IF(AZ$252=99,BA265,IF(AZ$252=0,INDEX($D258:$K258,0,AZ$250),(INDEX($D258:$K258,0,AZ$252+1)-INDEX($D258:$K258,0,AZ$252))/(INDEX($D$249:$K$249,0,AZ$252+1)-INDEX($D$249:$K$249,0,AZ$252))+BA265)))</f>
        <v>0.18905418781125302</v>
      </c>
      <c r="BC265" s="186" cm="1">
        <f t="array" ref="BC265">IF(BA$252=-1,BE265,IF(BA$252=99,BB265,IF(BA$252=0,INDEX($D258:$K258,0,BA$250),(INDEX($D258:$K258,0,BA$252+1)-INDEX($D258:$K258,0,BA$252))/(INDEX($D$249:$K$249,0,BA$252+1)-INDEX($D$249:$K$249,0,BA$252))+BB265)))</f>
        <v>0.18905418781125302</v>
      </c>
      <c r="BD265" s="186" cm="1">
        <f t="array" ref="BD265">IF(BB$252=-1,BF265,IF(BB$252=99,BC265,IF(BB$252=0,INDEX($D258:$K258,0,BB$250),(INDEX($D258:$K258,0,BB$252+1)-INDEX($D258:$K258,0,BB$252))/(INDEX($D$249:$K$249,0,BB$252+1)-INDEX($D$249:$K$249,0,BB$252))+BC265)))</f>
        <v>0.18905418781125302</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8" t="s">
        <v>296</v>
      </c>
      <c r="C2" s="348"/>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12.59999163498984</v>
      </c>
      <c r="P5" s="24" cm="1">
        <f t="array" ref="P5">INDEX(Drivers!$C$7:$AG$22,$D5,P$3)</f>
        <v>14.987617643853717</v>
      </c>
      <c r="Q5" s="24" cm="1">
        <f t="array" ref="Q5">INDEX(Drivers!$C$7:$AG$22,$D5,Q$3)</f>
        <v>18.154830560381701</v>
      </c>
      <c r="R5" s="24" cm="1">
        <f t="array" ref="R5">INDEX(Drivers!$C$7:$AG$22,$D5,R$3)</f>
        <v>22.579126641522461</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67.530689763515454</v>
      </c>
      <c r="P16" s="36">
        <f>N16*(1+$C$16*(P5/N5-1))</f>
        <v>80.327367407977803</v>
      </c>
      <c r="Q16" s="36">
        <f>P16*(1+$C$16*(Q5/P5-1))</f>
        <v>97.302305096594978</v>
      </c>
      <c r="R16" s="36">
        <f>Q16*(1+$C$16*(R5/Q5-1))</f>
        <v>121.01468322609799</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22.510602804651835</v>
      </c>
      <c r="P17" s="36">
        <f>N17*(1+$C$17*(P5/N5-1))</f>
        <v>26.776232678749302</v>
      </c>
      <c r="Q17" s="36">
        <f>P17*(1+$C$17*(Q5/P5-1))</f>
        <v>32.434638971951721</v>
      </c>
      <c r="R17" s="36">
        <f>Q17*(1+$C$17*(R5/Q5-1))</f>
        <v>40.338895947501499</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1.1971026298337222</v>
      </c>
      <c r="P18" s="36">
        <f>N18*(1+$C$18*(P5/N5-1))</f>
        <v>1.4239466990260465</v>
      </c>
      <c r="Q18" s="36">
        <f>P18*(1+$C$18*(Q5/P5-1))</f>
        <v>1.7248579235295729</v>
      </c>
      <c r="R18" s="36">
        <f>Q18*(1+$C$18*(R5/Q5-1))</f>
        <v>2.1452023671868887</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67.530689763515454</v>
      </c>
      <c r="P22" s="186">
        <f t="shared" si="21"/>
        <v>80.327367407977803</v>
      </c>
      <c r="Q22" s="186">
        <f t="shared" si="21"/>
        <v>97.302305096594978</v>
      </c>
      <c r="R22" s="186">
        <f t="shared" si="21"/>
        <v>121.01468322609799</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22.510602804651835</v>
      </c>
      <c r="P23" s="186">
        <f t="shared" ref="P23:R24" si="26">(P17*P10)</f>
        <v>26.776232678749302</v>
      </c>
      <c r="Q23" s="186">
        <f t="shared" si="26"/>
        <v>32.434638971951721</v>
      </c>
      <c r="R23" s="186">
        <f t="shared" si="26"/>
        <v>40.338895947501499</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1.1971026298337222</v>
      </c>
      <c r="P24" s="186">
        <f t="shared" si="26"/>
        <v>1.4239466990260465</v>
      </c>
      <c r="Q24" s="186">
        <f t="shared" si="26"/>
        <v>1.7248579235295729</v>
      </c>
      <c r="R24" s="186">
        <f t="shared" si="26"/>
        <v>2.1452023671868887</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0.97299674267804181</v>
      </c>
      <c r="P28" s="186" cm="1">
        <f t="array" ref="P28">INDEX(Drivers!$C$7:$AG$22,$D28,P$3)</f>
        <v>1.198422790118834</v>
      </c>
      <c r="Q28" s="186" cm="1">
        <f t="array" ref="Q28">INDEX(Drivers!$C$7:$AG$22,$D28,Q$3)</f>
        <v>1.6475013345761458</v>
      </c>
      <c r="R28" s="186" cm="1">
        <f t="array" ref="R28">INDEX(Drivers!$C$7:$AG$22,$D28,R$3)</f>
        <v>2.5350459931231915</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3.8447561312204956</v>
      </c>
      <c r="P36" s="186">
        <f>P$28/N$28*N36</f>
        <v>4.7603167029387166</v>
      </c>
      <c r="Q36" s="186">
        <f>Q$28/P$28*P36</f>
        <v>6.5441246492975891</v>
      </c>
      <c r="R36" s="186">
        <f>R$28/Q$28*Q36</f>
        <v>10.069586362410202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67.530689763515454</v>
      </c>
      <c r="T48" s="186" cm="1">
        <f t="array" ref="T48">IF(T$46=-1,U48,IF(T$46=99,S48,IF(T$46=0,INDEX($J22:$R22,0,T$44),(INDEX($J22:$R22,0,T$46+1)-INDEX($J22:$R22,0,T$46))/(INDEX($J$4:$R$4,0,T$46+1)-INDEX($J$4:$R$4,0,T$46))+S48)))</f>
        <v>68.952542835122387</v>
      </c>
      <c r="U48" s="186" cm="1">
        <f t="array" ref="U48">IF(U$46=-1,V48,IF(U$46=99,T48,IF(U$46=0,INDEX($J22:$R22,0,U$44),(INDEX($J22:$R22,0,U$46+1)-INDEX($J22:$R22,0,U$46))/(INDEX($J$4:$R$4,0,U$46+1)-INDEX($J$4:$R$4,0,U$46))+T48)))</f>
        <v>70.374395906729319</v>
      </c>
      <c r="V48" s="186" cm="1">
        <f t="array" ref="V48">IF(V$46=-1,W48,IF(V$46=99,U48,IF(V$46=0,INDEX($J22:$R22,0,V$44),(INDEX($J22:$R22,0,V$46+1)-INDEX($J22:$R22,0,V$46))/(INDEX($J$4:$R$4,0,V$46+1)-INDEX($J$4:$R$4,0,V$46))+U48)))</f>
        <v>71.796248978336251</v>
      </c>
      <c r="W48" s="186" cm="1">
        <f t="array" ref="W48">IF(W$46=-1,X48,IF(W$46=99,V48,IF(W$46=0,INDEX($J22:$R22,0,W$44),(INDEX($J22:$R22,0,W$46+1)-INDEX($J22:$R22,0,W$46))/(INDEX($J$4:$R$4,0,W$46+1)-INDEX($J$4:$R$4,0,W$46))+V48)))</f>
        <v>73.218102049943184</v>
      </c>
      <c r="X48" s="186" cm="1">
        <f t="array" ref="X48">IF(X$46=-1,Y48,IF(X$46=99,W48,IF(X$46=0,INDEX($J22:$R22,0,X$44),(INDEX($J22:$R22,0,X$46+1)-INDEX($J22:$R22,0,X$46))/(INDEX($J$4:$R$4,0,X$46+1)-INDEX($J$4:$R$4,0,X$46))+W48)))</f>
        <v>74.639955121550116</v>
      </c>
      <c r="Y48" s="186" cm="1">
        <f t="array" ref="Y48">IF(Y$46=-1,Z48,IF(Y$46=99,X48,IF(Y$46=0,INDEX($J22:$R22,0,Y$44),(INDEX($J22:$R22,0,Y$46+1)-INDEX($J22:$R22,0,Y$46))/(INDEX($J$4:$R$4,0,Y$46+1)-INDEX($J$4:$R$4,0,Y$46))+X48)))</f>
        <v>76.061808193157049</v>
      </c>
      <c r="Z48" s="186" cm="1">
        <f t="array" ref="Z48">IF(Z$46=-1,AA48,IF(Z$46=99,Y48,IF(Z$46=0,INDEX($J22:$R22,0,Z$44),(INDEX($J22:$R22,0,Z$46+1)-INDEX($J22:$R22,0,Z$46))/(INDEX($J$4:$R$4,0,Z$46+1)-INDEX($J$4:$R$4,0,Z$46))+Y48)))</f>
        <v>77.483661264763981</v>
      </c>
      <c r="AA48" s="186" cm="1">
        <f t="array" ref="AA48">IF(AA$46=-1,AB48,IF(AA$46=99,Z48,IF(AA$46=0,INDEX($J22:$R22,0,AA$44),(INDEX($J22:$R22,0,AA$46+1)-INDEX($J22:$R22,0,AA$46))/(INDEX($J$4:$R$4,0,AA$46+1)-INDEX($J$4:$R$4,0,AA$46))+Z48)))</f>
        <v>78.905514336370913</v>
      </c>
      <c r="AB48" s="186" cm="1">
        <f t="array" ref="AB48">IF(AB$46=-1,AC48,IF(AB$46=99,AA48,IF(AB$46=0,INDEX($J22:$R22,0,AB$44),(INDEX($J22:$R22,0,AB$46+1)-INDEX($J22:$R22,0,AB$46))/(INDEX($J$4:$R$4,0,AB$46+1)-INDEX($J$4:$R$4,0,AB$46))+AA48)))</f>
        <v>80.327367407977803</v>
      </c>
      <c r="AC48" s="186" cm="1">
        <f t="array" ref="AC48">IF(AC$46=-1,AD48,IF(AC$46=99,AB48,IF(AC$46=0,INDEX($J22:$R22,0,AC$44),(INDEX($J22:$R22,0,AC$46+1)-INDEX($J22:$R22,0,AC$46))/(INDEX($J$4:$R$4,0,AC$46+1)-INDEX($J$4:$R$4,0,AC$46))+AB48)))</f>
        <v>82.024861176839522</v>
      </c>
      <c r="AD48" s="186" cm="1">
        <f t="array" ref="AD48">IF(AD$46=-1,AE48,IF(AD$46=99,AC48,IF(AD$46=0,INDEX($J22:$R22,0,AD$44),(INDEX($J22:$R22,0,AD$46+1)-INDEX($J22:$R22,0,AD$46))/(INDEX($J$4:$R$4,0,AD$46+1)-INDEX($J$4:$R$4,0,AD$46))+AC48)))</f>
        <v>83.722354945701241</v>
      </c>
      <c r="AE48" s="186" cm="1">
        <f t="array" ref="AE48">IF(AE$46=-1,AF48,IF(AE$46=99,AD48,IF(AE$46=0,INDEX($J22:$R22,0,AE$44),(INDEX($J22:$R22,0,AE$46+1)-INDEX($J22:$R22,0,AE$46))/(INDEX($J$4:$R$4,0,AE$46+1)-INDEX($J$4:$R$4,0,AE$46))+AD48)))</f>
        <v>85.41984871456296</v>
      </c>
      <c r="AF48" s="186" cm="1">
        <f t="array" ref="AF48">IF(AF$46=-1,AG48,IF(AF$46=99,AE48,IF(AF$46=0,INDEX($J22:$R22,0,AF$44),(INDEX($J22:$R22,0,AF$46+1)-INDEX($J22:$R22,0,AF$46))/(INDEX($J$4:$R$4,0,AF$46+1)-INDEX($J$4:$R$4,0,AF$46))+AE48)))</f>
        <v>87.117342483424679</v>
      </c>
      <c r="AG48" s="186" cm="1">
        <f t="array" ref="AG48">IF(AG$46=-1,AH48,IF(AG$46=99,AF48,IF(AG$46=0,INDEX($J22:$R22,0,AG$44),(INDEX($J22:$R22,0,AG$46+1)-INDEX($J22:$R22,0,AG$46))/(INDEX($J$4:$R$4,0,AG$46+1)-INDEX($J$4:$R$4,0,AG$46))+AF48)))</f>
        <v>88.814836252286398</v>
      </c>
      <c r="AH48" s="186" cm="1">
        <f t="array" ref="AH48">IF(AH$46=-1,AI48,IF(AH$46=99,AG48,IF(AH$46=0,INDEX($J22:$R22,0,AH$44),(INDEX($J22:$R22,0,AH$46+1)-INDEX($J22:$R22,0,AH$46))/(INDEX($J$4:$R$4,0,AH$46+1)-INDEX($J$4:$R$4,0,AH$46))+AG48)))</f>
        <v>90.512330021148117</v>
      </c>
      <c r="AI48" s="186" cm="1">
        <f t="array" ref="AI48">IF(AI$46=-1,AJ48,IF(AI$46=99,AH48,IF(AI$46=0,INDEX($J22:$R22,0,AI$44),(INDEX($J22:$R22,0,AI$46+1)-INDEX($J22:$R22,0,AI$46))/(INDEX($J$4:$R$4,0,AI$46+1)-INDEX($J$4:$R$4,0,AI$46))+AH48)))</f>
        <v>92.209823790009835</v>
      </c>
      <c r="AJ48" s="186" cm="1">
        <f t="array" ref="AJ48">IF(AJ$46=-1,AK48,IF(AJ$46=99,AI48,IF(AJ$46=0,INDEX($J22:$R22,0,AJ$44),(INDEX($J22:$R22,0,AJ$46+1)-INDEX($J22:$R22,0,AJ$46))/(INDEX($J$4:$R$4,0,AJ$46+1)-INDEX($J$4:$R$4,0,AJ$46))+AI48)))</f>
        <v>93.907317558871554</v>
      </c>
      <c r="AK48" s="186" cm="1">
        <f t="array" ref="AK48">IF(AK$46=-1,AL48,IF(AK$46=99,AJ48,IF(AK$46=0,INDEX($J22:$R22,0,AK$44),(INDEX($J22:$R22,0,AK$46+1)-INDEX($J22:$R22,0,AK$46))/(INDEX($J$4:$R$4,0,AK$46+1)-INDEX($J$4:$R$4,0,AK$46))+AJ48)))</f>
        <v>95.604811327733273</v>
      </c>
      <c r="AL48" s="186" cm="1">
        <f t="array" ref="AL48">IF(AL$46=-1,AM48,IF(AL$46=99,AK48,IF(AL$46=0,INDEX($J22:$R22,0,AL$44),(INDEX($J22:$R22,0,AL$46+1)-INDEX($J22:$R22,0,AL$46))/(INDEX($J$4:$R$4,0,AL$46+1)-INDEX($J$4:$R$4,0,AL$46))+AK48)))</f>
        <v>97.302305096594978</v>
      </c>
      <c r="AM48" s="215">
        <f t="shared" ref="AM48:AM51" si="38">(AL48+AN48)/2</f>
        <v>109.15849416134648</v>
      </c>
      <c r="AN48" s="186" cm="1">
        <f t="array" ref="AN48">IF(AN$46=-1,AO48,IF(AN$46=99,AM48,IF(AN$46=0,INDEX($J22:$R22,0,AN$44),(INDEX($J22:$R22,0,AN$46+1)-INDEX($J22:$R22,0,AN$46))/(INDEX($J$4:$R$4,0,AN$46+1)-INDEX($J$4:$R$4,0,AN$46))+AM48)))</f>
        <v>121.01468322609799</v>
      </c>
      <c r="AO48" s="186" cm="1">
        <f t="array" ref="AO48">IF(AO$46=-1,AP48,IF(AO$46=99,AN48,IF(AO$46=0,INDEX($J22:$R22,0,AO$44),(INDEX($J22:$R22,0,AO$46+1)-INDEX($J22:$R22,0,AO$46))/(INDEX($J$4:$R$4,0,AO$46+1)-INDEX($J$4:$R$4,0,AO$46))+AN48)))</f>
        <v>121.01468322609799</v>
      </c>
      <c r="AP48" s="186" cm="1">
        <f t="array" ref="AP48">IF(AP$46=-1,AR48,IF(AP$46=99,AO48,IF(AP$46=0,INDEX($J22:$R22,0,AP$44),(INDEX($J22:$R22,0,AP$46+1)-INDEX($J22:$R22,0,AP$46))/(INDEX($J$4:$R$4,0,AP$46+1)-INDEX($J$4:$R$4,0,AP$46))+AO48)))</f>
        <v>121.01468322609799</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22.510602804651835</v>
      </c>
      <c r="T49" s="186" cm="1">
        <f t="array" ref="T49">IF(T$46=-1,U49,IF(T$46=99,S49,IF(T$46=0,INDEX($J23:$R23,0,T$44),(INDEX($J23:$R23,0,T$46+1)-INDEX($J23:$R23,0,T$46))/(INDEX($J$4:$R$4,0,T$46+1)-INDEX($J$4:$R$4,0,T$46))+S49)))</f>
        <v>22.984561679551554</v>
      </c>
      <c r="U49" s="186" cm="1">
        <f t="array" ref="U49">IF(U$46=-1,V49,IF(U$46=99,T49,IF(U$46=0,INDEX($J23:$R23,0,U$44),(INDEX($J23:$R23,0,U$46+1)-INDEX($J23:$R23,0,U$46))/(INDEX($J$4:$R$4,0,U$46+1)-INDEX($J$4:$R$4,0,U$46))+T49)))</f>
        <v>23.458520554451272</v>
      </c>
      <c r="V49" s="186" cm="1">
        <f t="array" ref="V49">IF(V$46=-1,W49,IF(V$46=99,U49,IF(V$46=0,INDEX($J23:$R23,0,V$44),(INDEX($J23:$R23,0,V$46+1)-INDEX($J23:$R23,0,V$46))/(INDEX($J$4:$R$4,0,V$46+1)-INDEX($J$4:$R$4,0,V$46))+U49)))</f>
        <v>23.932479429350991</v>
      </c>
      <c r="W49" s="186" cm="1">
        <f t="array" ref="W49">IF(W$46=-1,X49,IF(W$46=99,V49,IF(W$46=0,INDEX($J23:$R23,0,W$44),(INDEX($J23:$R23,0,W$46+1)-INDEX($J23:$R23,0,W$46))/(INDEX($J$4:$R$4,0,W$46+1)-INDEX($J$4:$R$4,0,W$46))+V49)))</f>
        <v>24.40643830425071</v>
      </c>
      <c r="X49" s="186" cm="1">
        <f t="array" ref="X49">IF(X$46=-1,Y49,IF(X$46=99,W49,IF(X$46=0,INDEX($J23:$R23,0,X$44),(INDEX($J23:$R23,0,X$46+1)-INDEX($J23:$R23,0,X$46))/(INDEX($J$4:$R$4,0,X$46+1)-INDEX($J$4:$R$4,0,X$46))+W49)))</f>
        <v>24.880397179150428</v>
      </c>
      <c r="Y49" s="186" cm="1">
        <f t="array" ref="Y49">IF(Y$46=-1,Z49,IF(Y$46=99,X49,IF(Y$46=0,INDEX($J23:$R23,0,Y$44),(INDEX($J23:$R23,0,Y$46+1)-INDEX($J23:$R23,0,Y$46))/(INDEX($J$4:$R$4,0,Y$46+1)-INDEX($J$4:$R$4,0,Y$46))+X49)))</f>
        <v>25.354356054050147</v>
      </c>
      <c r="Z49" s="186" cm="1">
        <f t="array" ref="Z49">IF(Z$46=-1,AA49,IF(Z$46=99,Y49,IF(Z$46=0,INDEX($J23:$R23,0,Z$44),(INDEX($J23:$R23,0,Z$46+1)-INDEX($J23:$R23,0,Z$46))/(INDEX($J$4:$R$4,0,Z$46+1)-INDEX($J$4:$R$4,0,Z$46))+Y49)))</f>
        <v>25.828314928949865</v>
      </c>
      <c r="AA49" s="186" cm="1">
        <f t="array" ref="AA49">IF(AA$46=-1,AB49,IF(AA$46=99,Z49,IF(AA$46=0,INDEX($J23:$R23,0,AA$44),(INDEX($J23:$R23,0,AA$46+1)-INDEX($J23:$R23,0,AA$46))/(INDEX($J$4:$R$4,0,AA$46+1)-INDEX($J$4:$R$4,0,AA$46))+Z49)))</f>
        <v>26.302273803849584</v>
      </c>
      <c r="AB49" s="186" cm="1">
        <f t="array" ref="AB49">IF(AB$46=-1,AC49,IF(AB$46=99,AA49,IF(AB$46=0,INDEX($J23:$R23,0,AB$44),(INDEX($J23:$R23,0,AB$46+1)-INDEX($J23:$R23,0,AB$46))/(INDEX($J$4:$R$4,0,AB$46+1)-INDEX($J$4:$R$4,0,AB$46))+AA49)))</f>
        <v>26.776232678749302</v>
      </c>
      <c r="AC49" s="186" cm="1">
        <f t="array" ref="AC49">IF(AC$46=-1,AD49,IF(AC$46=99,AB49,IF(AC$46=0,INDEX($J23:$R23,0,AC$44),(INDEX($J23:$R23,0,AC$46+1)-INDEX($J23:$R23,0,AC$46))/(INDEX($J$4:$R$4,0,AC$46+1)-INDEX($J$4:$R$4,0,AC$46))+AB49)))</f>
        <v>27.342073308069544</v>
      </c>
      <c r="AD49" s="186" cm="1">
        <f t="array" ref="AD49">IF(AD$46=-1,AE49,IF(AD$46=99,AC49,IF(AD$46=0,INDEX($J23:$R23,0,AD$44),(INDEX($J23:$R23,0,AD$46+1)-INDEX($J23:$R23,0,AD$46))/(INDEX($J$4:$R$4,0,AD$46+1)-INDEX($J$4:$R$4,0,AD$46))+AC49)))</f>
        <v>27.907913937389786</v>
      </c>
      <c r="AE49" s="186" cm="1">
        <f t="array" ref="AE49">IF(AE$46=-1,AF49,IF(AE$46=99,AD49,IF(AE$46=0,INDEX($J23:$R23,0,AE$44),(INDEX($J23:$R23,0,AE$46+1)-INDEX($J23:$R23,0,AE$46))/(INDEX($J$4:$R$4,0,AE$46+1)-INDEX($J$4:$R$4,0,AE$46))+AD49)))</f>
        <v>28.473754566710028</v>
      </c>
      <c r="AF49" s="186" cm="1">
        <f t="array" ref="AF49">IF(AF$46=-1,AG49,IF(AF$46=99,AE49,IF(AF$46=0,INDEX($J23:$R23,0,AF$44),(INDEX($J23:$R23,0,AF$46+1)-INDEX($J23:$R23,0,AF$46))/(INDEX($J$4:$R$4,0,AF$46+1)-INDEX($J$4:$R$4,0,AF$46))+AE49)))</f>
        <v>29.03959519603027</v>
      </c>
      <c r="AG49" s="186" cm="1">
        <f t="array" ref="AG49">IF(AG$46=-1,AH49,IF(AG$46=99,AF49,IF(AG$46=0,INDEX($J23:$R23,0,AG$44),(INDEX($J23:$R23,0,AG$46+1)-INDEX($J23:$R23,0,AG$46))/(INDEX($J$4:$R$4,0,AG$46+1)-INDEX($J$4:$R$4,0,AG$46))+AF49)))</f>
        <v>29.605435825350511</v>
      </c>
      <c r="AH49" s="186" cm="1">
        <f t="array" ref="AH49">IF(AH$46=-1,AI49,IF(AH$46=99,AG49,IF(AH$46=0,INDEX($J23:$R23,0,AH$44),(INDEX($J23:$R23,0,AH$46+1)-INDEX($J23:$R23,0,AH$46))/(INDEX($J$4:$R$4,0,AH$46+1)-INDEX($J$4:$R$4,0,AH$46))+AG49)))</f>
        <v>30.171276454670753</v>
      </c>
      <c r="AI49" s="186" cm="1">
        <f t="array" ref="AI49">IF(AI$46=-1,AJ49,IF(AI$46=99,AH49,IF(AI$46=0,INDEX($J23:$R23,0,AI$44),(INDEX($J23:$R23,0,AI$46+1)-INDEX($J23:$R23,0,AI$46))/(INDEX($J$4:$R$4,0,AI$46+1)-INDEX($J$4:$R$4,0,AI$46))+AH49)))</f>
        <v>30.737117083990995</v>
      </c>
      <c r="AJ49" s="186" cm="1">
        <f t="array" ref="AJ49">IF(AJ$46=-1,AK49,IF(AJ$46=99,AI49,IF(AJ$46=0,INDEX($J23:$R23,0,AJ$44),(INDEX($J23:$R23,0,AJ$46+1)-INDEX($J23:$R23,0,AJ$46))/(INDEX($J$4:$R$4,0,AJ$46+1)-INDEX($J$4:$R$4,0,AJ$46))+AI49)))</f>
        <v>31.302957713311237</v>
      </c>
      <c r="AK49" s="186" cm="1">
        <f t="array" ref="AK49">IF(AK$46=-1,AL49,IF(AK$46=99,AJ49,IF(AK$46=0,INDEX($J23:$R23,0,AK$44),(INDEX($J23:$R23,0,AK$46+1)-INDEX($J23:$R23,0,AK$46))/(INDEX($J$4:$R$4,0,AK$46+1)-INDEX($J$4:$R$4,0,AK$46))+AJ49)))</f>
        <v>31.868798342631479</v>
      </c>
      <c r="AL49" s="186" cm="1">
        <f t="array" ref="AL49">IF(AL$46=-1,AM49,IF(AL$46=99,AK49,IF(AL$46=0,INDEX($J23:$R23,0,AL$44),(INDEX($J23:$R23,0,AL$46+1)-INDEX($J23:$R23,0,AL$46))/(INDEX($J$4:$R$4,0,AL$46+1)-INDEX($J$4:$R$4,0,AL$46))+AK49)))</f>
        <v>32.434638971951721</v>
      </c>
      <c r="AM49" s="215">
        <f t="shared" ref="AM49:AM50" si="43">(AL49+AN49)/2</f>
        <v>36.386767459726613</v>
      </c>
      <c r="AN49" s="186" cm="1">
        <f t="array" ref="AN49">IF(AN$46=-1,AO49,IF(AN$46=99,AM49,IF(AN$46=0,INDEX($J23:$R23,0,AN$44),(INDEX($J23:$R23,0,AN$46+1)-INDEX($J23:$R23,0,AN$46))/(INDEX($J$4:$R$4,0,AN$46+1)-INDEX($J$4:$R$4,0,AN$46))+AM49)))</f>
        <v>40.338895947501499</v>
      </c>
      <c r="AO49" s="186" cm="1">
        <f t="array" ref="AO49">IF(AO$46=-1,AP49,IF(AO$46=99,AN49,IF(AO$46=0,INDEX($J23:$R23,0,AO$44),(INDEX($J23:$R23,0,AO$46+1)-INDEX($J23:$R23,0,AO$46))/(INDEX($J$4:$R$4,0,AO$46+1)-INDEX($J$4:$R$4,0,AO$46))+AN49)))</f>
        <v>40.338895947501499</v>
      </c>
      <c r="AP49" s="186" cm="1">
        <f t="array" ref="AP49">IF(AP$46=-1,AR49,IF(AP$46=99,AO49,IF(AP$46=0,INDEX($J23:$R23,0,AP$44),(INDEX($J23:$R23,0,AP$46+1)-INDEX($J23:$R23,0,AP$46))/(INDEX($J$4:$R$4,0,AP$46+1)-INDEX($J$4:$R$4,0,AP$46))+AO49)))</f>
        <v>40.338895947501499</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1.1971026298337222</v>
      </c>
      <c r="T50" s="186" cm="1">
        <f t="array" ref="T50">IF(T$46=-1,U50,IF(T$46=99,S50,IF(T$46=0,INDEX($J24:$R24,0,T$44),(INDEX($J24:$R24,0,T$46+1)-INDEX($J24:$R24,0,T$46))/(INDEX($J$4:$R$4,0,T$46+1)-INDEX($J$4:$R$4,0,T$46))+S50)))</f>
        <v>1.2223075264106471</v>
      </c>
      <c r="U50" s="186" cm="1">
        <f t="array" ref="U50">IF(U$46=-1,V50,IF(U$46=99,T50,IF(U$46=0,INDEX($J24:$R24,0,U$44),(INDEX($J24:$R24,0,U$46+1)-INDEX($J24:$R24,0,U$46))/(INDEX($J$4:$R$4,0,U$46+1)-INDEX($J$4:$R$4,0,U$46))+T50)))</f>
        <v>1.247512422987572</v>
      </c>
      <c r="V50" s="186" cm="1">
        <f t="array" ref="V50">IF(V$46=-1,W50,IF(V$46=99,U50,IF(V$46=0,INDEX($J24:$R24,0,V$44),(INDEX($J24:$R24,0,V$46+1)-INDEX($J24:$R24,0,V$46))/(INDEX($J$4:$R$4,0,V$46+1)-INDEX($J$4:$R$4,0,V$46))+U50)))</f>
        <v>1.272717319564497</v>
      </c>
      <c r="W50" s="186" cm="1">
        <f t="array" ref="W50">IF(W$46=-1,X50,IF(W$46=99,V50,IF(W$46=0,INDEX($J24:$R24,0,W$44),(INDEX($J24:$R24,0,W$46+1)-INDEX($J24:$R24,0,W$46))/(INDEX($J$4:$R$4,0,W$46+1)-INDEX($J$4:$R$4,0,W$46))+V50)))</f>
        <v>1.2979222161414219</v>
      </c>
      <c r="X50" s="186" cm="1">
        <f t="array" ref="X50">IF(X$46=-1,Y50,IF(X$46=99,W50,IF(X$46=0,INDEX($J24:$R24,0,X$44),(INDEX($J24:$R24,0,X$46+1)-INDEX($J24:$R24,0,X$46))/(INDEX($J$4:$R$4,0,X$46+1)-INDEX($J$4:$R$4,0,X$46))+W50)))</f>
        <v>1.3231271127183468</v>
      </c>
      <c r="Y50" s="186" cm="1">
        <f t="array" ref="Y50">IF(Y$46=-1,Z50,IF(Y$46=99,X50,IF(Y$46=0,INDEX($J24:$R24,0,Y$44),(INDEX($J24:$R24,0,Y$46+1)-INDEX($J24:$R24,0,Y$46))/(INDEX($J$4:$R$4,0,Y$46+1)-INDEX($J$4:$R$4,0,Y$46))+X50)))</f>
        <v>1.3483320092952717</v>
      </c>
      <c r="Z50" s="186" cm="1">
        <f t="array" ref="Z50">IF(Z$46=-1,AA50,IF(Z$46=99,Y50,IF(Z$46=0,INDEX($J24:$R24,0,Z$44),(INDEX($J24:$R24,0,Z$46+1)-INDEX($J24:$R24,0,Z$46))/(INDEX($J$4:$R$4,0,Z$46+1)-INDEX($J$4:$R$4,0,Z$46))+Y50)))</f>
        <v>1.3735369058721967</v>
      </c>
      <c r="AA50" s="186" cm="1">
        <f t="array" ref="AA50">IF(AA$46=-1,AB50,IF(AA$46=99,Z50,IF(AA$46=0,INDEX($J24:$R24,0,AA$44),(INDEX($J24:$R24,0,AA$46+1)-INDEX($J24:$R24,0,AA$46))/(INDEX($J$4:$R$4,0,AA$46+1)-INDEX($J$4:$R$4,0,AA$46))+Z50)))</f>
        <v>1.3987418024491216</v>
      </c>
      <c r="AB50" s="186" cm="1">
        <f t="array" ref="AB50">IF(AB$46=-1,AC50,IF(AB$46=99,AA50,IF(AB$46=0,INDEX($J24:$R24,0,AB$44),(INDEX($J24:$R24,0,AB$46+1)-INDEX($J24:$R24,0,AB$46))/(INDEX($J$4:$R$4,0,AB$46+1)-INDEX($J$4:$R$4,0,AB$46))+AA50)))</f>
        <v>1.4239466990260465</v>
      </c>
      <c r="AC50" s="186" cm="1">
        <f t="array" ref="AC50">IF(AC$46=-1,AD50,IF(AC$46=99,AB50,IF(AC$46=0,INDEX($J24:$R24,0,AC$44),(INDEX($J24:$R24,0,AC$46+1)-INDEX($J24:$R24,0,AC$46))/(INDEX($J$4:$R$4,0,AC$46+1)-INDEX($J$4:$R$4,0,AC$46))+AB50)))</f>
        <v>1.4540378214763992</v>
      </c>
      <c r="AD50" s="186" cm="1">
        <f t="array" ref="AD50">IF(AD$46=-1,AE50,IF(AD$46=99,AC50,IF(AD$46=0,INDEX($J24:$R24,0,AD$44),(INDEX($J24:$R24,0,AD$46+1)-INDEX($J24:$R24,0,AD$46))/(INDEX($J$4:$R$4,0,AD$46+1)-INDEX($J$4:$R$4,0,AD$46))+AC50)))</f>
        <v>1.4841289439267518</v>
      </c>
      <c r="AE50" s="186" cm="1">
        <f t="array" ref="AE50">IF(AE$46=-1,AF50,IF(AE$46=99,AD50,IF(AE$46=0,INDEX($J24:$R24,0,AE$44),(INDEX($J24:$R24,0,AE$46+1)-INDEX($J24:$R24,0,AE$46))/(INDEX($J$4:$R$4,0,AE$46+1)-INDEX($J$4:$R$4,0,AE$46))+AD50)))</f>
        <v>1.5142200663771044</v>
      </c>
      <c r="AF50" s="186" cm="1">
        <f t="array" ref="AF50">IF(AF$46=-1,AG50,IF(AF$46=99,AE50,IF(AF$46=0,INDEX($J24:$R24,0,AF$44),(INDEX($J24:$R24,0,AF$46+1)-INDEX($J24:$R24,0,AF$46))/(INDEX($J$4:$R$4,0,AF$46+1)-INDEX($J$4:$R$4,0,AF$46))+AE50)))</f>
        <v>1.544311188827457</v>
      </c>
      <c r="AG50" s="186" cm="1">
        <f t="array" ref="AG50">IF(AG$46=-1,AH50,IF(AG$46=99,AF50,IF(AG$46=0,INDEX($J24:$R24,0,AG$44),(INDEX($J24:$R24,0,AG$46+1)-INDEX($J24:$R24,0,AG$46))/(INDEX($J$4:$R$4,0,AG$46+1)-INDEX($J$4:$R$4,0,AG$46))+AF50)))</f>
        <v>1.5744023112778096</v>
      </c>
      <c r="AH50" s="186" cm="1">
        <f t="array" ref="AH50">IF(AH$46=-1,AI50,IF(AH$46=99,AG50,IF(AH$46=0,INDEX($J24:$R24,0,AH$44),(INDEX($J24:$R24,0,AH$46+1)-INDEX($J24:$R24,0,AH$46))/(INDEX($J$4:$R$4,0,AH$46+1)-INDEX($J$4:$R$4,0,AH$46))+AG50)))</f>
        <v>1.6044934337281622</v>
      </c>
      <c r="AI50" s="186" cm="1">
        <f t="array" ref="AI50">IF(AI$46=-1,AJ50,IF(AI$46=99,AH50,IF(AI$46=0,INDEX($J24:$R24,0,AI$44),(INDEX($J24:$R24,0,AI$46+1)-INDEX($J24:$R24,0,AI$46))/(INDEX($J$4:$R$4,0,AI$46+1)-INDEX($J$4:$R$4,0,AI$46))+AH50)))</f>
        <v>1.6345845561785148</v>
      </c>
      <c r="AJ50" s="186" cm="1">
        <f t="array" ref="AJ50">IF(AJ$46=-1,AK50,IF(AJ$46=99,AI50,IF(AJ$46=0,INDEX($J24:$R24,0,AJ$44),(INDEX($J24:$R24,0,AJ$46+1)-INDEX($J24:$R24,0,AJ$46))/(INDEX($J$4:$R$4,0,AJ$46+1)-INDEX($J$4:$R$4,0,AJ$46))+AI50)))</f>
        <v>1.6646756786288675</v>
      </c>
      <c r="AK50" s="186" cm="1">
        <f t="array" ref="AK50">IF(AK$46=-1,AL50,IF(AK$46=99,AJ50,IF(AK$46=0,INDEX($J24:$R24,0,AK$44),(INDEX($J24:$R24,0,AK$46+1)-INDEX($J24:$R24,0,AK$46))/(INDEX($J$4:$R$4,0,AK$46+1)-INDEX($J$4:$R$4,0,AK$46))+AJ50)))</f>
        <v>1.6947668010792201</v>
      </c>
      <c r="AL50" s="186" cm="1">
        <f t="array" ref="AL50">IF(AL$46=-1,AM50,IF(AL$46=99,AK50,IF(AL$46=0,INDEX($J24:$R24,0,AL$44),(INDEX($J24:$R24,0,AL$46+1)-INDEX($J24:$R24,0,AL$46))/(INDEX($J$4:$R$4,0,AL$46+1)-INDEX($J$4:$R$4,0,AL$46))+AK50)))</f>
        <v>1.7248579235295729</v>
      </c>
      <c r="AM50" s="215">
        <f t="shared" si="43"/>
        <v>1.9350301453582308</v>
      </c>
      <c r="AN50" s="186" cm="1">
        <f t="array" ref="AN50">IF(AN$46=-1,AO50,IF(AN$46=99,AM50,IF(AN$46=0,INDEX($J24:$R24,0,AN$44),(INDEX($J24:$R24,0,AN$46+1)-INDEX($J24:$R24,0,AN$46))/(INDEX($J$4:$R$4,0,AN$46+1)-INDEX($J$4:$R$4,0,AN$46))+AM50)))</f>
        <v>2.1452023671868887</v>
      </c>
      <c r="AO50" s="186" cm="1">
        <f t="array" ref="AO50">IF(AO$46=-1,AP50,IF(AO$46=99,AN50,IF(AO$46=0,INDEX($J24:$R24,0,AO$44),(INDEX($J24:$R24,0,AO$46+1)-INDEX($J24:$R24,0,AO$46))/(INDEX($J$4:$R$4,0,AO$46+1)-INDEX($J$4:$R$4,0,AO$46))+AN50)))</f>
        <v>2.1452023671868887</v>
      </c>
      <c r="AP50" s="186" cm="1">
        <f t="array" ref="AP50">IF(AP$46=-1,AR50,IF(AP$46=99,AO50,IF(AP$46=0,INDEX($J24:$R24,0,AP$44),(INDEX($J24:$R24,0,AP$46+1)-INDEX($J24:$R24,0,AP$46))/(INDEX($J$4:$R$4,0,AP$46+1)-INDEX($J$4:$R$4,0,AP$46))+AO50)))</f>
        <v>2.1452023671868887</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3.8447561312204956</v>
      </c>
      <c r="T51" s="186" cm="1">
        <f t="array" ref="T51">IF(T$46=-1,U51,IF(T$46=99,S51,IF(T$46=0,INDEX($J36:$R36,0,T$44),(INDEX($J36:$R36,0,T$46+1)-INDEX($J36:$R36,0,T$46))/(INDEX($J$4:$R$4,0,T$46+1)-INDEX($J$4:$R$4,0,T$46))+S51)))</f>
        <v>3.9464850836336312</v>
      </c>
      <c r="U51" s="186" cm="1">
        <f t="array" ref="U51">IF(U$46=-1,V51,IF(U$46=99,T51,IF(U$46=0,INDEX($J36:$R36,0,U$44),(INDEX($J36:$R36,0,U$46+1)-INDEX($J36:$R36,0,U$46))/(INDEX($J$4:$R$4,0,U$46+1)-INDEX($J$4:$R$4,0,U$46))+T51)))</f>
        <v>4.0482140360467671</v>
      </c>
      <c r="V51" s="186" cm="1">
        <f t="array" ref="V51">IF(V$46=-1,W51,IF(V$46=99,U51,IF(V$46=0,INDEX($J36:$R36,0,V$44),(INDEX($J36:$R36,0,V$46+1)-INDEX($J36:$R36,0,V$46))/(INDEX($J$4:$R$4,0,V$46+1)-INDEX($J$4:$R$4,0,V$46))+U51)))</f>
        <v>4.1499429884599026</v>
      </c>
      <c r="W51" s="186" cm="1">
        <f t="array" ref="W51">IF(W$46=-1,X51,IF(W$46=99,V51,IF(W$46=0,INDEX($J36:$R36,0,W$44),(INDEX($J36:$R36,0,W$46+1)-INDEX($J36:$R36,0,W$46))/(INDEX($J$4:$R$4,0,W$46+1)-INDEX($J$4:$R$4,0,W$46))+V51)))</f>
        <v>4.2516719408730381</v>
      </c>
      <c r="X51" s="186" cm="1">
        <f t="array" ref="X51">IF(X$46=-1,Y51,IF(X$46=99,W51,IF(X$46=0,INDEX($J36:$R36,0,X$44),(INDEX($J36:$R36,0,X$46+1)-INDEX($J36:$R36,0,X$46))/(INDEX($J$4:$R$4,0,X$46+1)-INDEX($J$4:$R$4,0,X$46))+W51)))</f>
        <v>4.3534008932861736</v>
      </c>
      <c r="Y51" s="186" cm="1">
        <f t="array" ref="Y51">IF(Y$46=-1,Z51,IF(Y$46=99,X51,IF(Y$46=0,INDEX($J36:$R36,0,Y$44),(INDEX($J36:$R36,0,Y$46+1)-INDEX($J36:$R36,0,Y$46))/(INDEX($J$4:$R$4,0,Y$46+1)-INDEX($J$4:$R$4,0,Y$46))+X51)))</f>
        <v>4.4551298456993091</v>
      </c>
      <c r="Z51" s="186" cm="1">
        <f t="array" ref="Z51">IF(Z$46=-1,AA51,IF(Z$46=99,Y51,IF(Z$46=0,INDEX($J36:$R36,0,Z$44),(INDEX($J36:$R36,0,Z$46+1)-INDEX($J36:$R36,0,Z$46))/(INDEX($J$4:$R$4,0,Z$46+1)-INDEX($J$4:$R$4,0,Z$46))+Y51)))</f>
        <v>4.5568587981124447</v>
      </c>
      <c r="AA51" s="186" cm="1">
        <f t="array" ref="AA51">IF(AA$46=-1,AB51,IF(AA$46=99,Z51,IF(AA$46=0,INDEX($J36:$R36,0,AA$44),(INDEX($J36:$R36,0,AA$46+1)-INDEX($J36:$R36,0,AA$46))/(INDEX($J$4:$R$4,0,AA$46+1)-INDEX($J$4:$R$4,0,AA$46))+Z51)))</f>
        <v>4.6585877505255802</v>
      </c>
      <c r="AB51" s="186" cm="1">
        <f t="array" ref="AB51">IF(AB$46=-1,AC51,IF(AB$46=99,AA51,IF(AB$46=0,INDEX($J36:$R36,0,AB$44),(INDEX($J36:$R36,0,AB$46+1)-INDEX($J36:$R36,0,AB$46))/(INDEX($J$4:$R$4,0,AB$46+1)-INDEX($J$4:$R$4,0,AB$46))+AA51)))</f>
        <v>4.7603167029387166</v>
      </c>
      <c r="AC51" s="186" cm="1">
        <f t="array" ref="AC51">IF(AC$46=-1,AD51,IF(AC$46=99,AB51,IF(AC$46=0,INDEX($J36:$R36,0,AC$44),(INDEX($J36:$R36,0,AC$46+1)-INDEX($J36:$R36,0,AC$46))/(INDEX($J$4:$R$4,0,AC$46+1)-INDEX($J$4:$R$4,0,AC$46))+AB51)))</f>
        <v>4.9386974975746041</v>
      </c>
      <c r="AD51" s="186" cm="1">
        <f t="array" ref="AD51">IF(AD$46=-1,AE51,IF(AD$46=99,AC51,IF(AD$46=0,INDEX($J36:$R36,0,AD$44),(INDEX($J36:$R36,0,AD$46+1)-INDEX($J36:$R36,0,AD$46))/(INDEX($J$4:$R$4,0,AD$46+1)-INDEX($J$4:$R$4,0,AD$46))+AC51)))</f>
        <v>5.1170782922104916</v>
      </c>
      <c r="AE51" s="186" cm="1">
        <f t="array" ref="AE51">IF(AE$46=-1,AF51,IF(AE$46=99,AD51,IF(AE$46=0,INDEX($J36:$R36,0,AE$44),(INDEX($J36:$R36,0,AE$46+1)-INDEX($J36:$R36,0,AE$46))/(INDEX($J$4:$R$4,0,AE$46+1)-INDEX($J$4:$R$4,0,AE$46))+AD51)))</f>
        <v>5.2954590868463791</v>
      </c>
      <c r="AF51" s="186" cm="1">
        <f t="array" ref="AF51">IF(AF$46=-1,AG51,IF(AF$46=99,AE51,IF(AF$46=0,INDEX($J36:$R36,0,AF$44),(INDEX($J36:$R36,0,AF$46+1)-INDEX($J36:$R36,0,AF$46))/(INDEX($J$4:$R$4,0,AF$46+1)-INDEX($J$4:$R$4,0,AF$46))+AE51)))</f>
        <v>5.4738398814822666</v>
      </c>
      <c r="AG51" s="186" cm="1">
        <f t="array" ref="AG51">IF(AG$46=-1,AH51,IF(AG$46=99,AF51,IF(AG$46=0,INDEX($J36:$R36,0,AG$44),(INDEX($J36:$R36,0,AG$46+1)-INDEX($J36:$R36,0,AG$46))/(INDEX($J$4:$R$4,0,AG$46+1)-INDEX($J$4:$R$4,0,AG$46))+AF51)))</f>
        <v>5.6522206761181542</v>
      </c>
      <c r="AH51" s="186" cm="1">
        <f t="array" ref="AH51">IF(AH$46=-1,AI51,IF(AH$46=99,AG51,IF(AH$46=0,INDEX($J36:$R36,0,AH$44),(INDEX($J36:$R36,0,AH$46+1)-INDEX($J36:$R36,0,AH$46))/(INDEX($J$4:$R$4,0,AH$46+1)-INDEX($J$4:$R$4,0,AH$46))+AG51)))</f>
        <v>5.8306014707540417</v>
      </c>
      <c r="AI51" s="186" cm="1">
        <f t="array" ref="AI51">IF(AI$46=-1,AJ51,IF(AI$46=99,AH51,IF(AI$46=0,INDEX($J36:$R36,0,AI$44),(INDEX($J36:$R36,0,AI$46+1)-INDEX($J36:$R36,0,AI$46))/(INDEX($J$4:$R$4,0,AI$46+1)-INDEX($J$4:$R$4,0,AI$46))+AH51)))</f>
        <v>6.0089822653899292</v>
      </c>
      <c r="AJ51" s="186" cm="1">
        <f t="array" ref="AJ51">IF(AJ$46=-1,AK51,IF(AJ$46=99,AI51,IF(AJ$46=0,INDEX($J36:$R36,0,AJ$44),(INDEX($J36:$R36,0,AJ$46+1)-INDEX($J36:$R36,0,AJ$46))/(INDEX($J$4:$R$4,0,AJ$46+1)-INDEX($J$4:$R$4,0,AJ$46))+AI51)))</f>
        <v>6.1873630600258167</v>
      </c>
      <c r="AK51" s="186" cm="1">
        <f t="array" ref="AK51">IF(AK$46=-1,AL51,IF(AK$46=99,AJ51,IF(AK$46=0,INDEX($J36:$R36,0,AK$44),(INDEX($J36:$R36,0,AK$46+1)-INDEX($J36:$R36,0,AK$46))/(INDEX($J$4:$R$4,0,AK$46+1)-INDEX($J$4:$R$4,0,AK$46))+AJ51)))</f>
        <v>6.3657438546617042</v>
      </c>
      <c r="AL51" s="186" cm="1">
        <f t="array" ref="AL51">IF(AL$46=-1,AM51,IF(AL$46=99,AK51,IF(AL$46=0,INDEX($J36:$R36,0,AL$44),(INDEX($J36:$R36,0,AL$46+1)-INDEX($J36:$R36,0,AL$46))/(INDEX($J$4:$R$4,0,AL$46+1)-INDEX($J$4:$R$4,0,AL$46))+AK51)))</f>
        <v>6.5441246492975891</v>
      </c>
      <c r="AM51" s="215">
        <f t="shared" si="38"/>
        <v>8.3068555058538962</v>
      </c>
      <c r="AN51" s="186" cm="1">
        <f t="array" ref="AN51">IF(AN$46=-1,AO51,IF(AN$46=99,AM51,IF(AN$46=0,INDEX($J36:$R36,0,AN$44),(INDEX($J36:$R36,0,AN$46+1)-INDEX($J36:$R36,0,AN$46))/(INDEX($J$4:$R$4,0,AN$46+1)-INDEX($J$4:$R$4,0,AN$46))+AM51)))</f>
        <v>10.069586362410202</v>
      </c>
      <c r="AO51" s="186" cm="1">
        <f t="array" ref="AO51">IF(AO$46=-1,AP51,IF(AO$46=99,AN51,IF(AO$46=0,INDEX($J36:$R36,0,AO$44),(INDEX($J36:$R36,0,AO$46+1)-INDEX($J36:$R36,0,AO$46))/(INDEX($J$4:$R$4,0,AO$46+1)-INDEX($J$4:$R$4,0,AO$46))+AN51)))</f>
        <v>10.069586362410202</v>
      </c>
      <c r="AP51" s="186" cm="1">
        <f t="array" ref="AP51">IF(AP$46=-1,AR51,IF(AP$46=99,AO51,IF(AP$46=0,INDEX($J36:$R36,0,AP$44),(INDEX($J36:$R36,0,AP$46+1)-INDEX($J36:$R36,0,AP$46))/(INDEX($J$4:$R$4,0,AP$46+1)-INDEX($J$4:$R$4,0,AP$46))+AO51)))</f>
        <v>10.069586362410202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2020-10-09T09:20:38Z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