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enatla\Documents\Projects\NDC 2020\ERC Interactions\"/>
    </mc:Choice>
  </mc:AlternateContent>
  <bookViews>
    <workbookView xWindow="0" yWindow="0" windowWidth="6540" windowHeight="6960" firstSheet="1" activeTab="1"/>
  </bookViews>
  <sheets>
    <sheet name="13-15" sheetId="1" state="hidden" r:id="rId1"/>
    <sheet name="Eskom 2017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K22" i="2"/>
  <c r="I22" i="2"/>
  <c r="H25" i="1" l="1"/>
  <c r="D25" i="1"/>
  <c r="D27" i="1"/>
  <c r="I20" i="1"/>
  <c r="H26" i="1" s="1"/>
  <c r="I18" i="1"/>
  <c r="H24" i="1" s="1"/>
  <c r="D19" i="1"/>
  <c r="D20" i="1"/>
  <c r="D26" i="1" s="1"/>
  <c r="D21" i="1"/>
  <c r="D18" i="1"/>
  <c r="D24" i="1" s="1"/>
  <c r="H20" i="1"/>
  <c r="H21" i="1"/>
  <c r="I21" i="1" s="1"/>
  <c r="H27" i="1" s="1"/>
  <c r="H18" i="1"/>
  <c r="E9" i="1" l="1"/>
  <c r="E19" i="1" s="1"/>
  <c r="E25" i="1" s="1"/>
  <c r="F9" i="1"/>
  <c r="F19" i="1" s="1"/>
  <c r="F25" i="1" s="1"/>
  <c r="G9" i="1"/>
  <c r="G19" i="1" s="1"/>
  <c r="G25" i="1" s="1"/>
  <c r="G10" i="1"/>
  <c r="G20" i="1" s="1"/>
  <c r="G26" i="1" s="1"/>
  <c r="G8" i="1"/>
  <c r="G18" i="1" s="1"/>
  <c r="G24" i="1" s="1"/>
  <c r="F10" i="1"/>
  <c r="F20" i="1" s="1"/>
  <c r="F26" i="1" s="1"/>
  <c r="F8" i="1"/>
  <c r="F18" i="1" s="1"/>
  <c r="F24" i="1" s="1"/>
  <c r="E8" i="1"/>
  <c r="E18" i="1" s="1"/>
  <c r="E24" i="1" s="1"/>
  <c r="E10" i="1"/>
  <c r="E20" i="1" s="1"/>
  <c r="E26" i="1" s="1"/>
  <c r="E11" i="1"/>
  <c r="E21" i="1" s="1"/>
  <c r="E27" i="1" s="1"/>
  <c r="G11" i="1"/>
  <c r="G21" i="1" s="1"/>
  <c r="G27" i="1" s="1"/>
  <c r="F11" i="1"/>
  <c r="F21" i="1" s="1"/>
  <c r="F27" i="1" s="1"/>
</calcChain>
</file>

<file path=xl/sharedStrings.xml><?xml version="1.0" encoding="utf-8"?>
<sst xmlns="http://schemas.openxmlformats.org/spreadsheetml/2006/main" count="137" uniqueCount="44">
  <si>
    <t>Activity Data required</t>
  </si>
  <si>
    <t>Fuel Type</t>
  </si>
  <si>
    <t>Consumption per year</t>
  </si>
  <si>
    <t>Net Calorific Values (NCVs)</t>
  </si>
  <si>
    <r>
      <t xml:space="preserve">Mass, Volume or Energy units – </t>
    </r>
    <r>
      <rPr>
        <b/>
        <i/>
        <sz val="12"/>
        <color theme="1"/>
        <rFont val="Arial Narrow"/>
        <family val="2"/>
      </rPr>
      <t>Tonnes, Litres</t>
    </r>
    <r>
      <rPr>
        <b/>
        <sz val="12"/>
        <color theme="1"/>
        <rFont val="Arial Narrow"/>
        <family val="2"/>
      </rPr>
      <t xml:space="preserve"> or </t>
    </r>
    <r>
      <rPr>
        <b/>
        <i/>
        <sz val="12"/>
        <color theme="1"/>
        <rFont val="Arial Narrow"/>
        <family val="2"/>
      </rPr>
      <t>TJ,</t>
    </r>
  </si>
  <si>
    <t>Amount of fuel combusted/Consumed (Energy Unit)</t>
  </si>
  <si>
    <t>Gas / Diesel Oil</t>
  </si>
  <si>
    <t>Residual Fuel Oil (Heavy fuel oil)</t>
  </si>
  <si>
    <t>Jet kerosene</t>
  </si>
  <si>
    <t>Sub-bituminous coal</t>
  </si>
  <si>
    <t>-</t>
  </si>
  <si>
    <t>Notes:</t>
  </si>
  <si>
    <t>We don’t have NCV for fuel oil</t>
  </si>
  <si>
    <t>Consumption per calender yesr is in tons</t>
  </si>
  <si>
    <t>Excluding Medupi PS</t>
  </si>
  <si>
    <r>
      <t xml:space="preserve">NCV units are </t>
    </r>
    <r>
      <rPr>
        <b/>
        <sz val="11"/>
        <color theme="1"/>
        <rFont val="Calibri"/>
        <family val="2"/>
        <scheme val="minor"/>
      </rPr>
      <t>MJ/kg</t>
    </r>
  </si>
  <si>
    <t>Tonnes</t>
  </si>
  <si>
    <t>Fuel</t>
  </si>
  <si>
    <t>NCV (MJ/kg)</t>
  </si>
  <si>
    <t>NCV  (TJ/Tonne)</t>
  </si>
  <si>
    <t>Default IPCC NVC</t>
  </si>
  <si>
    <t>Supplied by Eskom</t>
  </si>
  <si>
    <t>Notes</t>
  </si>
  <si>
    <t>Consumption</t>
  </si>
  <si>
    <t xml:space="preserve">Consumption </t>
  </si>
  <si>
    <t>TJ</t>
  </si>
  <si>
    <t>1A1a</t>
  </si>
  <si>
    <t>Coal</t>
  </si>
  <si>
    <t>1A3a</t>
  </si>
  <si>
    <t>JET KEROSENE</t>
  </si>
  <si>
    <t>Eskom Holdings SOC Limited</t>
  </si>
  <si>
    <t>Amount of fuel combusted</t>
  </si>
  <si>
    <t>Tonne</t>
  </si>
  <si>
    <t>Kerosene</t>
  </si>
  <si>
    <t>Diesel</t>
  </si>
  <si>
    <t>Litres</t>
  </si>
  <si>
    <t>Activity data[5]</t>
  </si>
  <si>
    <t>Emissions (tonnes/year)</t>
  </si>
  <si>
    <r>
      <t>CO</t>
    </r>
    <r>
      <rPr>
        <b/>
        <vertAlign val="subscript"/>
        <sz val="9"/>
        <rFont val="Arial Narrow"/>
        <family val="2"/>
      </rPr>
      <t>2</t>
    </r>
  </si>
  <si>
    <r>
      <t>CH</t>
    </r>
    <r>
      <rPr>
        <b/>
        <vertAlign val="subscript"/>
        <sz val="9"/>
        <rFont val="Arial Narrow"/>
        <family val="2"/>
      </rPr>
      <t>4</t>
    </r>
  </si>
  <si>
    <r>
      <t>N</t>
    </r>
    <r>
      <rPr>
        <b/>
        <vertAlign val="subscript"/>
        <sz val="9"/>
        <rFont val="Arial Narrow"/>
        <family val="2"/>
      </rPr>
      <t>2</t>
    </r>
    <r>
      <rPr>
        <b/>
        <sz val="9"/>
        <rFont val="Arial Narrow"/>
        <family val="2"/>
      </rPr>
      <t>O</t>
    </r>
  </si>
  <si>
    <t>IPCC Code</t>
  </si>
  <si>
    <t>Value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</si>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</sst>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2"/>
      <color rgb="FFFFFFFF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 Narrow"/>
      <family val="2"/>
    </font>
    <font>
      <b/>
      <vertAlign val="subscript"/>
      <sz val="9"/>
      <name val="Arial Narrow"/>
      <family val="2"/>
    </font>
    <font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3DFE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1" fontId="4" fillId="0" borderId="5" xfId="0" applyNumberFormat="1" applyFont="1" applyBorder="1" applyAlignment="1">
      <alignment horizontal="justify" vertical="center" wrapText="1"/>
    </xf>
    <xf numFmtId="1" fontId="4" fillId="3" borderId="5" xfId="0" applyNumberFormat="1" applyFont="1" applyFill="1" applyBorder="1" applyAlignment="1">
      <alignment horizontal="justify" vertical="center" wrapText="1"/>
    </xf>
    <xf numFmtId="0" fontId="5" fillId="0" borderId="0" xfId="0" applyFont="1"/>
    <xf numFmtId="1" fontId="0" fillId="0" borderId="0" xfId="0" applyNumberFormat="1"/>
    <xf numFmtId="0" fontId="0" fillId="0" borderId="8" xfId="0" applyBorder="1"/>
    <xf numFmtId="1" fontId="0" fillId="0" borderId="8" xfId="0" applyNumberFormat="1" applyBorder="1"/>
    <xf numFmtId="0" fontId="2" fillId="3" borderId="8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0" xfId="0" applyFont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top"/>
    </xf>
    <xf numFmtId="0" fontId="7" fillId="0" borderId="12" xfId="0" applyFont="1" applyBorder="1" applyAlignment="1">
      <alignment horizontal="left" vertical="top"/>
    </xf>
    <xf numFmtId="0" fontId="7" fillId="0" borderId="12" xfId="0" applyFont="1" applyBorder="1" applyAlignment="1">
      <alignment horizontal="center" vertical="top"/>
    </xf>
    <xf numFmtId="0" fontId="7" fillId="4" borderId="15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/>
    <xf numFmtId="0" fontId="10" fillId="4" borderId="13" xfId="0" applyFont="1" applyFill="1" applyBorder="1" applyAlignment="1">
      <alignment horizontal="center" vertical="top"/>
    </xf>
    <xf numFmtId="0" fontId="10" fillId="4" borderId="16" xfId="0" applyFont="1" applyFill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top"/>
    </xf>
    <xf numFmtId="0" fontId="7" fillId="4" borderId="14" xfId="0" applyFont="1" applyFill="1" applyBorder="1" applyAlignment="1">
      <alignment horizontal="center" vertical="top"/>
    </xf>
    <xf numFmtId="0" fontId="10" fillId="4" borderId="16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center" vertical="top"/>
    </xf>
    <xf numFmtId="0" fontId="10" fillId="4" borderId="13" xfId="0" applyFont="1" applyFill="1" applyBorder="1" applyAlignment="1">
      <alignment horizontal="center" vertical="top"/>
    </xf>
    <xf numFmtId="0" fontId="7" fillId="4" borderId="17" xfId="0" applyFont="1" applyFill="1" applyBorder="1" applyAlignment="1">
      <alignment horizontal="center" vertical="top"/>
    </xf>
    <xf numFmtId="167" fontId="12" fillId="0" borderId="1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DB\EDB%20Apr2015%20-%20Mar2016\Emissions%20Summary%202005-Mar2015\Emissions%20Summary15_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DB\EDB%20Apr2015%20-%20Mar2016\PS%20Fuel%20Oil%20data\Fuel%20oil%20emissions%202015%20t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incorrect NO2 factors"/>
      <sheetName val="2005 with correct NO2 factors"/>
      <sheetName val="2005-2006"/>
      <sheetName val="2006-2007"/>
      <sheetName val="2007-2008"/>
      <sheetName val="2008 - 2009"/>
      <sheetName val="2009 - 2010"/>
      <sheetName val="2010-2011"/>
      <sheetName val="2011-2012"/>
      <sheetName val="2012-2013"/>
      <sheetName val="2013-2014"/>
      <sheetName val="2014-2015"/>
      <sheetName val="2015-2016"/>
      <sheetName val="TIER 1 &amp; 3 comparis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89">
          <cell r="O389">
            <v>29858772</v>
          </cell>
        </row>
        <row r="533">
          <cell r="B533">
            <v>331.54300000000001</v>
          </cell>
        </row>
        <row r="534">
          <cell r="B534">
            <v>537.21100000000001</v>
          </cell>
        </row>
        <row r="535">
          <cell r="B535">
            <v>414.98700000000002</v>
          </cell>
        </row>
        <row r="556">
          <cell r="B556">
            <v>52587.229996599999</v>
          </cell>
        </row>
        <row r="557">
          <cell r="B557">
            <v>55304.981002699991</v>
          </cell>
        </row>
        <row r="558">
          <cell r="B558">
            <v>60910.840997499996</v>
          </cell>
        </row>
        <row r="579">
          <cell r="B579">
            <v>29435.749003599998</v>
          </cell>
        </row>
        <row r="580">
          <cell r="B580">
            <v>30128.398000649995</v>
          </cell>
        </row>
        <row r="581">
          <cell r="B581">
            <v>32022.911002100001</v>
          </cell>
        </row>
        <row r="602">
          <cell r="B602">
            <v>512.95688199999995</v>
          </cell>
        </row>
        <row r="603">
          <cell r="B603">
            <v>524.40440889999991</v>
          </cell>
        </row>
        <row r="604">
          <cell r="B604">
            <v>438.95560329999995</v>
          </cell>
        </row>
      </sheetData>
      <sheetData sheetId="10" refreshError="1">
        <row r="389">
          <cell r="O389">
            <v>30983739</v>
          </cell>
        </row>
        <row r="394">
          <cell r="O394">
            <v>31401417</v>
          </cell>
        </row>
        <row r="399">
          <cell r="O399">
            <v>30389209</v>
          </cell>
        </row>
        <row r="404">
          <cell r="O404">
            <v>29642942</v>
          </cell>
        </row>
        <row r="533">
          <cell r="B533">
            <v>1169.875</v>
          </cell>
        </row>
        <row r="534">
          <cell r="B534">
            <v>1059.085</v>
          </cell>
        </row>
        <row r="535">
          <cell r="B535">
            <v>1506.424</v>
          </cell>
        </row>
        <row r="536">
          <cell r="B536">
            <v>730.14300000000003</v>
          </cell>
        </row>
        <row r="537">
          <cell r="B537">
            <v>303.678</v>
          </cell>
        </row>
        <row r="538">
          <cell r="B538">
            <v>71.992999999999995</v>
          </cell>
        </row>
        <row r="539">
          <cell r="B539">
            <v>894.87599999999998</v>
          </cell>
        </row>
        <row r="540">
          <cell r="B540">
            <v>5997.3739999999998</v>
          </cell>
        </row>
        <row r="541">
          <cell r="B541">
            <v>984.75099999999998</v>
          </cell>
        </row>
        <row r="542">
          <cell r="B542">
            <v>2092.0039999999999</v>
          </cell>
        </row>
        <row r="543">
          <cell r="B543">
            <v>2330.5239999999999</v>
          </cell>
        </row>
        <row r="544">
          <cell r="B544">
            <v>126.64</v>
          </cell>
        </row>
        <row r="556">
          <cell r="B556">
            <v>54259.168003299994</v>
          </cell>
        </row>
        <row r="557">
          <cell r="B557">
            <v>34884.186004199997</v>
          </cell>
        </row>
        <row r="558">
          <cell r="B558">
            <v>49255.976001700001</v>
          </cell>
        </row>
        <row r="559">
          <cell r="B559">
            <v>32821.307987</v>
          </cell>
        </row>
        <row r="560">
          <cell r="B560">
            <v>23583.168966499998</v>
          </cell>
        </row>
        <row r="561">
          <cell r="B561">
            <v>21032.191030499998</v>
          </cell>
        </row>
        <row r="562">
          <cell r="B562">
            <v>57166.703964499997</v>
          </cell>
        </row>
        <row r="563">
          <cell r="B563">
            <v>67021.67701449999</v>
          </cell>
        </row>
        <row r="565">
          <cell r="B565">
            <v>80714.70098899999</v>
          </cell>
        </row>
        <row r="566">
          <cell r="B566">
            <v>89079.428489999991</v>
          </cell>
        </row>
        <row r="567">
          <cell r="B567">
            <v>65741.548404999994</v>
          </cell>
        </row>
        <row r="579">
          <cell r="B579">
            <v>23533.802998499996</v>
          </cell>
        </row>
        <row r="580">
          <cell r="B580">
            <v>12798.923000000001</v>
          </cell>
        </row>
        <row r="581">
          <cell r="B581">
            <v>22468.796997049998</v>
          </cell>
        </row>
        <row r="582">
          <cell r="B582">
            <v>14421.00000195</v>
          </cell>
        </row>
        <row r="583">
          <cell r="B583">
            <v>9928.7340036500009</v>
          </cell>
        </row>
        <row r="584">
          <cell r="B584">
            <v>15514.414002</v>
          </cell>
        </row>
        <row r="585">
          <cell r="B585">
            <v>31952.302996249997</v>
          </cell>
        </row>
        <row r="586">
          <cell r="B586">
            <v>37679.620996999991</v>
          </cell>
        </row>
        <row r="587">
          <cell r="B587">
            <v>16132.4900019</v>
          </cell>
        </row>
        <row r="588">
          <cell r="B588">
            <v>35790.587265000002</v>
          </cell>
        </row>
        <row r="589">
          <cell r="B589">
            <v>35454.484003400001</v>
          </cell>
        </row>
        <row r="590">
          <cell r="B590">
            <v>33352.892998349998</v>
          </cell>
        </row>
        <row r="602">
          <cell r="B602">
            <v>1127.07</v>
          </cell>
        </row>
        <row r="603">
          <cell r="B603">
            <v>739.52</v>
          </cell>
        </row>
        <row r="604">
          <cell r="B604">
            <v>1343.61</v>
          </cell>
        </row>
        <row r="605">
          <cell r="B605">
            <v>762.03</v>
          </cell>
        </row>
        <row r="606">
          <cell r="B606">
            <v>342.32</v>
          </cell>
        </row>
        <row r="607">
          <cell r="B607">
            <v>119.51</v>
          </cell>
        </row>
        <row r="608">
          <cell r="B608">
            <v>993.52</v>
          </cell>
        </row>
        <row r="609">
          <cell r="B609">
            <v>5445.15</v>
          </cell>
        </row>
        <row r="610">
          <cell r="B610">
            <v>1087.77</v>
          </cell>
        </row>
        <row r="611">
          <cell r="B611">
            <v>2471.2399999999998</v>
          </cell>
        </row>
        <row r="612">
          <cell r="B612">
            <v>3452.44</v>
          </cell>
        </row>
        <row r="613">
          <cell r="B613">
            <v>4436.68</v>
          </cell>
        </row>
      </sheetData>
      <sheetData sheetId="11" refreshError="1">
        <row r="389">
          <cell r="O389">
            <v>30772004</v>
          </cell>
        </row>
        <row r="394">
          <cell r="O394">
            <v>30629729</v>
          </cell>
        </row>
        <row r="399">
          <cell r="O399">
            <v>28498443</v>
          </cell>
        </row>
        <row r="404">
          <cell r="O404">
            <v>29278779</v>
          </cell>
        </row>
        <row r="533">
          <cell r="B533">
            <v>604.36906640000007</v>
          </cell>
        </row>
        <row r="534">
          <cell r="B534">
            <v>1095.0507224999999</v>
          </cell>
        </row>
        <row r="535">
          <cell r="B535">
            <v>2307.7050016999997</v>
          </cell>
        </row>
        <row r="536">
          <cell r="B536">
            <v>1356.2554584</v>
          </cell>
        </row>
        <row r="537">
          <cell r="B537">
            <v>718.29652069999997</v>
          </cell>
        </row>
        <row r="538">
          <cell r="B538">
            <v>519.10286569999994</v>
          </cell>
        </row>
        <row r="539">
          <cell r="B539">
            <v>1140.7876775</v>
          </cell>
        </row>
        <row r="540">
          <cell r="B540">
            <v>2804.2608773999996</v>
          </cell>
        </row>
        <row r="541">
          <cell r="B541">
            <v>2688.3229999999999</v>
          </cell>
        </row>
        <row r="542">
          <cell r="B542">
            <v>3161.165</v>
          </cell>
        </row>
        <row r="543">
          <cell r="B543">
            <v>2224.2869999999998</v>
          </cell>
        </row>
        <row r="544">
          <cell r="B544">
            <v>2688.3229999999999</v>
          </cell>
        </row>
        <row r="556">
          <cell r="B556">
            <v>39752.666998849993</v>
          </cell>
        </row>
        <row r="557">
          <cell r="B557">
            <v>25204.963000099997</v>
          </cell>
        </row>
        <row r="558">
          <cell r="B558">
            <v>54434.696000099997</v>
          </cell>
        </row>
        <row r="559">
          <cell r="B559">
            <v>45579.392003599998</v>
          </cell>
        </row>
        <row r="560">
          <cell r="B560">
            <v>25691.400998249999</v>
          </cell>
        </row>
        <row r="561">
          <cell r="B561">
            <v>13641</v>
          </cell>
        </row>
        <row r="562">
          <cell r="B562">
            <v>47430</v>
          </cell>
        </row>
        <row r="563">
          <cell r="B563">
            <v>76823</v>
          </cell>
        </row>
        <row r="564">
          <cell r="B564">
            <v>72025.058999999994</v>
          </cell>
        </row>
        <row r="565">
          <cell r="B565">
            <v>93806.079000000376</v>
          </cell>
        </row>
        <row r="566">
          <cell r="B566">
            <v>78477.570924999993</v>
          </cell>
        </row>
        <row r="567">
          <cell r="B567">
            <v>65478.781289999999</v>
          </cell>
        </row>
        <row r="579">
          <cell r="B579">
            <v>13019.067996399999</v>
          </cell>
        </row>
        <row r="580">
          <cell r="B580">
            <v>15656.993997699998</v>
          </cell>
        </row>
        <row r="581">
          <cell r="B581">
            <v>23997.6579991</v>
          </cell>
        </row>
        <row r="582">
          <cell r="B582">
            <v>17189.023002549999</v>
          </cell>
        </row>
        <row r="583">
          <cell r="B583">
            <v>12033.426915</v>
          </cell>
        </row>
        <row r="584">
          <cell r="B584">
            <v>8435.85</v>
          </cell>
        </row>
        <row r="585">
          <cell r="B585">
            <v>25403</v>
          </cell>
        </row>
        <row r="586">
          <cell r="B586">
            <v>35456.968000000001</v>
          </cell>
        </row>
        <row r="587">
          <cell r="B587">
            <v>29666.015000000018</v>
          </cell>
        </row>
        <row r="588">
          <cell r="B588">
            <v>39699.79599999998</v>
          </cell>
        </row>
        <row r="589">
          <cell r="B589">
            <v>53470.292000000016</v>
          </cell>
        </row>
        <row r="590">
          <cell r="B590">
            <v>39507.509999999966</v>
          </cell>
        </row>
        <row r="602">
          <cell r="B602">
            <v>749.54167649999999</v>
          </cell>
        </row>
        <row r="603">
          <cell r="B603">
            <v>1207.2892958</v>
          </cell>
        </row>
        <row r="604">
          <cell r="B604">
            <v>2376.6730720999999</v>
          </cell>
        </row>
        <row r="605">
          <cell r="B605">
            <v>1665.7639055</v>
          </cell>
        </row>
        <row r="606">
          <cell r="B606">
            <v>717.10058719999995</v>
          </cell>
        </row>
        <row r="607">
          <cell r="B607">
            <v>566.25350839999999</v>
          </cell>
        </row>
        <row r="608">
          <cell r="B608">
            <v>999.16343210000002</v>
          </cell>
        </row>
        <row r="609">
          <cell r="B609">
            <v>2593.0633078000001</v>
          </cell>
        </row>
        <row r="610">
          <cell r="B610">
            <v>1875.3788992999998</v>
          </cell>
        </row>
        <row r="611">
          <cell r="B611">
            <v>2654.7108934999997</v>
          </cell>
        </row>
        <row r="612">
          <cell r="B612">
            <v>3386.3307134999995</v>
          </cell>
        </row>
        <row r="613">
          <cell r="B613">
            <v>1610.5820764</v>
          </cell>
        </row>
      </sheetData>
      <sheetData sheetId="12" refreshError="1">
        <row r="389">
          <cell r="O389">
            <v>155495</v>
          </cell>
          <cell r="P389">
            <v>28859823</v>
          </cell>
        </row>
        <row r="394">
          <cell r="O394">
            <v>423876</v>
          </cell>
          <cell r="P394">
            <v>28768252</v>
          </cell>
        </row>
        <row r="399">
          <cell r="O399">
            <v>313888</v>
          </cell>
          <cell r="P399">
            <v>28512553</v>
          </cell>
        </row>
        <row r="533">
          <cell r="B533">
            <v>1154.9380000000001</v>
          </cell>
        </row>
        <row r="534">
          <cell r="B534">
            <v>3418.6289999999999</v>
          </cell>
        </row>
        <row r="535">
          <cell r="B535">
            <v>4811.4679999999998</v>
          </cell>
        </row>
        <row r="536">
          <cell r="B536">
            <v>4440.5330000000004</v>
          </cell>
        </row>
        <row r="537">
          <cell r="B537">
            <v>131.66399999999999</v>
          </cell>
        </row>
        <row r="538">
          <cell r="B538">
            <v>1101.7819999999999</v>
          </cell>
        </row>
        <row r="539">
          <cell r="B539">
            <v>1202.029</v>
          </cell>
        </row>
        <row r="540">
          <cell r="B540">
            <v>588.87</v>
          </cell>
        </row>
        <row r="541">
          <cell r="B541">
            <v>260.99299999999999</v>
          </cell>
        </row>
        <row r="556">
          <cell r="B556">
            <v>88828.586859999996</v>
          </cell>
        </row>
        <row r="557">
          <cell r="B557">
            <v>105069.051685</v>
          </cell>
        </row>
        <row r="558">
          <cell r="B558">
            <v>111421.13469499999</v>
          </cell>
        </row>
        <row r="559">
          <cell r="B559">
            <v>96421.570959999997</v>
          </cell>
        </row>
        <row r="560">
          <cell r="B560">
            <v>47806.247644999996</v>
          </cell>
        </row>
        <row r="561">
          <cell r="B561">
            <v>46316.77882</v>
          </cell>
        </row>
        <row r="562">
          <cell r="B562">
            <v>64129.670344999999</v>
          </cell>
        </row>
        <row r="563">
          <cell r="B563">
            <v>48731.812479999993</v>
          </cell>
        </row>
        <row r="564">
          <cell r="B564">
            <v>35340.330219999996</v>
          </cell>
        </row>
        <row r="580">
          <cell r="B580">
            <v>49453.280999999966</v>
          </cell>
        </row>
        <row r="581">
          <cell r="B581">
            <v>46656.59500000003</v>
          </cell>
        </row>
        <row r="582">
          <cell r="B582">
            <v>52021.645000000004</v>
          </cell>
        </row>
        <row r="583">
          <cell r="B583">
            <v>52120.258000000038</v>
          </cell>
        </row>
        <row r="584">
          <cell r="B584">
            <v>32943.044000000009</v>
          </cell>
        </row>
        <row r="585">
          <cell r="B585">
            <v>27837.902000000038</v>
          </cell>
        </row>
        <row r="586">
          <cell r="B586">
            <v>35409.912999999964</v>
          </cell>
        </row>
        <row r="587">
          <cell r="B587">
            <v>26859.721000000012</v>
          </cell>
        </row>
        <row r="588">
          <cell r="B588">
            <v>12207.016000000009</v>
          </cell>
        </row>
        <row r="603">
          <cell r="B603">
            <v>3566.3920044000001</v>
          </cell>
        </row>
        <row r="604">
          <cell r="B604">
            <v>4196.1997336999993</v>
          </cell>
        </row>
        <row r="605">
          <cell r="B605">
            <v>4043.8155159999997</v>
          </cell>
        </row>
        <row r="606">
          <cell r="B606">
            <v>3837.0613322999998</v>
          </cell>
        </row>
        <row r="607">
          <cell r="B607">
            <v>1721.8424703999999</v>
          </cell>
        </row>
        <row r="608">
          <cell r="B608">
            <v>1131.1319076</v>
          </cell>
        </row>
        <row r="609">
          <cell r="B609">
            <v>1175.1345446999999</v>
          </cell>
        </row>
        <row r="610">
          <cell r="B610">
            <v>837.74927349999996</v>
          </cell>
        </row>
        <row r="611">
          <cell r="B611">
            <v>258.07387629999999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- 2010 Data"/>
      <sheetName val="2010 - 2011 data"/>
      <sheetName val="2011 - 2012"/>
      <sheetName val="2012 -2013"/>
      <sheetName val="2013 -2014"/>
      <sheetName val="2014-2015"/>
      <sheetName val="2015 -2016"/>
    </sheetNames>
    <sheetDataSet>
      <sheetData sheetId="0" refreshError="1"/>
      <sheetData sheetId="1" refreshError="1"/>
      <sheetData sheetId="2" refreshError="1"/>
      <sheetData sheetId="3" refreshError="1">
        <row r="13">
          <cell r="P13">
            <v>19431.343210000003</v>
          </cell>
        </row>
        <row r="14">
          <cell r="P14">
            <v>20810.458515345599</v>
          </cell>
        </row>
        <row r="15">
          <cell r="P15">
            <v>22668.780563624008</v>
          </cell>
        </row>
      </sheetData>
      <sheetData sheetId="4" refreshError="1">
        <row r="4">
          <cell r="P4">
            <v>23755.9012</v>
          </cell>
        </row>
        <row r="5">
          <cell r="P5">
            <v>24782.260428907997</v>
          </cell>
        </row>
        <row r="6">
          <cell r="P6">
            <v>26387.352719999999</v>
          </cell>
        </row>
        <row r="7">
          <cell r="P7">
            <v>21354.183911</v>
          </cell>
        </row>
        <row r="8">
          <cell r="P8">
            <v>23763.144619999999</v>
          </cell>
        </row>
        <row r="9">
          <cell r="P9">
            <v>24646.5729826688</v>
          </cell>
        </row>
        <row r="10">
          <cell r="P10">
            <v>24440.106179271999</v>
          </cell>
        </row>
        <row r="11">
          <cell r="P11">
            <v>29009.547020000002</v>
          </cell>
        </row>
        <row r="12">
          <cell r="P12">
            <v>31587.541003351766</v>
          </cell>
        </row>
        <row r="13">
          <cell r="P13">
            <v>30798.755059999996</v>
          </cell>
        </row>
        <row r="14">
          <cell r="P14">
            <v>26045.76586</v>
          </cell>
        </row>
        <row r="15">
          <cell r="P15">
            <v>37499.824710000001</v>
          </cell>
        </row>
      </sheetData>
      <sheetData sheetId="5" refreshError="1">
        <row r="4">
          <cell r="P4">
            <v>27690.955320000005</v>
          </cell>
        </row>
        <row r="5">
          <cell r="P5">
            <v>23104.827559999998</v>
          </cell>
        </row>
        <row r="6">
          <cell r="P6">
            <v>24103.858760000003</v>
          </cell>
        </row>
        <row r="7">
          <cell r="P7">
            <v>21585.737679999995</v>
          </cell>
        </row>
        <row r="8">
          <cell r="P8">
            <v>22216.3806168232</v>
          </cell>
        </row>
        <row r="9">
          <cell r="P9">
            <v>23962.938999999998</v>
          </cell>
        </row>
        <row r="10">
          <cell r="P10">
            <v>21894</v>
          </cell>
        </row>
        <row r="11">
          <cell r="P11">
            <v>24878</v>
          </cell>
        </row>
        <row r="12">
          <cell r="P12">
            <v>29099</v>
          </cell>
        </row>
        <row r="13">
          <cell r="P13">
            <v>31781.62</v>
          </cell>
        </row>
        <row r="14">
          <cell r="P14">
            <v>24009.453460000001</v>
          </cell>
        </row>
        <row r="15">
          <cell r="P15">
            <v>30054.700999999997</v>
          </cell>
        </row>
      </sheetData>
      <sheetData sheetId="6" refreshError="1">
        <row r="4">
          <cell r="P4">
            <v>3405.5749999999998</v>
          </cell>
          <cell r="Q4">
            <v>24516.508140000002</v>
          </cell>
        </row>
        <row r="5">
          <cell r="P5">
            <v>1652.827</v>
          </cell>
          <cell r="Q5">
            <v>22990.753840000001</v>
          </cell>
        </row>
        <row r="6">
          <cell r="P6">
            <v>698.88400000000001</v>
          </cell>
          <cell r="Q6">
            <v>25228.914510000002</v>
          </cell>
        </row>
        <row r="7">
          <cell r="P7">
            <v>1733.2739999999999</v>
          </cell>
          <cell r="Q7">
            <v>23213.459000000003</v>
          </cell>
        </row>
        <row r="8">
          <cell r="P8">
            <v>2221.5912400000002</v>
          </cell>
          <cell r="Q8">
            <v>24684.490500000004</v>
          </cell>
        </row>
        <row r="9">
          <cell r="P9">
            <v>1340.22162</v>
          </cell>
          <cell r="Q9">
            <v>30510.755479999996</v>
          </cell>
        </row>
        <row r="10">
          <cell r="P10">
            <v>610.96438000000001</v>
          </cell>
          <cell r="Q10">
            <v>34692.216379999998</v>
          </cell>
        </row>
        <row r="11">
          <cell r="P11">
            <v>556.76900000000001</v>
          </cell>
          <cell r="Q11">
            <v>36079.404269999999</v>
          </cell>
        </row>
        <row r="12">
          <cell r="P12">
            <v>2185.712</v>
          </cell>
          <cell r="Q12">
            <v>30813.319449999995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7"/>
  <sheetViews>
    <sheetView topLeftCell="A10" workbookViewId="0">
      <selection activeCell="C30" sqref="C30"/>
    </sheetView>
  </sheetViews>
  <sheetFormatPr defaultRowHeight="14.5" x14ac:dyDescent="0.35"/>
  <cols>
    <col min="3" max="3" width="35.54296875" customWidth="1"/>
    <col min="4" max="4" width="30.26953125" customWidth="1"/>
    <col min="5" max="5" width="18.81640625" customWidth="1"/>
    <col min="6" max="6" width="17.81640625" customWidth="1"/>
    <col min="7" max="7" width="19.7265625" customWidth="1"/>
    <col min="8" max="8" width="24" customWidth="1"/>
    <col min="9" max="9" width="16.7265625" customWidth="1"/>
    <col min="10" max="10" width="17.7265625" customWidth="1"/>
  </cols>
  <sheetData>
    <row r="4" spans="3:8" ht="15" thickBot="1" x14ac:dyDescent="0.4"/>
    <row r="5" spans="3:8" ht="30" customHeight="1" thickBot="1" x14ac:dyDescent="0.4">
      <c r="C5" s="32" t="s">
        <v>0</v>
      </c>
      <c r="D5" s="32" t="s">
        <v>1</v>
      </c>
      <c r="E5" s="35" t="s">
        <v>2</v>
      </c>
      <c r="F5" s="36"/>
      <c r="G5" s="37"/>
      <c r="H5" s="32" t="s">
        <v>3</v>
      </c>
    </row>
    <row r="6" spans="3:8" ht="31.5" customHeight="1" thickBot="1" x14ac:dyDescent="0.4">
      <c r="C6" s="33"/>
      <c r="D6" s="33"/>
      <c r="E6" s="38" t="s">
        <v>4</v>
      </c>
      <c r="F6" s="39"/>
      <c r="G6" s="40"/>
      <c r="H6" s="33"/>
    </row>
    <row r="7" spans="3:8" ht="16" thickBot="1" x14ac:dyDescent="0.4">
      <c r="C7" s="34"/>
      <c r="D7" s="34"/>
      <c r="E7" s="1">
        <v>2013</v>
      </c>
      <c r="F7" s="1">
        <v>2014</v>
      </c>
      <c r="G7" s="1">
        <v>2015</v>
      </c>
      <c r="H7" s="34"/>
    </row>
    <row r="8" spans="3:8" ht="40.5" customHeight="1" thickBot="1" x14ac:dyDescent="0.4">
      <c r="C8" s="2" t="s">
        <v>5</v>
      </c>
      <c r="D8" s="3" t="s">
        <v>6</v>
      </c>
      <c r="E8" s="9">
        <f>SUM('[1]2012-2013'!$B$556:$B$558)+SUM('[1]2012-2013'!$B$579:$B$581)+SUM('[1]2013-2014'!$B$556:$B$563)+SUM('[1]2013-2014'!$B$579:$B$587)</f>
        <v>784844.57397365011</v>
      </c>
      <c r="F8" s="9">
        <f>SUM('[1]2013-2014'!$B$565:$B$567)+SUM('[1]2013-2014'!$B$588:$B$590)+SUM('[1]2014-2015'!$B$556:$B$564)+SUM('[1]2014-2015'!$B$579:$B$587)</f>
        <v>921573.82306239998</v>
      </c>
      <c r="G8" s="9">
        <f>SUM('[1]2014-2015'!$B$565:$B$567)+SUM('[1]2014-2015'!$B$588:$B$590)+SUM('[1]2015-2016'!$B$556:$B$564)+SUM('[1]2015-2016'!$B$580:$B$588)</f>
        <v>1350014.5879250003</v>
      </c>
      <c r="H8" s="4">
        <v>43.5</v>
      </c>
    </row>
    <row r="9" spans="3:8" ht="40.5" customHeight="1" thickBot="1" x14ac:dyDescent="0.4">
      <c r="C9" s="5" t="s">
        <v>5</v>
      </c>
      <c r="D9" s="6" t="s">
        <v>7</v>
      </c>
      <c r="E9" s="10">
        <f>SUM('[2]2013 -2014'!$P$4:$P$12)+SUM('[2]2012 -2013'!$P$13:$P$15)</f>
        <v>292637.19235417014</v>
      </c>
      <c r="F9" s="10">
        <f>SUM('[2]2014-2015'!$P$4:$P$12)+SUM('[2]2013 -2014'!$P$13:$P$15)</f>
        <v>312880.04456682317</v>
      </c>
      <c r="G9" s="10">
        <f>SUM('[2]2015 -2016'!$Q$4:$Q$12)-SUM('[2]2015 -2016'!$P$4:$P$12)+SUM('[2]2014-2015'!$P$13:$P$15)</f>
        <v>324169.77779000002</v>
      </c>
      <c r="H9" s="7" t="s">
        <v>10</v>
      </c>
    </row>
    <row r="10" spans="3:8" ht="38.25" customHeight="1" thickBot="1" x14ac:dyDescent="0.4">
      <c r="C10" s="8" t="s">
        <v>5</v>
      </c>
      <c r="D10" s="3" t="s">
        <v>8</v>
      </c>
      <c r="E10" s="9">
        <f>SUM('[1]2012-2013'!$B$533:$B$535)+SUM('[1]2012-2013'!$B$602:$B$604)+SUM('[1]2013-2014'!$B$533:$B$541)+SUM('[1]2013-2014'!$B$602:$B$610)</f>
        <v>27438.7568942</v>
      </c>
      <c r="F10" s="9">
        <f>SUM('[1]2013-2014'!$B$542:$B$544)+SUM('[1]2013-2014'!$B$611:$B$613)+SUM('[1]2014-2015'!$B$533:$B$541)+SUM('[1]2014-2015'!$B$602:$B$610)</f>
        <v>40893.906875000001</v>
      </c>
      <c r="G10" s="9">
        <f>SUM('[1]2014-2015'!$B$542:$B$544)+SUM('[1]2014-2015'!$B$611:$B$613)+SUM('[1]2015-2016'!$B$533:$B$541)+SUM('[1]2015-2016'!$B$603:$B$611)</f>
        <v>53603.705342299996</v>
      </c>
      <c r="H10" s="4">
        <v>42.718000000000004</v>
      </c>
    </row>
    <row r="11" spans="3:8" ht="36" customHeight="1" thickBot="1" x14ac:dyDescent="0.4">
      <c r="C11" s="5" t="s">
        <v>5</v>
      </c>
      <c r="D11" s="6" t="s">
        <v>9</v>
      </c>
      <c r="E11" s="10">
        <f>SUM('[1]2013-2014'!$O$389,'[1]2013-2014'!$O$394,'[1]2013-2014'!$O$399)+'[1]2012-2013'!$O$389</f>
        <v>122633137</v>
      </c>
      <c r="F11" s="10">
        <f>SUM('[1]2014-2015'!$O$389,'[1]2014-2015'!$O$394,'[1]2014-2015'!$O$399)+'[1]2013-2014'!$O$404</f>
        <v>119543118</v>
      </c>
      <c r="G11" s="10">
        <f>'[1]2014-2015'!$O$404+SUM('[1]2015-2016'!$P$389,'[1]2015-2016'!$P$394,'[1]2015-2016'!$P$399)-SUM('[1]2015-2016'!$O$389,'[1]2015-2016'!$O$394,'[1]2015-2016'!$O$399)</f>
        <v>114526148</v>
      </c>
      <c r="H11" s="7">
        <v>19.739999999999998</v>
      </c>
    </row>
    <row r="12" spans="3:8" x14ac:dyDescent="0.35">
      <c r="G12" s="17" t="s">
        <v>14</v>
      </c>
    </row>
    <row r="14" spans="3:8" x14ac:dyDescent="0.35">
      <c r="C14" s="11" t="s">
        <v>11</v>
      </c>
    </row>
    <row r="15" spans="3:8" x14ac:dyDescent="0.35">
      <c r="C15" t="s">
        <v>13</v>
      </c>
    </row>
    <row r="16" spans="3:8" ht="15.5" x14ac:dyDescent="0.35">
      <c r="C16" t="s">
        <v>12</v>
      </c>
      <c r="D16" s="15" t="s">
        <v>23</v>
      </c>
      <c r="E16" s="29" t="s">
        <v>16</v>
      </c>
      <c r="F16" s="30"/>
      <c r="G16" s="30"/>
      <c r="H16" s="31"/>
    </row>
    <row r="17" spans="3:10" ht="15.5" x14ac:dyDescent="0.35">
      <c r="C17" t="s">
        <v>15</v>
      </c>
      <c r="D17" s="15" t="s">
        <v>17</v>
      </c>
      <c r="E17" s="15">
        <v>2013</v>
      </c>
      <c r="F17" s="15">
        <v>2014</v>
      </c>
      <c r="G17" s="15">
        <v>2015</v>
      </c>
      <c r="H17" s="15" t="s">
        <v>18</v>
      </c>
      <c r="I17" s="15" t="s">
        <v>19</v>
      </c>
      <c r="J17" s="15" t="s">
        <v>22</v>
      </c>
    </row>
    <row r="18" spans="3:10" x14ac:dyDescent="0.35">
      <c r="D18" s="13" t="str">
        <f>D8</f>
        <v>Gas / Diesel Oil</v>
      </c>
      <c r="E18" s="14">
        <f>E8</f>
        <v>784844.57397365011</v>
      </c>
      <c r="F18" s="14">
        <f>F8</f>
        <v>921573.82306239998</v>
      </c>
      <c r="G18" s="14">
        <f>G8</f>
        <v>1350014.5879250003</v>
      </c>
      <c r="H18" s="13">
        <f>H8</f>
        <v>43.5</v>
      </c>
      <c r="I18" s="13">
        <f>H18/1000</f>
        <v>4.3499999999999997E-2</v>
      </c>
      <c r="J18" s="13" t="s">
        <v>21</v>
      </c>
    </row>
    <row r="19" spans="3:10" x14ac:dyDescent="0.35">
      <c r="D19" s="13" t="str">
        <f t="shared" ref="D19:D21" si="0">D9</f>
        <v>Residual Fuel Oil (Heavy fuel oil)</v>
      </c>
      <c r="E19" s="14">
        <f t="shared" ref="E19:H20" si="1">E9</f>
        <v>292637.19235417014</v>
      </c>
      <c r="F19" s="14">
        <f t="shared" si="1"/>
        <v>312880.04456682317</v>
      </c>
      <c r="G19" s="14">
        <f t="shared" si="1"/>
        <v>324169.77779000002</v>
      </c>
      <c r="H19" s="18" t="s">
        <v>10</v>
      </c>
      <c r="I19" s="16">
        <v>4.0399999999999998E-2</v>
      </c>
      <c r="J19" s="16" t="s">
        <v>20</v>
      </c>
    </row>
    <row r="20" spans="3:10" x14ac:dyDescent="0.35">
      <c r="D20" s="13" t="str">
        <f t="shared" si="0"/>
        <v>Jet kerosene</v>
      </c>
      <c r="E20" s="14">
        <f t="shared" si="1"/>
        <v>27438.7568942</v>
      </c>
      <c r="F20" s="14">
        <f t="shared" si="1"/>
        <v>40893.906875000001</v>
      </c>
      <c r="G20" s="14">
        <f t="shared" si="1"/>
        <v>53603.705342299996</v>
      </c>
      <c r="H20" s="13">
        <f t="shared" si="1"/>
        <v>42.718000000000004</v>
      </c>
      <c r="I20" s="13">
        <f t="shared" ref="I20" si="2">H20/1000</f>
        <v>4.2718000000000006E-2</v>
      </c>
      <c r="J20" s="13" t="s">
        <v>21</v>
      </c>
    </row>
    <row r="21" spans="3:10" x14ac:dyDescent="0.35">
      <c r="D21" s="13" t="str">
        <f t="shared" si="0"/>
        <v>Sub-bituminous coal</v>
      </c>
      <c r="E21" s="14">
        <f>E11</f>
        <v>122633137</v>
      </c>
      <c r="F21" s="14">
        <f t="shared" ref="F21:H21" si="3">F11</f>
        <v>119543118</v>
      </c>
      <c r="G21" s="14">
        <f t="shared" si="3"/>
        <v>114526148</v>
      </c>
      <c r="H21" s="13">
        <f t="shared" si="3"/>
        <v>19.739999999999998</v>
      </c>
      <c r="I21" s="13">
        <f>H21/1000</f>
        <v>1.9739999999999997E-2</v>
      </c>
      <c r="J21" s="13" t="s">
        <v>21</v>
      </c>
    </row>
    <row r="22" spans="3:10" ht="8.25" customHeight="1" x14ac:dyDescent="0.35">
      <c r="E22" s="12"/>
    </row>
    <row r="23" spans="3:10" ht="15.5" x14ac:dyDescent="0.35">
      <c r="D23" s="15" t="s">
        <v>24</v>
      </c>
      <c r="E23" s="29" t="s">
        <v>25</v>
      </c>
      <c r="F23" s="30"/>
      <c r="G23" s="30"/>
      <c r="H23" s="31"/>
    </row>
    <row r="24" spans="3:10" x14ac:dyDescent="0.35">
      <c r="D24" s="13" t="str">
        <f>D18</f>
        <v>Gas / Diesel Oil</v>
      </c>
      <c r="E24" s="14">
        <f>E18*I18</f>
        <v>34140.73896785378</v>
      </c>
      <c r="F24" s="14">
        <f>F18*I18</f>
        <v>40088.461303214397</v>
      </c>
      <c r="G24" s="14">
        <f>G18*I18</f>
        <v>58725.634574737509</v>
      </c>
      <c r="H24" s="13">
        <f>I18</f>
        <v>4.3499999999999997E-2</v>
      </c>
    </row>
    <row r="25" spans="3:10" x14ac:dyDescent="0.35">
      <c r="D25" s="13" t="str">
        <f t="shared" ref="D25:D27" si="4">D19</f>
        <v>Residual Fuel Oil (Heavy fuel oil)</v>
      </c>
      <c r="E25" s="14">
        <f>E19*I19</f>
        <v>11822.542571108474</v>
      </c>
      <c r="F25" s="14">
        <f t="shared" ref="F25:F26" si="5">F19*I19</f>
        <v>12640.353800499655</v>
      </c>
      <c r="G25" s="14">
        <f t="shared" ref="G25:G26" si="6">G19*I19</f>
        <v>13096.459022716001</v>
      </c>
      <c r="H25" s="16">
        <f>I19</f>
        <v>4.0399999999999998E-2</v>
      </c>
    </row>
    <row r="26" spans="3:10" x14ac:dyDescent="0.35">
      <c r="D26" s="13" t="str">
        <f t="shared" si="4"/>
        <v>Jet kerosene</v>
      </c>
      <c r="E26" s="14">
        <f>E20*I20</f>
        <v>1172.1288170064358</v>
      </c>
      <c r="F26" s="14">
        <f t="shared" si="5"/>
        <v>1746.9059138862503</v>
      </c>
      <c r="G26" s="14">
        <f t="shared" si="6"/>
        <v>2289.8430848123717</v>
      </c>
      <c r="H26" s="13">
        <f t="shared" ref="H26" si="7">I20</f>
        <v>4.2718000000000006E-2</v>
      </c>
    </row>
    <row r="27" spans="3:10" x14ac:dyDescent="0.35">
      <c r="D27" s="13" t="str">
        <f t="shared" si="4"/>
        <v>Sub-bituminous coal</v>
      </c>
      <c r="E27" s="14">
        <f>E21*I21</f>
        <v>2420778.1243799995</v>
      </c>
      <c r="F27" s="14">
        <f>F21*I21</f>
        <v>2359781.1493199999</v>
      </c>
      <c r="G27" s="14">
        <f>G21*I21</f>
        <v>2260746.1615199996</v>
      </c>
      <c r="H27" s="13">
        <f>I21</f>
        <v>1.9739999999999997E-2</v>
      </c>
    </row>
  </sheetData>
  <mergeCells count="7">
    <mergeCell ref="E16:H16"/>
    <mergeCell ref="E23:H23"/>
    <mergeCell ref="C5:C7"/>
    <mergeCell ref="D5:D7"/>
    <mergeCell ref="E5:G5"/>
    <mergeCell ref="H5:H7"/>
    <mergeCell ref="E6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topLeftCell="A16" workbookViewId="0">
      <selection activeCell="H24" sqref="H24"/>
    </sheetView>
  </sheetViews>
  <sheetFormatPr defaultRowHeight="14.5" x14ac:dyDescent="0.35"/>
  <cols>
    <col min="2" max="2" width="18.1796875" bestFit="1" customWidth="1"/>
    <col min="6" max="6" width="15.7265625" bestFit="1" customWidth="1"/>
    <col min="9" max="9" width="14.54296875" bestFit="1" customWidth="1"/>
    <col min="10" max="11" width="9" bestFit="1" customWidth="1"/>
  </cols>
  <sheetData>
    <row r="1" spans="2:11" s="24" customFormat="1" ht="16" customHeight="1" thickBot="1" x14ac:dyDescent="0.4">
      <c r="B1" s="25"/>
      <c r="C1" s="25"/>
      <c r="D1" s="25"/>
      <c r="E1" s="25"/>
      <c r="F1" s="45" t="s">
        <v>36</v>
      </c>
      <c r="G1" s="43"/>
      <c r="H1" s="43"/>
      <c r="I1" s="45" t="s">
        <v>37</v>
      </c>
      <c r="J1" s="43"/>
      <c r="K1" s="43"/>
    </row>
    <row r="2" spans="2:11" s="24" customFormat="1" ht="23.5" customHeight="1" thickBot="1" x14ac:dyDescent="0.4">
      <c r="B2" s="27"/>
      <c r="C2" s="27" t="s">
        <v>41</v>
      </c>
      <c r="D2" s="43" t="s">
        <v>17</v>
      </c>
      <c r="E2" s="44"/>
      <c r="F2" s="26" t="s">
        <v>36</v>
      </c>
      <c r="G2" s="27" t="s">
        <v>42</v>
      </c>
      <c r="H2" s="27" t="s">
        <v>43</v>
      </c>
      <c r="I2" s="28" t="s">
        <v>38</v>
      </c>
      <c r="J2" s="28" t="s">
        <v>39</v>
      </c>
      <c r="K2" s="28" t="s">
        <v>40</v>
      </c>
    </row>
    <row r="3" spans="2:11" s="19" customFormat="1" ht="16" customHeight="1" thickBot="1" x14ac:dyDescent="0.4">
      <c r="B3" s="20" t="s">
        <v>30</v>
      </c>
      <c r="C3" s="21" t="s">
        <v>26</v>
      </c>
      <c r="D3" s="41" t="s">
        <v>27</v>
      </c>
      <c r="E3" s="42"/>
      <c r="F3" s="22" t="s">
        <v>31</v>
      </c>
      <c r="G3" s="22">
        <v>5256587</v>
      </c>
      <c r="H3" s="22" t="s">
        <v>32</v>
      </c>
      <c r="I3" s="22">
        <v>10890067.45951703</v>
      </c>
      <c r="J3" s="22">
        <v>79.698235949597589</v>
      </c>
      <c r="K3" s="22">
        <v>56.927311392569706</v>
      </c>
    </row>
    <row r="4" spans="2:11" s="19" customFormat="1" ht="23.5" customHeight="1" thickBot="1" x14ac:dyDescent="0.4">
      <c r="B4" s="20" t="s">
        <v>30</v>
      </c>
      <c r="C4" s="21" t="s">
        <v>26</v>
      </c>
      <c r="D4" s="41" t="s">
        <v>27</v>
      </c>
      <c r="E4" s="42"/>
      <c r="F4" s="22" t="s">
        <v>31</v>
      </c>
      <c r="G4" s="23">
        <v>3904520.25</v>
      </c>
      <c r="H4" s="22" t="s">
        <v>32</v>
      </c>
      <c r="I4" s="23">
        <v>7986319.6517367736</v>
      </c>
      <c r="J4" s="23">
        <v>59.030891317432122</v>
      </c>
      <c r="K4" s="23">
        <v>134.927751582702</v>
      </c>
    </row>
    <row r="5" spans="2:11" s="19" customFormat="1" ht="15" thickBot="1" x14ac:dyDescent="0.4">
      <c r="B5" s="20" t="s">
        <v>30</v>
      </c>
      <c r="C5" s="21" t="s">
        <v>26</v>
      </c>
      <c r="D5" s="41" t="s">
        <v>27</v>
      </c>
      <c r="E5" s="42"/>
      <c r="F5" s="22" t="s">
        <v>31</v>
      </c>
      <c r="G5" s="22">
        <v>7933848</v>
      </c>
      <c r="H5" s="22" t="s">
        <v>32</v>
      </c>
      <c r="I5" s="22">
        <v>15544793.373875258</v>
      </c>
      <c r="J5" s="22">
        <v>112.53738832430112</v>
      </c>
      <c r="K5" s="22">
        <v>257.22831616983115</v>
      </c>
    </row>
    <row r="6" spans="2:11" s="19" customFormat="1" ht="15" thickBot="1" x14ac:dyDescent="0.4">
      <c r="B6" s="20" t="s">
        <v>30</v>
      </c>
      <c r="C6" s="21" t="s">
        <v>26</v>
      </c>
      <c r="D6" s="41" t="s">
        <v>27</v>
      </c>
      <c r="E6" s="42"/>
      <c r="F6" s="22" t="s">
        <v>31</v>
      </c>
      <c r="G6" s="23">
        <v>2322971</v>
      </c>
      <c r="H6" s="22" t="s">
        <v>32</v>
      </c>
      <c r="I6" s="23">
        <v>4672194.2915990483</v>
      </c>
      <c r="J6" s="23">
        <v>32.732736210197736</v>
      </c>
      <c r="K6" s="23">
        <v>74.817682766166257</v>
      </c>
    </row>
    <row r="7" spans="2:11" s="19" customFormat="1" ht="15" thickBot="1" x14ac:dyDescent="0.4">
      <c r="B7" s="20" t="s">
        <v>30</v>
      </c>
      <c r="C7" s="21" t="s">
        <v>26</v>
      </c>
      <c r="D7" s="41" t="s">
        <v>27</v>
      </c>
      <c r="E7" s="42"/>
      <c r="F7" s="22" t="s">
        <v>31</v>
      </c>
      <c r="G7" s="22">
        <v>4893165</v>
      </c>
      <c r="H7" s="22" t="s">
        <v>32</v>
      </c>
      <c r="I7" s="22">
        <v>9399737.649618458</v>
      </c>
      <c r="J7" s="22">
        <v>72.939653184961898</v>
      </c>
      <c r="K7" s="22">
        <v>166.71920727991295</v>
      </c>
    </row>
    <row r="8" spans="2:11" s="19" customFormat="1" ht="15" thickBot="1" x14ac:dyDescent="0.4">
      <c r="B8" s="20" t="s">
        <v>30</v>
      </c>
      <c r="C8" s="21" t="s">
        <v>26</v>
      </c>
      <c r="D8" s="41" t="s">
        <v>27</v>
      </c>
      <c r="E8" s="42"/>
      <c r="F8" s="22" t="s">
        <v>31</v>
      </c>
      <c r="G8" s="23">
        <v>15644964</v>
      </c>
      <c r="H8" s="22" t="s">
        <v>32</v>
      </c>
      <c r="I8" s="23">
        <v>28503757.604907606</v>
      </c>
      <c r="J8" s="23">
        <v>199.41238487752213</v>
      </c>
      <c r="K8" s="23">
        <v>142.43741776965868</v>
      </c>
    </row>
    <row r="9" spans="2:11" s="19" customFormat="1" ht="15" thickBot="1" x14ac:dyDescent="0.4">
      <c r="B9" s="20" t="s">
        <v>30</v>
      </c>
      <c r="C9" s="21" t="s">
        <v>26</v>
      </c>
      <c r="D9" s="41" t="s">
        <v>27</v>
      </c>
      <c r="E9" s="42"/>
      <c r="F9" s="22" t="s">
        <v>31</v>
      </c>
      <c r="G9" s="22">
        <v>1555263</v>
      </c>
      <c r="H9" s="22" t="s">
        <v>32</v>
      </c>
      <c r="I9" s="22">
        <v>3277823.7538806307</v>
      </c>
      <c r="J9" s="22">
        <v>23.992887052885674</v>
      </c>
      <c r="K9" s="22">
        <v>54.840884692310112</v>
      </c>
    </row>
    <row r="10" spans="2:11" s="19" customFormat="1" ht="15" thickBot="1" x14ac:dyDescent="0.4">
      <c r="B10" s="20" t="s">
        <v>30</v>
      </c>
      <c r="C10" s="21" t="s">
        <v>26</v>
      </c>
      <c r="D10" s="41" t="s">
        <v>27</v>
      </c>
      <c r="E10" s="42"/>
      <c r="F10" s="22" t="s">
        <v>31</v>
      </c>
      <c r="G10" s="23">
        <v>6867661</v>
      </c>
      <c r="H10" s="22" t="s">
        <v>32</v>
      </c>
      <c r="I10" s="23">
        <v>13644718.265857482</v>
      </c>
      <c r="J10" s="23">
        <v>97.114779115207483</v>
      </c>
      <c r="K10" s="23">
        <v>221.97663797761714</v>
      </c>
    </row>
    <row r="11" spans="2:11" s="19" customFormat="1" ht="15" thickBot="1" x14ac:dyDescent="0.4">
      <c r="B11" s="20" t="s">
        <v>30</v>
      </c>
      <c r="C11" s="21" t="s">
        <v>26</v>
      </c>
      <c r="D11" s="41" t="s">
        <v>27</v>
      </c>
      <c r="E11" s="42"/>
      <c r="F11" s="22" t="s">
        <v>31</v>
      </c>
      <c r="G11" s="22">
        <v>14068403.299999321</v>
      </c>
      <c r="H11" s="22" t="s">
        <v>32</v>
      </c>
      <c r="I11" s="22">
        <v>20142963.130027883</v>
      </c>
      <c r="J11" s="22">
        <v>138.38199760257945</v>
      </c>
      <c r="K11" s="22">
        <v>316.30170880589594</v>
      </c>
    </row>
    <row r="12" spans="2:11" s="19" customFormat="1" ht="15" thickBot="1" x14ac:dyDescent="0.4">
      <c r="B12" s="20" t="s">
        <v>30</v>
      </c>
      <c r="C12" s="21" t="s">
        <v>26</v>
      </c>
      <c r="D12" s="41" t="s">
        <v>27</v>
      </c>
      <c r="E12" s="42"/>
      <c r="F12" s="22" t="s">
        <v>31</v>
      </c>
      <c r="G12" s="23">
        <v>13413735</v>
      </c>
      <c r="H12" s="22" t="s">
        <v>32</v>
      </c>
      <c r="I12" s="23">
        <v>27903078.861403003</v>
      </c>
      <c r="J12" s="23">
        <v>188.88287119007384</v>
      </c>
      <c r="K12" s="23">
        <v>431.73227700588319</v>
      </c>
    </row>
    <row r="13" spans="2:11" s="19" customFormat="1" ht="15" thickBot="1" x14ac:dyDescent="0.4">
      <c r="B13" s="20" t="s">
        <v>30</v>
      </c>
      <c r="C13" s="21" t="s">
        <v>26</v>
      </c>
      <c r="D13" s="41" t="s">
        <v>27</v>
      </c>
      <c r="E13" s="42"/>
      <c r="F13" s="22" t="s">
        <v>31</v>
      </c>
      <c r="G13" s="22">
        <v>13533321.370000001</v>
      </c>
      <c r="H13" s="22" t="s">
        <v>32</v>
      </c>
      <c r="I13" s="22">
        <v>23408836.052771345</v>
      </c>
      <c r="J13" s="22">
        <v>173.07731169987699</v>
      </c>
      <c r="K13" s="22">
        <v>123.62665121419785</v>
      </c>
    </row>
    <row r="14" spans="2:11" s="19" customFormat="1" ht="15" thickBot="1" x14ac:dyDescent="0.4">
      <c r="B14" s="20" t="s">
        <v>30</v>
      </c>
      <c r="C14" s="21" t="s">
        <v>26</v>
      </c>
      <c r="D14" s="41" t="s">
        <v>27</v>
      </c>
      <c r="E14" s="42"/>
      <c r="F14" s="22" t="s">
        <v>31</v>
      </c>
      <c r="G14" s="23">
        <v>10875693</v>
      </c>
      <c r="H14" s="22" t="s">
        <v>32</v>
      </c>
      <c r="I14" s="23">
        <v>20404273.037169687</v>
      </c>
      <c r="J14" s="23">
        <v>145.69852915848523</v>
      </c>
      <c r="K14" s="23">
        <v>333.0252095051091</v>
      </c>
    </row>
    <row r="15" spans="2:11" s="19" customFormat="1" ht="15" thickBot="1" x14ac:dyDescent="0.4">
      <c r="B15" s="20" t="s">
        <v>30</v>
      </c>
      <c r="C15" s="21" t="s">
        <v>26</v>
      </c>
      <c r="D15" s="41" t="s">
        <v>27</v>
      </c>
      <c r="E15" s="42"/>
      <c r="F15" s="22" t="s">
        <v>31</v>
      </c>
      <c r="G15" s="22">
        <v>2298394</v>
      </c>
      <c r="H15" s="22" t="s">
        <v>32</v>
      </c>
      <c r="I15" s="22">
        <v>4102177.6059603347</v>
      </c>
      <c r="J15" s="22">
        <v>29.347579093068376</v>
      </c>
      <c r="K15" s="22">
        <v>67.080180784156298</v>
      </c>
    </row>
    <row r="16" spans="2:11" s="19" customFormat="1" ht="15" thickBot="1" x14ac:dyDescent="0.4">
      <c r="B16" s="20" t="s">
        <v>30</v>
      </c>
      <c r="C16" s="21" t="s">
        <v>26</v>
      </c>
      <c r="D16" s="41" t="s">
        <v>27</v>
      </c>
      <c r="E16" s="42"/>
      <c r="F16" s="22" t="s">
        <v>31</v>
      </c>
      <c r="G16" s="23">
        <v>9324821</v>
      </c>
      <c r="H16" s="22" t="s">
        <v>32</v>
      </c>
      <c r="I16" s="23">
        <v>18695389.315435965</v>
      </c>
      <c r="J16" s="23">
        <v>134.47577858595389</v>
      </c>
      <c r="K16" s="23">
        <v>307.37320819646607</v>
      </c>
    </row>
    <row r="17" spans="2:11" s="19" customFormat="1" ht="15" thickBot="1" x14ac:dyDescent="0.4">
      <c r="B17" s="20" t="s">
        <v>30</v>
      </c>
      <c r="C17" s="21" t="s">
        <v>26</v>
      </c>
      <c r="D17" s="41" t="s">
        <v>33</v>
      </c>
      <c r="E17" s="42"/>
      <c r="F17" s="22" t="s">
        <v>31</v>
      </c>
      <c r="G17" s="22">
        <v>57.146000000000001</v>
      </c>
      <c r="H17" s="22" t="s">
        <v>32</v>
      </c>
      <c r="I17" s="22">
        <v>179.781316</v>
      </c>
      <c r="J17" s="22">
        <v>7.5604158000000003E-3</v>
      </c>
      <c r="K17" s="22">
        <v>1.51208316E-3</v>
      </c>
    </row>
    <row r="18" spans="2:11" s="19" customFormat="1" ht="15" thickBot="1" x14ac:dyDescent="0.4">
      <c r="B18" s="20" t="s">
        <v>30</v>
      </c>
      <c r="C18" s="21" t="s">
        <v>26</v>
      </c>
      <c r="D18" s="41" t="s">
        <v>34</v>
      </c>
      <c r="E18" s="42"/>
      <c r="F18" s="22" t="s">
        <v>31</v>
      </c>
      <c r="G18" s="23">
        <v>5704.8740024500003</v>
      </c>
      <c r="H18" s="22" t="s">
        <v>32</v>
      </c>
      <c r="I18" s="23">
        <v>18150.436963728171</v>
      </c>
      <c r="J18" s="23">
        <v>0.73592874631604999</v>
      </c>
      <c r="K18" s="23">
        <v>0.14718574926320999</v>
      </c>
    </row>
    <row r="19" spans="2:11" s="19" customFormat="1" ht="15" thickBot="1" x14ac:dyDescent="0.4">
      <c r="B19" s="20" t="s">
        <v>30</v>
      </c>
      <c r="C19" s="21" t="s">
        <v>26</v>
      </c>
      <c r="D19" s="41" t="s">
        <v>34</v>
      </c>
      <c r="E19" s="42"/>
      <c r="F19" s="22" t="s">
        <v>31</v>
      </c>
      <c r="G19" s="22">
        <v>4400.0370018000031</v>
      </c>
      <c r="H19" s="22" t="s">
        <v>32</v>
      </c>
      <c r="I19" s="22">
        <v>13874.783345676007</v>
      </c>
      <c r="J19" s="22">
        <v>0.56760477323220027</v>
      </c>
      <c r="K19" s="22">
        <v>0.11352095464644006</v>
      </c>
    </row>
    <row r="20" spans="2:11" s="19" customFormat="1" ht="15" thickBot="1" x14ac:dyDescent="0.4">
      <c r="B20" s="20" t="s">
        <v>30</v>
      </c>
      <c r="C20" s="21" t="s">
        <v>26</v>
      </c>
      <c r="D20" s="41" t="s">
        <v>33</v>
      </c>
      <c r="E20" s="42"/>
      <c r="F20" s="22" t="s">
        <v>31</v>
      </c>
      <c r="G20" s="23">
        <v>38.2655855</v>
      </c>
      <c r="H20" s="22" t="s">
        <v>32</v>
      </c>
      <c r="I20" s="23">
        <v>124.07311799739999</v>
      </c>
      <c r="J20" s="23">
        <v>5.2176966023700002E-3</v>
      </c>
      <c r="K20" s="23">
        <v>1.043539320474E-3</v>
      </c>
    </row>
    <row r="21" spans="2:11" s="19" customFormat="1" ht="15" thickBot="1" x14ac:dyDescent="0.4">
      <c r="B21" s="20" t="s">
        <v>30</v>
      </c>
      <c r="C21" s="21" t="s">
        <v>28</v>
      </c>
      <c r="D21" s="41" t="s">
        <v>29</v>
      </c>
      <c r="E21" s="42"/>
      <c r="F21" s="22" t="s">
        <v>31</v>
      </c>
      <c r="G21" s="22">
        <v>470566</v>
      </c>
      <c r="H21" s="22" t="s">
        <v>35</v>
      </c>
      <c r="I21" s="46">
        <v>3.4082860097000003E-3</v>
      </c>
      <c r="J21" s="46">
        <v>2.3834167900000002E-8</v>
      </c>
      <c r="K21" s="46">
        <v>9.533667160000001E-8</v>
      </c>
    </row>
    <row r="22" spans="2:11" ht="15" thickBot="1" x14ac:dyDescent="0.4">
      <c r="I22" s="47">
        <f>SUM(I3:I21)</f>
        <v>208608459.13191223</v>
      </c>
      <c r="J22" s="47">
        <f t="shared" ref="J22:K22" si="0">SUM(J3:J21)</f>
        <v>1488.6393350179283</v>
      </c>
      <c r="K22" s="47">
        <f t="shared" si="0"/>
        <v>2689.2777075642039</v>
      </c>
    </row>
    <row r="23" spans="2:11" ht="15" thickTop="1" x14ac:dyDescent="0.35"/>
  </sheetData>
  <mergeCells count="22">
    <mergeCell ref="D2:E2"/>
    <mergeCell ref="F1:H1"/>
    <mergeCell ref="I1:K1"/>
    <mergeCell ref="D14:E14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21:E21"/>
    <mergeCell ref="D15:E15"/>
    <mergeCell ref="D16:E16"/>
    <mergeCell ref="D17:E17"/>
    <mergeCell ref="D18:E18"/>
    <mergeCell ref="D19:E19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13-15</vt:lpstr>
      <vt:lpstr>Eskom 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Phindile Mangwana</dc:creator>
  <cp:lastModifiedBy>Mamahloko Senatla Jaane</cp:lastModifiedBy>
  <dcterms:created xsi:type="dcterms:W3CDTF">2016-12-12T09:34:08Z</dcterms:created>
  <dcterms:modified xsi:type="dcterms:W3CDTF">2020-07-24T12:04:28Z</dcterms:modified>
</cp:coreProperties>
</file>