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drawings/drawing3.xml" ContentType="application/vnd.openxmlformats-officedocument.drawing+xml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drawings/drawing4.xml" ContentType="application/vnd.openxmlformats-officedocument.drawing+xml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drawings/drawing5.xml" ContentType="application/vnd.openxmlformats-officedocument.drawing+xml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drawings/drawing6.xml" ContentType="application/vnd.openxmlformats-officedocument.drawing+xml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drawings/drawing7.xml" ContentType="application/vnd.openxmlformats-officedocument.drawing+xml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drawings/drawing8.xml" ContentType="application/vnd.openxmlformats-officedocument.drawing+xml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drawings/drawing9.xml" ContentType="application/vnd.openxmlformats-officedocument.drawing+xml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10.xml" ContentType="application/vnd.openxmlformats-officedocument.drawing+xml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comments3.xml" ContentType="application/vnd.openxmlformats-officedocument.spreadsheetml.comments+xml"/>
  <Override PartName="/xl/drawings/drawing11.xml" ContentType="application/vnd.openxmlformats-officedocument.drawing+xml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drawings/drawing12.xml" ContentType="application/vnd.openxmlformats-officedocument.drawing+xml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comments5.xml" ContentType="application/vnd.openxmlformats-officedocument.spreadsheetml.comments+xml"/>
  <Override PartName="/xl/drawings/drawing13.xml" ContentType="application/vnd.openxmlformats-officedocument.drawing+xml"/>
  <Override PartName="/xl/comments6.xml" ContentType="application/vnd.openxmlformats-officedocument.spreadsheetml.comments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comments7.xml" ContentType="application/vnd.openxmlformats-officedocument.spreadsheetml.comments+xml"/>
  <Override PartName="/xl/drawings/drawing16.xml" ContentType="application/vnd.openxmlformats-officedocument.drawing+xml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drawings/drawing17.xml" ContentType="application/vnd.openxmlformats-officedocument.drawing+xml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drawings/drawing18.xml" ContentType="application/vnd.openxmlformats-officedocument.drawing+xml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drawings/drawing19.xml" ContentType="application/vnd.openxmlformats-officedocument.drawing+xml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drawings/drawing20.xml" ContentType="application/vnd.openxmlformats-officedocument.drawing+xml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activeX/activeX100.xml" ContentType="application/vnd.ms-office.activeX+xml"/>
  <Override PartName="/xl/activeX/activeX100.bin" ContentType="application/vnd.ms-office.activeX"/>
  <Override PartName="/xl/activeX/activeX101.xml" ContentType="application/vnd.ms-office.activeX+xml"/>
  <Override PartName="/xl/activeX/activeX101.bin" ContentType="application/vnd.ms-office.activeX"/>
  <Override PartName="/xl/activeX/activeX102.xml" ContentType="application/vnd.ms-office.activeX+xml"/>
  <Override PartName="/xl/activeX/activeX102.bin" ContentType="application/vnd.ms-office.activeX"/>
  <Override PartName="/xl/activeX/activeX103.xml" ContentType="application/vnd.ms-office.activeX+xml"/>
  <Override PartName="/xl/activeX/activeX103.bin" ContentType="application/vnd.ms-office.activeX"/>
  <Override PartName="/xl/drawings/drawing21.xml" ContentType="application/vnd.openxmlformats-officedocument.drawing+xml"/>
  <Override PartName="/xl/activeX/activeX104.xml" ContentType="application/vnd.ms-office.activeX+xml"/>
  <Override PartName="/xl/activeX/activeX104.bin" ContentType="application/vnd.ms-office.activeX"/>
  <Override PartName="/xl/activeX/activeX105.xml" ContentType="application/vnd.ms-office.activeX+xml"/>
  <Override PartName="/xl/activeX/activeX105.bin" ContentType="application/vnd.ms-office.activeX"/>
  <Override PartName="/xl/activeX/activeX106.xml" ContentType="application/vnd.ms-office.activeX+xml"/>
  <Override PartName="/xl/activeX/activeX106.bin" ContentType="application/vnd.ms-office.activeX"/>
  <Override PartName="/xl/activeX/activeX107.xml" ContentType="application/vnd.ms-office.activeX+xml"/>
  <Override PartName="/xl/activeX/activeX107.bin" ContentType="application/vnd.ms-office.activeX"/>
  <Override PartName="/xl/activeX/activeX108.xml" ContentType="application/vnd.ms-office.activeX+xml"/>
  <Override PartName="/xl/activeX/activeX108.bin" ContentType="application/vnd.ms-office.activeX"/>
  <Override PartName="/xl/activeX/activeX109.xml" ContentType="application/vnd.ms-office.activeX+xml"/>
  <Override PartName="/xl/activeX/activeX109.bin" ContentType="application/vnd.ms-office.activeX"/>
  <Override PartName="/xl/activeX/activeX110.xml" ContentType="application/vnd.ms-office.activeX+xml"/>
  <Override PartName="/xl/activeX/activeX110.bin" ContentType="application/vnd.ms-office.activeX"/>
  <Override PartName="/xl/activeX/activeX111.xml" ContentType="application/vnd.ms-office.activeX+xml"/>
  <Override PartName="/xl/activeX/activeX111.bin" ContentType="application/vnd.ms-office.activeX"/>
  <Override PartName="/xl/drawings/drawing22.xml" ContentType="application/vnd.openxmlformats-officedocument.drawing+xml"/>
  <Override PartName="/xl/activeX/activeX112.xml" ContentType="application/vnd.ms-office.activeX+xml"/>
  <Override PartName="/xl/activeX/activeX112.bin" ContentType="application/vnd.ms-office.activeX"/>
  <Override PartName="/xl/activeX/activeX113.xml" ContentType="application/vnd.ms-office.activeX+xml"/>
  <Override PartName="/xl/activeX/activeX113.bin" ContentType="application/vnd.ms-office.activeX"/>
  <Override PartName="/xl/activeX/activeX114.xml" ContentType="application/vnd.ms-office.activeX+xml"/>
  <Override PartName="/xl/activeX/activeX114.bin" ContentType="application/vnd.ms-office.activeX"/>
  <Override PartName="/xl/activeX/activeX115.xml" ContentType="application/vnd.ms-office.activeX+xml"/>
  <Override PartName="/xl/activeX/activeX115.bin" ContentType="application/vnd.ms-office.activeX"/>
  <Override PartName="/xl/activeX/activeX116.xml" ContentType="application/vnd.ms-office.activeX+xml"/>
  <Override PartName="/xl/activeX/activeX116.bin" ContentType="application/vnd.ms-office.activeX"/>
  <Override PartName="/xl/activeX/activeX117.xml" ContentType="application/vnd.ms-office.activeX+xml"/>
  <Override PartName="/xl/activeX/activeX117.bin" ContentType="application/vnd.ms-office.activeX"/>
  <Override PartName="/xl/activeX/activeX118.xml" ContentType="application/vnd.ms-office.activeX+xml"/>
  <Override PartName="/xl/activeX/activeX118.bin" ContentType="application/vnd.ms-office.activeX"/>
  <Override PartName="/xl/activeX/activeX119.xml" ContentType="application/vnd.ms-office.activeX+xml"/>
  <Override PartName="/xl/activeX/activeX119.bin" ContentType="application/vnd.ms-office.activeX"/>
  <Override PartName="/xl/activeX/activeX120.xml" ContentType="application/vnd.ms-office.activeX+xml"/>
  <Override PartName="/xl/activeX/activeX120.bin" ContentType="application/vnd.ms-office.activeX"/>
  <Override PartName="/xl/activeX/activeX121.xml" ContentType="application/vnd.ms-office.activeX+xml"/>
  <Override PartName="/xl/activeX/activeX121.bin" ContentType="application/vnd.ms-office.activeX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Models\SATIMGE\SATIM\DataSpreadsheets\"/>
    </mc:Choice>
  </mc:AlternateContent>
  <xr:revisionPtr revIDLastSave="0" documentId="13_ncr:1_{E5EAC687-D2BC-4ACC-ABFA-6AE3AE1797E9}" xr6:coauthVersionLast="47" xr6:coauthVersionMax="47" xr10:uidLastSave="{00000000-0000-0000-0000-000000000000}"/>
  <bookViews>
    <workbookView xWindow="-120" yWindow="-120" windowWidth="29040" windowHeight="15840" tabRatio="796" activeTab="17" xr2:uid="{E4E4DEB2-CFB1-442C-9FC5-D51D154627BD}"/>
  </bookViews>
  <sheets>
    <sheet name="ANSv2-692-Home" sheetId="9" r:id="rId1"/>
    <sheet name="Log" sheetId="72" r:id="rId2"/>
    <sheet name="Index" sheetId="60" r:id="rId3"/>
    <sheet name="RES" sheetId="52" r:id="rId4"/>
    <sheet name="EB_Exist" sheetId="27" r:id="rId5"/>
    <sheet name="ANSv2-692-REGIONS" sheetId="18" state="veryHidden" r:id="rId6"/>
    <sheet name="ANSv2-692-Commodities" sheetId="19" state="veryHidden" r:id="rId7"/>
    <sheet name="Commodities_BASE" sheetId="29" r:id="rId8"/>
    <sheet name="ANSv2-692-Processes" sheetId="20" state="veryHidden" r:id="rId9"/>
    <sheet name="ANSv2-692-Constraints" sheetId="23" state="veryHidden" r:id="rId10"/>
    <sheet name="ANSv2-692-CommData" sheetId="21" state="veryHidden" r:id="rId11"/>
    <sheet name="CommData_BASE" sheetId="30" r:id="rId12"/>
    <sheet name="Processes_BASE" sheetId="31" r:id="rId13"/>
    <sheet name="ANSv2-692-ProcData" sheetId="25" state="veryHidden" r:id="rId14"/>
    <sheet name="ProcData_exportLevels" sheetId="74" r:id="rId15"/>
    <sheet name="ProcData_exportPrices" sheetId="76" r:id="rId16"/>
    <sheet name="Exports summary" sheetId="65" r:id="rId17"/>
    <sheet name="Scenarios" sheetId="77" r:id="rId18"/>
    <sheet name="Production of minerals" sheetId="61" r:id="rId19"/>
    <sheet name="Interntl. markets" sheetId="75" r:id="rId20"/>
    <sheet name="ANSv2-692-ConstrData" sheetId="24" state="veryHidden" r:id="rId21"/>
    <sheet name="ANSv2-692-ITEMS" sheetId="10" state="veryHidden" r:id="rId22"/>
    <sheet name="ANSv2-692-TS DATA" sheetId="12" state="veryHidden" r:id="rId23"/>
    <sheet name="ANSv2-692-TID DATA" sheetId="13" state="veryHidden" r:id="rId24"/>
    <sheet name="ANSv2-692-TS&amp;TID DATA" sheetId="14" state="veryHidden" r:id="rId25"/>
    <sheet name="ANSv2-692-TS TRADE" sheetId="15" state="veryHidden" r:id="rId26"/>
    <sheet name="ANSv2-692-TID TRADE" sheetId="16" state="veryHidden" r:id="rId27"/>
    <sheet name="ANSv2-692-TS&amp;TID TRADE" sheetId="17" state="veryHidden" r:id="rId28"/>
  </sheets>
  <externalReferences>
    <externalReference r:id="rId29"/>
    <externalReference r:id="rId30"/>
  </externalReferences>
  <definedNames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25" i="77" l="1"/>
  <c r="AR25" i="77"/>
  <c r="AQ25" i="77"/>
  <c r="AS30" i="77"/>
  <c r="I26" i="77" l="1"/>
  <c r="V50" i="77"/>
  <c r="R50" i="77"/>
  <c r="R51" i="77" s="1"/>
  <c r="V51" i="77"/>
  <c r="V47" i="77"/>
  <c r="W42" i="77" l="1"/>
  <c r="AE42" i="77"/>
  <c r="AG42" i="77"/>
  <c r="I25" i="77"/>
  <c r="X42" i="77"/>
  <c r="Y15" i="74"/>
  <c r="AA15" i="74"/>
  <c r="V15" i="74"/>
  <c r="Y14" i="74"/>
  <c r="AA14" i="74"/>
  <c r="V14" i="74"/>
  <c r="AA13" i="74"/>
  <c r="Y13" i="74"/>
  <c r="Z13" i="74" s="1"/>
  <c r="Y9" i="74"/>
  <c r="AA9" i="74"/>
  <c r="V9" i="74"/>
  <c r="AR24" i="77" l="1"/>
  <c r="AS24" i="77"/>
  <c r="AQ24" i="77"/>
  <c r="AR23" i="77"/>
  <c r="AS23" i="77"/>
  <c r="AQ23" i="77"/>
  <c r="AL25" i="77"/>
  <c r="AL26" i="77"/>
  <c r="AL24" i="77"/>
  <c r="AP24" i="77"/>
  <c r="AP25" i="77" s="1"/>
  <c r="AP26" i="77" s="1"/>
  <c r="AO24" i="77"/>
  <c r="AN24" i="77"/>
  <c r="AN25" i="77" s="1"/>
  <c r="AA16" i="77"/>
  <c r="AG16" i="77" s="1"/>
  <c r="AA15" i="77"/>
  <c r="AG15" i="77" s="1"/>
  <c r="AG19" i="77" s="1"/>
  <c r="AM24" i="77" l="1"/>
  <c r="AN26" i="77"/>
  <c r="AU24" i="77"/>
  <c r="AO25" i="77"/>
  <c r="AF16" i="77"/>
  <c r="AF15" i="77"/>
  <c r="AF19" i="77" s="1"/>
  <c r="AO26" i="77" l="1"/>
  <c r="AM26" i="77" s="1"/>
  <c r="AM25" i="77"/>
  <c r="AQ26" i="77" l="1"/>
  <c r="AS26" i="77"/>
  <c r="AU26" i="77" s="1"/>
  <c r="AU25" i="77"/>
  <c r="AR26" i="77"/>
  <c r="B15" i="74" l="1"/>
  <c r="D15" i="74"/>
  <c r="E15" i="74"/>
  <c r="C15" i="31"/>
  <c r="C15" i="74" s="1"/>
  <c r="B15" i="31"/>
  <c r="C16" i="29"/>
  <c r="B16" i="29"/>
  <c r="D14" i="74"/>
  <c r="C14" i="31"/>
  <c r="C14" i="74" s="1"/>
  <c r="B14" i="31"/>
  <c r="B14" i="74" s="1"/>
  <c r="C15" i="29"/>
  <c r="B15" i="29"/>
  <c r="E14" i="74" s="1"/>
  <c r="D13" i="74" l="1"/>
  <c r="C13" i="31"/>
  <c r="C13" i="74" s="1"/>
  <c r="B13" i="31"/>
  <c r="B13" i="74" s="1"/>
  <c r="C14" i="29"/>
  <c r="B14" i="29"/>
  <c r="E13" i="74" s="1"/>
  <c r="X41" i="77" l="1"/>
  <c r="W45" i="77" l="1"/>
  <c r="Y27" i="77"/>
  <c r="W41" i="77"/>
  <c r="W34" i="77" l="1"/>
  <c r="W33" i="77"/>
  <c r="W35" i="77" l="1"/>
  <c r="W37" i="77"/>
  <c r="Y41" i="77" s="1"/>
  <c r="P11" i="65"/>
  <c r="V12" i="74" s="1"/>
  <c r="Q11" i="65"/>
  <c r="W12" i="74" s="1"/>
  <c r="R11" i="65"/>
  <c r="S11" i="65"/>
  <c r="Z12" i="74" s="1"/>
  <c r="T11" i="65"/>
  <c r="AA12" i="74" s="1"/>
  <c r="P13" i="65"/>
  <c r="Q13" i="65"/>
  <c r="R13" i="65"/>
  <c r="S13" i="65"/>
  <c r="T13" i="65"/>
  <c r="Q16" i="65"/>
  <c r="W11" i="74" s="1"/>
  <c r="R16" i="65"/>
  <c r="S16" i="65"/>
  <c r="Z11" i="74" s="1"/>
  <c r="T16" i="65"/>
  <c r="AA11" i="74" s="1"/>
  <c r="O16" i="65"/>
  <c r="O13" i="65"/>
  <c r="O11" i="65"/>
  <c r="C3" i="65"/>
  <c r="E12" i="76"/>
  <c r="E11" i="76"/>
  <c r="B11" i="76"/>
  <c r="C11" i="76"/>
  <c r="D11" i="76"/>
  <c r="B12" i="76"/>
  <c r="C12" i="76"/>
  <c r="D12" i="76"/>
  <c r="E12" i="74"/>
  <c r="D12" i="74"/>
  <c r="C12" i="74"/>
  <c r="B12" i="74"/>
  <c r="E11" i="74"/>
  <c r="B11" i="74"/>
  <c r="C11" i="74"/>
  <c r="D11" i="74"/>
  <c r="E10" i="76"/>
  <c r="D10" i="76"/>
  <c r="F9" i="76"/>
  <c r="F10" i="76" s="1"/>
  <c r="F11" i="76" s="1"/>
  <c r="F12" i="76" s="1"/>
  <c r="E9" i="76"/>
  <c r="D9" i="76"/>
  <c r="A8" i="76"/>
  <c r="A2" i="76"/>
  <c r="D10" i="60" s="1"/>
  <c r="B1" i="76"/>
  <c r="H7" i="65"/>
  <c r="I7" i="65"/>
  <c r="J7" i="65"/>
  <c r="K7" i="65"/>
  <c r="L7" i="65"/>
  <c r="H8" i="65"/>
  <c r="I8" i="65"/>
  <c r="J8" i="65"/>
  <c r="K8" i="65"/>
  <c r="L8" i="65"/>
  <c r="D17" i="77" s="1"/>
  <c r="E17" i="77" s="1"/>
  <c r="F17" i="77" s="1"/>
  <c r="G17" i="77" s="1"/>
  <c r="H17" i="77" s="1"/>
  <c r="I17" i="77" s="1"/>
  <c r="I22" i="77" s="1"/>
  <c r="T8" i="65" s="1"/>
  <c r="G8" i="65"/>
  <c r="G7" i="65"/>
  <c r="D16" i="77" l="1"/>
  <c r="E16" i="77" s="1"/>
  <c r="F16" i="77" s="1"/>
  <c r="G16" i="77" s="1"/>
  <c r="H16" i="77" s="1"/>
  <c r="I16" i="77" s="1"/>
  <c r="I21" i="77" s="1"/>
  <c r="W38" i="77"/>
  <c r="Y12" i="74"/>
  <c r="X12" i="74"/>
  <c r="Y11" i="74"/>
  <c r="X11" i="74"/>
  <c r="E25" i="77"/>
  <c r="P16" i="65" s="1"/>
  <c r="V11" i="74" s="1"/>
  <c r="D22" i="77"/>
  <c r="O8" i="65" s="1"/>
  <c r="U10" i="74" s="1"/>
  <c r="U12" i="74"/>
  <c r="AA10" i="74"/>
  <c r="H22" i="77"/>
  <c r="G22" i="77"/>
  <c r="F22" i="77"/>
  <c r="E22" i="77"/>
  <c r="D21" i="77" l="1"/>
  <c r="O7" i="65" s="1"/>
  <c r="G21" i="77"/>
  <c r="R8" i="65"/>
  <c r="T7" i="65"/>
  <c r="E21" i="77"/>
  <c r="F21" i="77"/>
  <c r="H21" i="77"/>
  <c r="P8" i="65"/>
  <c r="V10" i="74" s="1"/>
  <c r="Q8" i="65"/>
  <c r="S8" i="65"/>
  <c r="G24" i="61"/>
  <c r="H24" i="61"/>
  <c r="I24" i="61"/>
  <c r="J24" i="61"/>
  <c r="K24" i="61"/>
  <c r="S7" i="65" l="1"/>
  <c r="Q7" i="65"/>
  <c r="P7" i="65"/>
  <c r="R7" i="65"/>
  <c r="E10" i="74"/>
  <c r="D10" i="74"/>
  <c r="F9" i="74"/>
  <c r="F10" i="74" s="1"/>
  <c r="F11" i="74" s="1"/>
  <c r="F12" i="74" s="1"/>
  <c r="F13" i="74" s="1"/>
  <c r="F14" i="74" s="1"/>
  <c r="F15" i="74" s="1"/>
  <c r="E9" i="74"/>
  <c r="D9" i="74"/>
  <c r="A8" i="74"/>
  <c r="A2" i="74"/>
  <c r="D11" i="60" s="1"/>
  <c r="B1" i="74"/>
  <c r="J5" i="74" l="1"/>
  <c r="C10" i="31"/>
  <c r="B10" i="31"/>
  <c r="C9" i="31"/>
  <c r="B9" i="31"/>
  <c r="B8" i="30"/>
  <c r="B9" i="74" l="1"/>
  <c r="B9" i="76"/>
  <c r="C9" i="74"/>
  <c r="C9" i="76"/>
  <c r="B10" i="74"/>
  <c r="B10" i="76"/>
  <c r="C10" i="74"/>
  <c r="C10" i="76"/>
  <c r="G8" i="30"/>
  <c r="H8" i="30"/>
  <c r="E8" i="30"/>
  <c r="I8" i="30" l="1"/>
  <c r="F8" i="30"/>
  <c r="J8" i="30" l="1"/>
  <c r="K8" i="30" s="1"/>
  <c r="L8" i="30" s="1"/>
  <c r="N9" i="74" l="1"/>
  <c r="L9" i="74"/>
  <c r="M9" i="74"/>
  <c r="P9" i="74"/>
  <c r="O9" i="74"/>
  <c r="Q9" i="74" l="1"/>
  <c r="U9" i="74" s="1"/>
  <c r="L10" i="74"/>
  <c r="M10" i="74"/>
  <c r="N10" i="74"/>
  <c r="P10" i="74"/>
  <c r="O10" i="74"/>
  <c r="Q10" i="74" l="1"/>
  <c r="T10" i="74" s="1"/>
  <c r="C10" i="29" l="1"/>
  <c r="B10" i="29"/>
  <c r="C8" i="30" l="1"/>
  <c r="C9" i="29" l="1"/>
  <c r="B9" i="29"/>
  <c r="A2" i="31" l="1"/>
  <c r="A2" i="30"/>
  <c r="D8" i="60" s="1"/>
  <c r="A2" i="29"/>
  <c r="D9" i="60" l="1"/>
  <c r="D7" i="60"/>
  <c r="A1" i="76" l="1"/>
  <c r="A1" i="29"/>
  <c r="A1" i="30"/>
  <c r="A1" i="31"/>
  <c r="B1" i="31" l="1"/>
  <c r="B1" i="30"/>
  <c r="A1" i="7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Fadiel</author>
  </authors>
  <commentList>
    <comment ref="O23" authorId="0" shapeId="0" xr:uid="{EF68CC0F-8509-45D8-A194-124BC495D1E5}">
      <text>
        <r>
          <rPr>
            <b/>
            <sz val="9"/>
            <color indexed="81"/>
            <rFont val="Tahoma"/>
            <family val="2"/>
          </rPr>
          <t>Fadiel:</t>
        </r>
        <r>
          <rPr>
            <sz val="9"/>
            <color indexed="81"/>
            <rFont val="Tahoma"/>
            <family val="2"/>
          </rPr>
          <t xml:space="preserve">
 Carbon neutral feedtstock from DAC, biomass, biogas etc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tc={E675FE30-2045-4711-929A-2790AA80926A}</author>
    <author>tc={E49AB5DA-A399-4F48-82A4-0E5DB3EB90DB}</author>
    <author>tc={9B9E236E-1FD4-4E7D-86A1-A5F5C09A628D}</author>
    <author>tc={5D095352-6659-46B0-BC54-2028B3502852}</author>
  </authors>
  <commentList>
    <comment ref="E9" authorId="0" shapeId="0" xr:uid="{E675FE30-2045-4711-929A-2790AA80926A}">
      <text>
        <t>[Threaded comment]
Your version of Excel allows you to read this threaded comment; however, any edits to it will get removed if the file is opened in a newer version of Excel. Learn more: https://go.microsoft.com/fwlink/?linkid=870924
Comment:
    IRE seems to have a problem with TOPxx parameters in the new import templates</t>
      </text>
    </comment>
    <comment ref="E10" authorId="1" shapeId="0" xr:uid="{E49AB5DA-A399-4F48-82A4-0E5DB3EB90DB}">
      <text>
        <t>[Threaded comment]
Your version of Excel allows you to read this threaded comment; however, any edits to it will get removed if the file is opened in a newer version of Excel. Learn more: https://go.microsoft.com/fwlink/?linkid=870924
Comment:
    IRE seems to have a problem with TOPxx parameters in the new import templates</t>
      </text>
    </comment>
    <comment ref="E11" authorId="2" shapeId="0" xr:uid="{9B9E236E-1FD4-4E7D-86A1-A5F5C09A628D}">
      <text>
        <t>[Threaded comment]
Your version of Excel allows you to read this threaded comment; however, any edits to it will get removed if the file is opened in a newer version of Excel. Learn more: https://go.microsoft.com/fwlink/?linkid=870924
Comment:
    IRE seems to have a problem with TOPxx parameters in the new import templates</t>
      </text>
    </comment>
    <comment ref="E12" authorId="3" shapeId="0" xr:uid="{5D095352-6659-46B0-BC54-2028B3502852}">
      <text>
        <t>[Threaded comment]
Your version of Excel allows you to read this threaded comment; however, any edits to it will get removed if the file is opened in a newer version of Excel. Learn more: https://go.microsoft.com/fwlink/?linkid=870924
Comment:
    IRE seems to have a problem with TOPxx parameters in the new import templates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00000000-0006-0000-0C00-000001000000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  <author>tc={B2628858-B6B6-4838-9180-F4C75E4FE2C9}</author>
    <author>Fadiel</author>
  </authors>
  <commentList>
    <comment ref="G7" authorId="0" shapeId="0" xr:uid="{56927B7D-45CD-47C9-AF27-D646A28268EF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  <comment ref="K9" authorId="1" shapeId="0" xr:uid="{B2628858-B6B6-4838-9180-F4C75E4FE2C9}">
      <text>
        <t>[Threaded comment]
Your version of Excel allows you to read this threaded comment; however, any edits to it will get removed if the file is opened in a newer version of Excel. Learn more: https://go.microsoft.com/fwlink/?linkid=870924
Comment:
    Interpolation and forward extrapolation</t>
      </text>
    </comment>
    <comment ref="C13" authorId="2" shapeId="0" xr:uid="{296568B0-2457-4617-8B5E-44091DC9F7C5}">
      <text>
        <r>
          <rPr>
            <b/>
            <sz val="9"/>
            <color indexed="81"/>
            <rFont val="Tahoma"/>
            <family val="2"/>
          </rPr>
          <t>Fadiel:</t>
        </r>
        <r>
          <rPr>
            <sz val="9"/>
            <color indexed="81"/>
            <rFont val="Tahoma"/>
            <family val="2"/>
          </rPr>
          <t xml:space="preserve">
based on converison of existing CTL facility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42F3C82C-C9E7-4235-AE01-45029F718422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Fadiel</author>
  </authors>
  <commentList>
    <comment ref="AA2" authorId="0" shapeId="0" xr:uid="{D10A3D3B-CE01-4744-A933-F523A832D90D}">
      <text>
        <r>
          <rPr>
            <b/>
            <sz val="9"/>
            <color indexed="81"/>
            <rFont val="Tahoma"/>
            <family val="2"/>
          </rPr>
          <t>Fadiel:</t>
        </r>
        <r>
          <rPr>
            <sz val="9"/>
            <color indexed="81"/>
            <rFont val="Tahoma"/>
            <family val="2"/>
          </rPr>
          <t xml:space="preserve">
EU prjected demand</t>
        </r>
      </text>
    </comment>
    <comment ref="Q6" authorId="0" shapeId="0" xr:uid="{90C5DB03-3BF9-4A7D-9BC6-F59797C12B52}">
      <text>
        <r>
          <rPr>
            <b/>
            <sz val="9"/>
            <color indexed="81"/>
            <rFont val="Tahoma"/>
            <family val="2"/>
          </rPr>
          <t>Fadiel:</t>
        </r>
        <r>
          <rPr>
            <sz val="9"/>
            <color indexed="81"/>
            <rFont val="Tahoma"/>
            <family val="2"/>
          </rPr>
          <t xml:space="preserve">
 Currently confugred for "high" demand runs in SATIMGE</t>
        </r>
      </text>
    </comment>
    <comment ref="I25" authorId="0" shapeId="0" xr:uid="{E3D0E067-D854-4F66-B98D-7EB7F263DAC7}">
      <text>
        <r>
          <rPr>
            <b/>
            <sz val="9"/>
            <color indexed="81"/>
            <rFont val="Tahoma"/>
            <family val="2"/>
          </rPr>
          <t>Fadiel:</t>
        </r>
        <r>
          <rPr>
            <sz val="9"/>
            <color indexed="81"/>
            <rFont val="Tahoma"/>
            <family val="2"/>
          </rPr>
          <t xml:space="preserve">
~1% of total demand 
LUT 2020 RE PowerFuels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D7" authorId="0" shapeId="0" xr:uid="{00000000-0006-0000-1D00-000001000000}">
      <text>
        <r>
          <rPr>
            <b/>
            <sz val="8"/>
            <color indexed="81"/>
            <rFont val="Tahoma"/>
            <family val="2"/>
          </rPr>
          <t>Ken Noble:</t>
        </r>
        <r>
          <rPr>
            <sz val="8"/>
            <color indexed="81"/>
            <rFont val="Tahoma"/>
            <family val="2"/>
          </rPr>
          <t xml:space="preserve">
Retain Units column as optional?  Hide the column?</t>
        </r>
      </text>
    </comment>
    <comment ref="V7" authorId="0" shapeId="0" xr:uid="{00000000-0006-0000-1D00-000002000000}">
      <text>
        <r>
          <rPr>
            <sz val="8"/>
            <color indexed="81"/>
            <rFont val="Tahoma"/>
            <family val="2"/>
          </rPr>
          <t>Parameter UC_CUMCOMNET is a TID parameter.</t>
        </r>
      </text>
    </comment>
    <comment ref="W7" authorId="0" shapeId="0" xr:uid="{00000000-0006-0000-1D00-000003000000}">
      <text>
        <r>
          <rPr>
            <sz val="8"/>
            <color indexed="81"/>
            <rFont val="Tahoma"/>
            <family val="2"/>
          </rPr>
          <t>Parameter UC_CUMACT is a TID parameter.</t>
        </r>
      </text>
    </comment>
    <comment ref="X7" authorId="0" shapeId="0" xr:uid="{00000000-0006-0000-1D00-000004000000}">
      <text>
        <r>
          <rPr>
            <sz val="8"/>
            <color indexed="81"/>
            <rFont val="Tahoma"/>
            <family val="2"/>
          </rPr>
          <t>Parameter UC_CUMFLO is a TID parameter.</t>
        </r>
      </text>
    </comment>
  </commentList>
</comments>
</file>

<file path=xl/sharedStrings.xml><?xml version="1.0" encoding="utf-8"?>
<sst xmlns="http://schemas.openxmlformats.org/spreadsheetml/2006/main" count="578" uniqueCount="315">
  <si>
    <t>Comment</t>
  </si>
  <si>
    <t>Set Memberships</t>
  </si>
  <si>
    <t>Parameter</t>
  </si>
  <si>
    <t>Arg1</t>
  </si>
  <si>
    <t>Arg2</t>
  </si>
  <si>
    <t>Arg3</t>
  </si>
  <si>
    <t>Arg4</t>
  </si>
  <si>
    <t>Arg5</t>
  </si>
  <si>
    <t>Arg6</t>
  </si>
  <si>
    <t>I/E Opt</t>
  </si>
  <si>
    <t>ANSWER-TS DATA</t>
  </si>
  <si>
    <t>ANSWER-TS TRADE</t>
  </si>
  <si>
    <t>ANSWER-TID TRADE</t>
  </si>
  <si>
    <t>Comp</t>
  </si>
  <si>
    <t>Name</t>
  </si>
  <si>
    <t>Description</t>
  </si>
  <si>
    <t>Region</t>
  </si>
  <si>
    <t>_GLOBAL</t>
  </si>
  <si>
    <t>Special region for data parameters with no REG arg</t>
  </si>
  <si>
    <t>ALL_REG</t>
  </si>
  <si>
    <t>Unit(s)</t>
  </si>
  <si>
    <t>Value</t>
  </si>
  <si>
    <t>I/E Opt
or Value</t>
  </si>
  <si>
    <t>ANSWER-TID DATA</t>
  </si>
  <si>
    <t>Region2</t>
  </si>
  <si>
    <t>* Pre-defined Commodity Groups (cell A10 should contain comma-delimited list of all Internal Regions)</t>
  </si>
  <si>
    <t>D</t>
  </si>
  <si>
    <t>ACTGRP</t>
  </si>
  <si>
    <t>Activity-related Group</t>
  </si>
  <si>
    <t>COM_GRP,COM_GRPDEF</t>
  </si>
  <si>
    <t>DEM</t>
  </si>
  <si>
    <t>Demand Commodity Type</t>
  </si>
  <si>
    <t>ENV</t>
  </si>
  <si>
    <t>Environmental Commodity Type</t>
  </si>
  <si>
    <t>FIN</t>
  </si>
  <si>
    <t>Financial Commodity Type</t>
  </si>
  <si>
    <t>MAT</t>
  </si>
  <si>
    <t>Material Commodity Type</t>
  </si>
  <si>
    <t>NRG</t>
  </si>
  <si>
    <t>Energy Commodity Type</t>
  </si>
  <si>
    <t>CommName</t>
  </si>
  <si>
    <t>CommDesc</t>
  </si>
  <si>
    <t>CommUnit</t>
  </si>
  <si>
    <t>Units</t>
  </si>
  <si>
    <t>TID</t>
  </si>
  <si>
    <t>TimeSlice</t>
  </si>
  <si>
    <t>ConstrName</t>
  </si>
  <si>
    <t>ConstrDesc</t>
  </si>
  <si>
    <t>UC_R_EACH</t>
  </si>
  <si>
    <t>UC_TS_EACH</t>
  </si>
  <si>
    <t>UC_CUMCOMNET</t>
  </si>
  <si>
    <t>2010-2030</t>
  </si>
  <si>
    <t>UC_CUMACT</t>
  </si>
  <si>
    <t>UC_MARK</t>
  </si>
  <si>
    <t>UC_CUMFLO</t>
  </si>
  <si>
    <t>UC_TSL</t>
  </si>
  <si>
    <t>ProcName</t>
  </si>
  <si>
    <t>ProcDesc</t>
  </si>
  <si>
    <t>UC__RHSRTS</t>
  </si>
  <si>
    <t>Limit</t>
  </si>
  <si>
    <t>UC__RHSR</t>
  </si>
  <si>
    <t>UC__RHSRT</t>
  </si>
  <si>
    <t>UC_CAP</t>
  </si>
  <si>
    <t>Side</t>
  </si>
  <si>
    <t>UC_T_EACH</t>
  </si>
  <si>
    <t>1 arg: BD (TID)</t>
  </si>
  <si>
    <t>1 arg: BD (TS)</t>
  </si>
  <si>
    <t>0 args (TID)</t>
  </si>
  <si>
    <t>0 args (TS)</t>
  </si>
  <si>
    <t>1 arg: TS (TID)</t>
  </si>
  <si>
    <t>2 args: TS,BD (TS)</t>
  </si>
  <si>
    <t>3 args: PRC,COM,BD (TS)</t>
  </si>
  <si>
    <t>UC_COMCON</t>
  </si>
  <si>
    <t>2 args: SIDE,PRC (TS)</t>
  </si>
  <si>
    <t>UC_ACT</t>
  </si>
  <si>
    <t>UC_FLO</t>
  </si>
  <si>
    <t>UC_IRE</t>
  </si>
  <si>
    <t>Imp/Exp</t>
  </si>
  <si>
    <t>UC_ATTR</t>
  </si>
  <si>
    <t>TSLevel</t>
  </si>
  <si>
    <t>CommIN</t>
  </si>
  <si>
    <t>CommOUT</t>
  </si>
  <si>
    <t>VarType,ParamName</t>
  </si>
  <si>
    <t>2 args: SIDE,TSLevel (TID)</t>
  </si>
  <si>
    <t>3 args: SIDE,COM,TS (TS)</t>
  </si>
  <si>
    <t>3 args: SIDE,PRC,TS (TS)</t>
  </si>
  <si>
    <t>4 args: SIDE,PRC,COM,TS (TS)</t>
  </si>
  <si>
    <t>5 args: SIDE,PRC,COM,TS, IE (TS)</t>
  </si>
  <si>
    <t>3 args: COM,Yr,Yr</t>
  </si>
  <si>
    <t>3 args: PRC,Yr,Yr</t>
  </si>
  <si>
    <t>4 args: PRC,COM,Yr,Yr</t>
  </si>
  <si>
    <t>3 args: Side,VarType,ParamName</t>
  </si>
  <si>
    <t>*</t>
  </si>
  <si>
    <t>ProcUnits</t>
  </si>
  <si>
    <t>Activity I/O</t>
  </si>
  <si>
    <t>IMPEXP</t>
  </si>
  <si>
    <t>* External Regions</t>
  </si>
  <si>
    <t>ALL_REG,REG_EXT</t>
  </si>
  <si>
    <t>MINRNW</t>
  </si>
  <si>
    <t>ANSWER-Commodities</t>
  </si>
  <si>
    <t>ANSWER-REGIONS</t>
  </si>
  <si>
    <t>_GLOBAL,IMPEXP,MINRNW</t>
  </si>
  <si>
    <t>* Internal Regions (insert below and adjust cell B1 accordingly)</t>
  </si>
  <si>
    <t>ANSWER-Constraints</t>
  </si>
  <si>
    <t>ANSWER-CommData</t>
  </si>
  <si>
    <t>ANSWER-Processes</t>
  </si>
  <si>
    <t>ANSWER-ConstrData</t>
  </si>
  <si>
    <t>ANSWER-ITEMS</t>
  </si>
  <si>
    <t>ANSWER-TS&amp;TID DATA</t>
  </si>
  <si>
    <t>ANSWER-TS&amp;TID TRADE</t>
  </si>
  <si>
    <t>ANSWER-ProcData</t>
  </si>
  <si>
    <t>* On TS&amp;TID TRADE sheet, a single region must be specified in column A (a comma-separated region-list is not allowed) and a single region must be specified in column B</t>
  </si>
  <si>
    <t>* On TID TRADE sheet, a single region must be specified in column A (a comma-separated region-list is not allowed) and a single region must be specified in column B</t>
  </si>
  <si>
    <t>* On TS TRADE sheet, a single region must be specified in column A (a comma-separated region-list is not allowed) and a single region must be specified in column B</t>
  </si>
  <si>
    <t>ANSv2-692-Home</t>
  </si>
  <si>
    <t>* Sectoral commodities</t>
  </si>
  <si>
    <t>PJ</t>
  </si>
  <si>
    <t>COM,NRG,ANNUAL,FOSSIL</t>
  </si>
  <si>
    <t>PJ,PJa</t>
  </si>
  <si>
    <t>PRC_CAPACT</t>
  </si>
  <si>
    <t>ACT_EFF</t>
  </si>
  <si>
    <t>ANNUAL</t>
  </si>
  <si>
    <t>Conversion L1</t>
  </si>
  <si>
    <t>Supply</t>
  </si>
  <si>
    <t>Secondary Commodities</t>
  </si>
  <si>
    <t>REGION1</t>
  </si>
  <si>
    <t>Commodity</t>
  </si>
  <si>
    <t>PRC_ACTUNT</t>
  </si>
  <si>
    <t>COM_PROJ</t>
  </si>
  <si>
    <t>Producers</t>
  </si>
  <si>
    <t>Tech description</t>
  </si>
  <si>
    <t>Consumers</t>
  </si>
  <si>
    <t>unit</t>
  </si>
  <si>
    <t>value</t>
  </si>
  <si>
    <t>Source</t>
  </si>
  <si>
    <t>Commodity Code</t>
  </si>
  <si>
    <t>Tech Code</t>
  </si>
  <si>
    <t>* Conversion technologies</t>
  </si>
  <si>
    <t>Capacity to Activity</t>
  </si>
  <si>
    <t>Main activity efficiency</t>
  </si>
  <si>
    <t>Scenario to Import</t>
  </si>
  <si>
    <t>Scenarios</t>
  </si>
  <si>
    <t>BASE</t>
  </si>
  <si>
    <t>Import?</t>
  </si>
  <si>
    <t>Sheets</t>
  </si>
  <si>
    <t>Base Model</t>
  </si>
  <si>
    <t>CV (MJ/kg)</t>
  </si>
  <si>
    <t>2017 Energy/Commodity Balance</t>
  </si>
  <si>
    <t>Exports/Links/Demands</t>
  </si>
  <si>
    <t>(existing)</t>
  </si>
  <si>
    <t>IPGMME-E</t>
  </si>
  <si>
    <t>IPGMME-N</t>
  </si>
  <si>
    <t>INDCOA</t>
  </si>
  <si>
    <t>INFELC</t>
  </si>
  <si>
    <t>INFGAS</t>
  </si>
  <si>
    <t>IPGMOP</t>
  </si>
  <si>
    <t>Industry - PGMs - Platinum</t>
  </si>
  <si>
    <t>Industry - PGMs - Other PGMs</t>
  </si>
  <si>
    <t>Industry - Coal</t>
  </si>
  <si>
    <t>Industry - NonFerrous - Gas</t>
  </si>
  <si>
    <t>Industry - NonFerrous - Electricity</t>
  </si>
  <si>
    <t>Other PGMs</t>
  </si>
  <si>
    <t>INDODS</t>
  </si>
  <si>
    <t>tonnes</t>
  </si>
  <si>
    <t>Platinum</t>
  </si>
  <si>
    <t>Date</t>
  </si>
  <si>
    <t>IPGM</t>
  </si>
  <si>
    <t>PGM prod</t>
  </si>
  <si>
    <t>Industry - Diesel</t>
  </si>
  <si>
    <t>Industry - PGMs - Mine and refine - existing</t>
  </si>
  <si>
    <t>local sales</t>
  </si>
  <si>
    <t>exports</t>
  </si>
  <si>
    <t>% local sales to production</t>
  </si>
  <si>
    <t>Industry - PGMs - Mine and refine - New</t>
  </si>
  <si>
    <t>Author</t>
  </si>
  <si>
    <t>BMc</t>
  </si>
  <si>
    <t xml:space="preserve">Completed sheet for PGMs sector. Have imported and works. Created 'outstanding issues' sheet to log next steps and issues. </t>
  </si>
  <si>
    <t>IPGMD</t>
  </si>
  <si>
    <t>To local demand</t>
  </si>
  <si>
    <t>PEXPGM</t>
  </si>
  <si>
    <t>Export PGMs - Pt</t>
  </si>
  <si>
    <t>Export PGMs - Others</t>
  </si>
  <si>
    <t>PEXPGMO</t>
  </si>
  <si>
    <t>XIPGM</t>
  </si>
  <si>
    <t>Industry - demand for PGMS - Pt</t>
  </si>
  <si>
    <t>PRC,PRE,ANNUAL</t>
  </si>
  <si>
    <t>ACT_BND-FX</t>
  </si>
  <si>
    <t>IDUM</t>
  </si>
  <si>
    <t>Dummy commodity</t>
  </si>
  <si>
    <t>Minerals council report 2017 facts and figures</t>
  </si>
  <si>
    <t>get commodity prices tables</t>
  </si>
  <si>
    <t>Minerals</t>
  </si>
  <si>
    <t>PGMS</t>
  </si>
  <si>
    <t>Hydrogen</t>
  </si>
  <si>
    <t>Iron</t>
  </si>
  <si>
    <t>Green Iron</t>
  </si>
  <si>
    <t>Steel</t>
  </si>
  <si>
    <t>Green Steel</t>
  </si>
  <si>
    <t>Mt</t>
  </si>
  <si>
    <t>Ammonia</t>
  </si>
  <si>
    <t>Green NH3</t>
  </si>
  <si>
    <t>Unit</t>
  </si>
  <si>
    <t>Item</t>
  </si>
  <si>
    <t>Variable Cost R/GJ</t>
  </si>
  <si>
    <t>ACT_COST</t>
  </si>
  <si>
    <t>NH3</t>
  </si>
  <si>
    <t>PEXGDRI</t>
  </si>
  <si>
    <t>IISHBI</t>
  </si>
  <si>
    <t>Exports of Green Iron</t>
  </si>
  <si>
    <t>Scenario Selected:</t>
  </si>
  <si>
    <t>High export</t>
  </si>
  <si>
    <t>A high export scenario</t>
  </si>
  <si>
    <t>None</t>
  </si>
  <si>
    <t xml:space="preserve">No forcing of exports. </t>
  </si>
  <si>
    <t>Scenario</t>
  </si>
  <si>
    <t>same as 2017 levels</t>
  </si>
  <si>
    <t>assumption. Testing</t>
  </si>
  <si>
    <t>Code</t>
  </si>
  <si>
    <t>NOT ADDED YET</t>
  </si>
  <si>
    <t>Mtons</t>
  </si>
  <si>
    <t>2017 Output (SATIM PJ) - only Sasolburg considered</t>
  </si>
  <si>
    <t>2017 Actual Output Mtons</t>
  </si>
  <si>
    <t>2017 Output (CGE) including Secunda</t>
  </si>
  <si>
    <t>mton</t>
  </si>
  <si>
    <t>Target Export</t>
  </si>
  <si>
    <t>bR</t>
  </si>
  <si>
    <t>2017 Exports (CGE)</t>
  </si>
  <si>
    <t>2017 Exports (SATIM)</t>
  </si>
  <si>
    <t>2017 Production (including Secunda)</t>
  </si>
  <si>
    <t>2017 Domestic Use</t>
  </si>
  <si>
    <t>We may be able to go up</t>
  </si>
  <si>
    <t>BIICS x2</t>
  </si>
  <si>
    <t>Ammonia to Export Market</t>
  </si>
  <si>
    <t>PEXNH3</t>
  </si>
  <si>
    <t xml:space="preserve"> </t>
  </si>
  <si>
    <t>UPSH2</t>
  </si>
  <si>
    <t>Supply Sector Hydrogen</t>
  </si>
  <si>
    <t>CO2CAPT</t>
  </si>
  <si>
    <t>CO2 capture</t>
  </si>
  <si>
    <t>UPSWAT</t>
  </si>
  <si>
    <t>Supply Sector Water</t>
  </si>
  <si>
    <t>UFTHGNCO2-N</t>
  </si>
  <si>
    <t>Fischer-Tropsch SynFuel plant for Chemicals and Jetfuel- New</t>
  </si>
  <si>
    <t>OKG</t>
  </si>
  <si>
    <t>Oil Green JetFuel</t>
  </si>
  <si>
    <t>Exports of Green JetFuel</t>
  </si>
  <si>
    <t>PEXOKG</t>
  </si>
  <si>
    <t>PEXHETP</t>
  </si>
  <si>
    <t>HETP_EX</t>
  </si>
  <si>
    <t>Electrolyser H2 PEM  Capacity (GW) Export</t>
  </si>
  <si>
    <t>HETP-N</t>
  </si>
  <si>
    <t>Electrolyser H2 PEM generic export (GW)</t>
  </si>
  <si>
    <t>H2 PEM Electrolyser Stack Exports (GW)</t>
  </si>
  <si>
    <t>HFCP-N</t>
  </si>
  <si>
    <t>Fuel Cell H2 PEM generic export (GW)</t>
  </si>
  <si>
    <t>PEXHFCP</t>
  </si>
  <si>
    <t>HFCP_EX</t>
  </si>
  <si>
    <t>Fuel Cell H2 PEM  Capacity (GW)</t>
  </si>
  <si>
    <t>H2 PEM Fuel Cell Exports (GW)</t>
  </si>
  <si>
    <t>Green JetFuel demand</t>
  </si>
  <si>
    <t>GW</t>
  </si>
  <si>
    <t>Electrolyser</t>
  </si>
  <si>
    <t>Fuel cell</t>
  </si>
  <si>
    <t>Low</t>
  </si>
  <si>
    <t>Medium</t>
  </si>
  <si>
    <t>High</t>
  </si>
  <si>
    <t>Fuelcell/ELT exports</t>
  </si>
  <si>
    <t>E-jetfuel</t>
  </si>
  <si>
    <t>Secunda</t>
  </si>
  <si>
    <t>Mtpa</t>
  </si>
  <si>
    <t>high</t>
  </si>
  <si>
    <t>mod</t>
  </si>
  <si>
    <t>Euro Market share</t>
  </si>
  <si>
    <t>TCH_SUP "CTL &amp;GTL"</t>
  </si>
  <si>
    <t>Mossgas</t>
  </si>
  <si>
    <t>Sasol</t>
  </si>
  <si>
    <t>Volflow (m3pa)</t>
  </si>
  <si>
    <t>Massflow (tpa)</t>
  </si>
  <si>
    <t>Energy flow (TJ/year)</t>
  </si>
  <si>
    <t>Avgas</t>
  </si>
  <si>
    <t>Bitumen/asphalt</t>
  </si>
  <si>
    <t>Chemical naphtha</t>
  </si>
  <si>
    <t>Diesel</t>
  </si>
  <si>
    <t xml:space="preserve">Fuel alcohols  </t>
  </si>
  <si>
    <t>Fuel oil sales</t>
  </si>
  <si>
    <t>Gas</t>
  </si>
  <si>
    <t>Kerosene/jet fuel</t>
  </si>
  <si>
    <t>LPG</t>
  </si>
  <si>
    <t>Lube oil feedstock</t>
  </si>
  <si>
    <t>Mogas 91</t>
  </si>
  <si>
    <t>Mogas 93</t>
  </si>
  <si>
    <t>Mogas 95</t>
  </si>
  <si>
    <t>Mogas 97</t>
  </si>
  <si>
    <t>Power paraffin</t>
  </si>
  <si>
    <t>Solvents</t>
  </si>
  <si>
    <t>Net platinum demand (tonnes)</t>
  </si>
  <si>
    <t>This denotes net demand exclusive of other sectors listed in Table 8;</t>
  </si>
  <si>
    <t>Values shown in brackets denote the tonnage that is beneficiated domestically for the component value chain.</t>
  </si>
  <si>
    <t xml:space="preserve">Note: Assumes South Africa supplies IEA[1] projected quantities at its current global market share of 65%[2]; Material use efficiency as described above is reached in 2050; Recycling of platinum stock is constant at 25% of gross demand; PEM technology maintains 80% share[3],[4]. Total demand inclusive of material for electrolysers and fuel cells; The IRENA project pipeline for the period 2020-2030 provides the basis for the low platinum export scenario63; </t>
  </si>
  <si>
    <t xml:space="preserve">Note: Assumes South Africa supplies IEA projected quantities at a global market share of 5% by 2050[1]; PEM technology maintains 80% share.  </t>
  </si>
  <si>
    <t>South Africa- Supply</t>
  </si>
  <si>
    <t xml:space="preserve"> ‘000 oz</t>
  </si>
  <si>
    <t>tons</t>
  </si>
  <si>
    <t>2018/20</t>
  </si>
  <si>
    <t>growth</t>
  </si>
  <si>
    <t>I want</t>
  </si>
  <si>
    <t>Kerosene%</t>
  </si>
  <si>
    <t>LUT 2020 RE PowerFuels</t>
  </si>
  <si>
    <t>https://h2tools.org/hyarc/calculator-tools/lower-and-higher-heating-values-fuels</t>
  </si>
  <si>
    <t>Conversion Factor (HHV):</t>
  </si>
  <si>
    <t>MJ</t>
  </si>
  <si>
    <t>TWh</t>
  </si>
  <si>
    <t>Mta</t>
  </si>
  <si>
    <r>
      <t>N2 +3 </t>
    </r>
    <r>
      <rPr>
        <b/>
        <sz val="11"/>
        <rFont val="Arial"/>
        <family val="2"/>
      </rPr>
      <t>H2</t>
    </r>
    <r>
      <rPr>
        <sz val="11"/>
        <rFont val="Arial"/>
        <family val="2"/>
      </rPr>
      <t> → 2 </t>
    </r>
    <r>
      <rPr>
        <b/>
        <sz val="11"/>
        <rFont val="Arial"/>
        <family val="2"/>
      </rPr>
      <t>NH3</t>
    </r>
    <r>
      <rPr>
        <sz val="11"/>
        <rFont val="Arial"/>
        <family val="2"/>
      </rPr>
      <t> </t>
    </r>
  </si>
  <si>
    <t>Assuming that half of current use is for catalytic converters which are expected to disapear by 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</si>
</sst>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0.0%"/>
    <numFmt numFmtId="167" formatCode="_-* #,##0.0_-;\-* #,##0.0_-;_-* &quot;-&quot;??_-;_-@_-"/>
    <numFmt numFmtId="168" formatCode="&quot;R&quot;#,##0.00000;[Red]\-&quot;R&quot;#,##0.00000"/>
    <numFmt numFmtId="169" formatCode="0.0"/>
  </numFmts>
  <fonts count="5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color indexed="2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rgb="FF800080"/>
      <name val="Arial"/>
      <family val="2"/>
    </font>
    <font>
      <sz val="8"/>
      <color indexed="81"/>
      <name val="Tahoma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b/>
      <sz val="8"/>
      <color rgb="FF800080"/>
      <name val="Arial"/>
      <family val="2"/>
    </font>
    <font>
      <sz val="8"/>
      <color rgb="FF800080"/>
      <name val="Arial"/>
      <family val="2"/>
    </font>
    <font>
      <sz val="8"/>
      <color rgb="FF000000"/>
      <name val="Arial"/>
      <family val="2"/>
    </font>
    <font>
      <b/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9"/>
      <color indexed="20"/>
      <name val="Arial"/>
      <family val="2"/>
    </font>
    <font>
      <sz val="8"/>
      <color rgb="FFFF0000"/>
      <name val="Arial"/>
      <family val="2"/>
    </font>
    <font>
      <sz val="10"/>
      <color rgb="FF800080"/>
      <name val="Arial"/>
      <family val="2"/>
    </font>
    <font>
      <b/>
      <sz val="9"/>
      <color rgb="FF800080"/>
      <name val="Arial"/>
      <family val="2"/>
    </font>
    <font>
      <u/>
      <sz val="10"/>
      <color indexed="12"/>
      <name val="Arial"/>
      <family val="2"/>
    </font>
    <font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Arial"/>
      <family val="2"/>
    </font>
    <font>
      <b/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28">
    <xf numFmtId="0" fontId="0" fillId="0" borderId="0"/>
    <xf numFmtId="0" fontId="24" fillId="0" borderId="0"/>
    <xf numFmtId="0" fontId="24" fillId="0" borderId="0"/>
    <xf numFmtId="0" fontId="24" fillId="0" borderId="0"/>
    <xf numFmtId="0" fontId="17" fillId="0" borderId="0"/>
    <xf numFmtId="0" fontId="24" fillId="0" borderId="0"/>
    <xf numFmtId="164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17" fillId="0" borderId="0"/>
    <xf numFmtId="0" fontId="38" fillId="0" borderId="0" applyNumberFormat="0" applyFill="0" applyBorder="0" applyAlignment="0" applyProtection="0">
      <alignment vertical="top"/>
      <protection locked="0"/>
    </xf>
    <xf numFmtId="0" fontId="16" fillId="0" borderId="0"/>
    <xf numFmtId="9" fontId="16" fillId="0" borderId="0" applyFont="0" applyFill="0" applyBorder="0" applyAlignment="0" applyProtection="0"/>
    <xf numFmtId="0" fontId="44" fillId="0" borderId="0"/>
    <xf numFmtId="43" fontId="44" fillId="0" borderId="0" applyFont="0" applyFill="0" applyBorder="0" applyAlignment="0" applyProtection="0"/>
    <xf numFmtId="164" fontId="16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6" fillId="0" borderId="16" applyNumberFormat="0" applyFill="0" applyAlignment="0" applyProtection="0"/>
    <xf numFmtId="0" fontId="47" fillId="0" borderId="17" applyNumberFormat="0" applyFill="0" applyAlignment="0" applyProtection="0"/>
    <xf numFmtId="0" fontId="48" fillId="4" borderId="15" applyNumberFormat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5" fillId="0" borderId="0"/>
  </cellStyleXfs>
  <cellXfs count="239">
    <xf numFmtId="0" fontId="0" fillId="0" borderId="0" xfId="0"/>
    <xf numFmtId="0" fontId="18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19" fillId="0" borderId="0" xfId="0" applyFont="1"/>
    <xf numFmtId="0" fontId="20" fillId="0" borderId="0" xfId="0" applyFont="1" applyAlignment="1">
      <alignment horizontal="center" wrapText="1"/>
    </xf>
    <xf numFmtId="0" fontId="19" fillId="0" borderId="0" xfId="0" applyFont="1" applyFill="1"/>
    <xf numFmtId="0" fontId="18" fillId="0" borderId="0" xfId="1" applyFont="1"/>
    <xf numFmtId="0" fontId="24" fillId="0" borderId="0" xfId="1"/>
    <xf numFmtId="0" fontId="21" fillId="0" borderId="0" xfId="1" applyFont="1"/>
    <xf numFmtId="0" fontId="27" fillId="0" borderId="0" xfId="1" applyFont="1" applyFill="1"/>
    <xf numFmtId="0" fontId="20" fillId="0" borderId="0" xfId="1" applyFont="1"/>
    <xf numFmtId="0" fontId="21" fillId="0" borderId="0" xfId="0" applyFont="1" applyFill="1"/>
    <xf numFmtId="0" fontId="28" fillId="0" borderId="0" xfId="0" applyFont="1" applyFill="1"/>
    <xf numFmtId="0" fontId="28" fillId="0" borderId="0" xfId="0" applyFont="1"/>
    <xf numFmtId="0" fontId="29" fillId="0" borderId="0" xfId="0" applyFont="1" applyFill="1"/>
    <xf numFmtId="0" fontId="30" fillId="0" borderId="0" xfId="0" applyFont="1" applyFill="1"/>
    <xf numFmtId="0" fontId="27" fillId="0" borderId="0" xfId="1" applyFont="1"/>
    <xf numFmtId="0" fontId="22" fillId="0" borderId="0" xfId="1" applyFont="1"/>
    <xf numFmtId="0" fontId="29" fillId="0" borderId="0" xfId="1" applyFont="1" applyFill="1"/>
    <xf numFmtId="0" fontId="21" fillId="0" borderId="0" xfId="1" applyFont="1" applyFill="1"/>
    <xf numFmtId="0" fontId="30" fillId="0" borderId="0" xfId="1" applyFont="1" applyFill="1"/>
    <xf numFmtId="49" fontId="29" fillId="0" borderId="0" xfId="0" applyNumberFormat="1" applyFont="1" applyFill="1" applyAlignment="1">
      <alignment horizontal="left"/>
    </xf>
    <xf numFmtId="0" fontId="31" fillId="0" borderId="0" xfId="1" applyFont="1" applyFill="1"/>
    <xf numFmtId="0" fontId="25" fillId="0" borderId="0" xfId="1" applyFont="1" applyFill="1" applyAlignment="1">
      <alignment horizontal="center"/>
    </xf>
    <xf numFmtId="0" fontId="21" fillId="0" borderId="0" xfId="1" applyFont="1" applyFill="1" applyAlignment="1">
      <alignment horizontal="center"/>
    </xf>
    <xf numFmtId="0" fontId="20" fillId="0" borderId="0" xfId="1" applyFont="1" applyFill="1"/>
    <xf numFmtId="0" fontId="24" fillId="0" borderId="0" xfId="1" applyFill="1"/>
    <xf numFmtId="0" fontId="18" fillId="0" borderId="0" xfId="1" applyFont="1" applyFill="1"/>
    <xf numFmtId="0" fontId="0" fillId="0" borderId="0" xfId="0" applyFill="1"/>
    <xf numFmtId="0" fontId="21" fillId="0" borderId="0" xfId="1" applyFont="1" applyFill="1" applyAlignment="1">
      <alignment horizontal="center" wrapText="1"/>
    </xf>
    <xf numFmtId="0" fontId="27" fillId="0" borderId="0" xfId="0" applyFont="1" applyFill="1"/>
    <xf numFmtId="0" fontId="30" fillId="3" borderId="0" xfId="0" applyFont="1" applyFill="1"/>
    <xf numFmtId="0" fontId="30" fillId="3" borderId="0" xfId="1" applyFont="1" applyFill="1"/>
    <xf numFmtId="0" fontId="27" fillId="0" borderId="0" xfId="0" applyFont="1"/>
    <xf numFmtId="0" fontId="21" fillId="0" borderId="0" xfId="0" applyFont="1" applyAlignment="1">
      <alignment horizontal="center"/>
    </xf>
    <xf numFmtId="0" fontId="29" fillId="0" borderId="0" xfId="0" applyFont="1" applyFill="1" applyAlignment="1">
      <alignment horizontal="center"/>
    </xf>
    <xf numFmtId="0" fontId="34" fillId="0" borderId="0" xfId="3" applyFont="1"/>
    <xf numFmtId="0" fontId="21" fillId="0" borderId="0" xfId="3" applyFont="1" applyFill="1"/>
    <xf numFmtId="0" fontId="21" fillId="0" borderId="0" xfId="2" applyFont="1" applyFill="1" applyAlignment="1">
      <alignment horizontal="center"/>
    </xf>
    <xf numFmtId="0" fontId="21" fillId="0" borderId="0" xfId="2" applyFont="1" applyFill="1"/>
    <xf numFmtId="0" fontId="24" fillId="0" borderId="0" xfId="3"/>
    <xf numFmtId="0" fontId="24" fillId="0" borderId="0" xfId="3" applyFont="1" applyFill="1"/>
    <xf numFmtId="0" fontId="21" fillId="0" borderId="0" xfId="2" applyFont="1"/>
    <xf numFmtId="0" fontId="36" fillId="0" borderId="0" xfId="1" applyFont="1" applyFill="1"/>
    <xf numFmtId="0" fontId="21" fillId="0" borderId="0" xfId="3" applyFont="1"/>
    <xf numFmtId="0" fontId="31" fillId="0" borderId="0" xfId="2" applyFont="1" applyFill="1"/>
    <xf numFmtId="0" fontId="37" fillId="0" borderId="0" xfId="3" applyFont="1"/>
    <xf numFmtId="0" fontId="37" fillId="0" borderId="0" xfId="1" applyFont="1"/>
    <xf numFmtId="0" fontId="35" fillId="0" borderId="0" xfId="1" applyFont="1"/>
    <xf numFmtId="0" fontId="30" fillId="0" borderId="0" xfId="2" applyFont="1" applyFill="1" applyAlignment="1">
      <alignment horizontal="center"/>
    </xf>
    <xf numFmtId="0" fontId="30" fillId="0" borderId="0" xfId="2" applyFont="1" applyFill="1"/>
    <xf numFmtId="0" fontId="31" fillId="0" borderId="0" xfId="0" applyFont="1" applyFill="1"/>
    <xf numFmtId="0" fontId="16" fillId="0" borderId="0" xfId="12"/>
    <xf numFmtId="0" fontId="33" fillId="0" borderId="0" xfId="12" applyFont="1"/>
    <xf numFmtId="0" fontId="16" fillId="0" borderId="0" xfId="12" applyBorder="1"/>
    <xf numFmtId="0" fontId="16" fillId="0" borderId="5" xfId="12" applyBorder="1" applyAlignment="1">
      <alignment horizontal="center"/>
    </xf>
    <xf numFmtId="0" fontId="16" fillId="0" borderId="0" xfId="12" applyBorder="1" applyAlignment="1">
      <alignment horizontal="center"/>
    </xf>
    <xf numFmtId="0" fontId="16" fillId="0" borderId="13" xfId="12" applyBorder="1" applyAlignment="1">
      <alignment horizontal="center"/>
    </xf>
    <xf numFmtId="0" fontId="16" fillId="0" borderId="0" xfId="12" applyAlignment="1">
      <alignment horizontal="center"/>
    </xf>
    <xf numFmtId="0" fontId="16" fillId="0" borderId="4" xfId="12" applyBorder="1" applyAlignment="1">
      <alignment horizontal="center"/>
    </xf>
    <xf numFmtId="0" fontId="16" fillId="0" borderId="9" xfId="12" applyBorder="1" applyAlignment="1">
      <alignment horizontal="center"/>
    </xf>
    <xf numFmtId="0" fontId="16" fillId="0" borderId="4" xfId="12" applyBorder="1"/>
    <xf numFmtId="0" fontId="16" fillId="0" borderId="13" xfId="12" applyBorder="1"/>
    <xf numFmtId="0" fontId="16" fillId="0" borderId="8" xfId="12" applyBorder="1" applyAlignment="1">
      <alignment horizontal="center"/>
    </xf>
    <xf numFmtId="0" fontId="16" fillId="0" borderId="10" xfId="12" applyBorder="1" applyAlignment="1">
      <alignment horizontal="center"/>
    </xf>
    <xf numFmtId="0" fontId="16" fillId="0" borderId="3" xfId="12" applyBorder="1" applyAlignment="1">
      <alignment horizontal="center"/>
    </xf>
    <xf numFmtId="0" fontId="16" fillId="0" borderId="1" xfId="12" applyBorder="1" applyAlignment="1">
      <alignment horizontal="center"/>
    </xf>
    <xf numFmtId="0" fontId="16" fillId="0" borderId="6" xfId="12" applyBorder="1" applyAlignment="1">
      <alignment horizontal="center"/>
    </xf>
    <xf numFmtId="0" fontId="16" fillId="0" borderId="11" xfId="12" applyBorder="1" applyAlignment="1">
      <alignment horizontal="center"/>
    </xf>
    <xf numFmtId="0" fontId="40" fillId="0" borderId="0" xfId="12" applyFont="1"/>
    <xf numFmtId="0" fontId="42" fillId="0" borderId="0" xfId="12" applyFont="1"/>
    <xf numFmtId="0" fontId="39" fillId="0" borderId="0" xfId="12" applyFont="1"/>
    <xf numFmtId="0" fontId="41" fillId="0" borderId="0" xfId="12" applyFont="1"/>
    <xf numFmtId="0" fontId="39" fillId="0" borderId="13" xfId="12" applyFont="1" applyBorder="1" applyAlignment="1">
      <alignment horizontal="center"/>
    </xf>
    <xf numFmtId="0" fontId="43" fillId="0" borderId="0" xfId="12" applyFont="1"/>
    <xf numFmtId="0" fontId="16" fillId="0" borderId="5" xfId="12" applyBorder="1" applyAlignment="1">
      <alignment horizontal="center" textRotation="90"/>
    </xf>
    <xf numFmtId="0" fontId="16" fillId="0" borderId="4" xfId="12" applyBorder="1" applyAlignment="1">
      <alignment horizontal="center" textRotation="90"/>
    </xf>
    <xf numFmtId="0" fontId="16" fillId="0" borderId="0" xfId="12" applyAlignment="1">
      <alignment horizontal="center" textRotation="90"/>
    </xf>
    <xf numFmtId="0" fontId="24" fillId="0" borderId="0" xfId="0" applyFont="1"/>
    <xf numFmtId="0" fontId="46" fillId="0" borderId="16" xfId="19"/>
    <xf numFmtId="0" fontId="0" fillId="0" borderId="4" xfId="0" applyBorder="1"/>
    <xf numFmtId="2" fontId="0" fillId="0" borderId="0" xfId="0" applyNumberFormat="1" applyBorder="1"/>
    <xf numFmtId="0" fontId="0" fillId="0" borderId="0" xfId="0" applyBorder="1"/>
    <xf numFmtId="0" fontId="24" fillId="0" borderId="0" xfId="0" applyFont="1" applyBorder="1"/>
    <xf numFmtId="0" fontId="0" fillId="0" borderId="2" xfId="0" applyBorder="1"/>
    <xf numFmtId="0" fontId="0" fillId="0" borderId="3" xfId="0" applyBorder="1"/>
    <xf numFmtId="0" fontId="46" fillId="0" borderId="0" xfId="19" applyBorder="1"/>
    <xf numFmtId="0" fontId="0" fillId="0" borderId="1" xfId="0" applyBorder="1"/>
    <xf numFmtId="0" fontId="18" fillId="0" borderId="6" xfId="0" applyFont="1" applyBorder="1"/>
    <xf numFmtId="0" fontId="18" fillId="0" borderId="7" xfId="0" applyFont="1" applyBorder="1"/>
    <xf numFmtId="0" fontId="18" fillId="0" borderId="8" xfId="0" applyFont="1" applyBorder="1"/>
    <xf numFmtId="2" fontId="0" fillId="0" borderId="2" xfId="0" applyNumberFormat="1" applyBorder="1"/>
    <xf numFmtId="0" fontId="24" fillId="0" borderId="2" xfId="0" applyFont="1" applyBorder="1"/>
    <xf numFmtId="166" fontId="0" fillId="0" borderId="0" xfId="18" applyNumberFormat="1" applyFont="1"/>
    <xf numFmtId="0" fontId="21" fillId="0" borderId="0" xfId="2" applyFont="1" applyFill="1" applyAlignment="1">
      <alignment wrapText="1"/>
    </xf>
    <xf numFmtId="165" fontId="21" fillId="0" borderId="0" xfId="0" applyNumberFormat="1" applyFont="1"/>
    <xf numFmtId="0" fontId="48" fillId="4" borderId="15" xfId="2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left"/>
    </xf>
    <xf numFmtId="0" fontId="21" fillId="0" borderId="0" xfId="2" applyFont="1" applyAlignment="1">
      <alignment horizontal="left"/>
    </xf>
    <xf numFmtId="0" fontId="21" fillId="0" borderId="0" xfId="0" applyFont="1" applyAlignment="1">
      <alignment horizontal="left"/>
    </xf>
    <xf numFmtId="0" fontId="15" fillId="0" borderId="5" xfId="12" applyFont="1" applyBorder="1" applyAlignment="1">
      <alignment horizontal="center" textRotation="90"/>
    </xf>
    <xf numFmtId="0" fontId="47" fillId="0" borderId="18" xfId="20" applyBorder="1" applyAlignment="1">
      <alignment horizontal="center"/>
    </xf>
    <xf numFmtId="0" fontId="14" fillId="0" borderId="5" xfId="12" applyFont="1" applyBorder="1" applyAlignment="1">
      <alignment horizontal="center" textRotation="90"/>
    </xf>
    <xf numFmtId="0" fontId="16" fillId="0" borderId="12" xfId="12" applyBorder="1" applyAlignment="1">
      <alignment horizontal="center"/>
    </xf>
    <xf numFmtId="165" fontId="24" fillId="0" borderId="5" xfId="0" applyNumberFormat="1" applyFont="1" applyBorder="1"/>
    <xf numFmtId="0" fontId="24" fillId="0" borderId="3" xfId="0" applyFont="1" applyBorder="1"/>
    <xf numFmtId="0" fontId="13" fillId="0" borderId="5" xfId="12" applyFont="1" applyBorder="1" applyAlignment="1">
      <alignment horizontal="center" textRotation="90"/>
    </xf>
    <xf numFmtId="0" fontId="12" fillId="0" borderId="0" xfId="12" applyFont="1"/>
    <xf numFmtId="0" fontId="12" fillId="0" borderId="5" xfId="12" applyFont="1" applyBorder="1" applyAlignment="1">
      <alignment horizontal="center" textRotation="90"/>
    </xf>
    <xf numFmtId="0" fontId="0" fillId="0" borderId="0" xfId="0" applyFill="1" applyBorder="1"/>
    <xf numFmtId="0" fontId="11" fillId="0" borderId="13" xfId="12" applyFont="1" applyBorder="1" applyAlignment="1">
      <alignment horizontal="center"/>
    </xf>
    <xf numFmtId="4" fontId="0" fillId="0" borderId="0" xfId="0" applyNumberFormat="1"/>
    <xf numFmtId="4" fontId="0" fillId="0" borderId="2" xfId="0" applyNumberFormat="1" applyBorder="1"/>
    <xf numFmtId="0" fontId="10" fillId="0" borderId="9" xfId="12" applyFont="1" applyBorder="1" applyAlignment="1">
      <alignment horizontal="center"/>
    </xf>
    <xf numFmtId="0" fontId="10" fillId="0" borderId="5" xfId="12" applyFont="1" applyBorder="1" applyAlignment="1">
      <alignment horizontal="center" textRotation="90"/>
    </xf>
    <xf numFmtId="0" fontId="16" fillId="0" borderId="6" xfId="12" applyBorder="1"/>
    <xf numFmtId="0" fontId="16" fillId="0" borderId="7" xfId="12" applyBorder="1"/>
    <xf numFmtId="0" fontId="9" fillId="0" borderId="0" xfId="12" applyFont="1"/>
    <xf numFmtId="2" fontId="0" fillId="0" borderId="0" xfId="0" applyNumberFormat="1"/>
    <xf numFmtId="0" fontId="33" fillId="0" borderId="0" xfId="22" applyFont="1"/>
    <xf numFmtId="0" fontId="8" fillId="0" borderId="0" xfId="22"/>
    <xf numFmtId="0" fontId="8" fillId="0" borderId="2" xfId="22" applyBorder="1"/>
    <xf numFmtId="0" fontId="8" fillId="0" borderId="3" xfId="22" applyBorder="1"/>
    <xf numFmtId="0" fontId="8" fillId="0" borderId="5" xfId="22" applyBorder="1"/>
    <xf numFmtId="0" fontId="8" fillId="0" borderId="4" xfId="22" applyBorder="1"/>
    <xf numFmtId="0" fontId="8" fillId="0" borderId="6" xfId="22" applyBorder="1"/>
    <xf numFmtId="0" fontId="8" fillId="0" borderId="7" xfId="22" applyBorder="1"/>
    <xf numFmtId="0" fontId="8" fillId="0" borderId="8" xfId="22" applyBorder="1"/>
    <xf numFmtId="2" fontId="8" fillId="0" borderId="0" xfId="22" applyNumberFormat="1"/>
    <xf numFmtId="165" fontId="8" fillId="0" borderId="0" xfId="22" applyNumberFormat="1"/>
    <xf numFmtId="0" fontId="7" fillId="0" borderId="5" xfId="12" applyFont="1" applyBorder="1" applyAlignment="1">
      <alignment horizontal="center" textRotation="90"/>
    </xf>
    <xf numFmtId="1" fontId="8" fillId="0" borderId="0" xfId="22" applyNumberFormat="1"/>
    <xf numFmtId="0" fontId="8" fillId="0" borderId="0" xfId="22" applyBorder="1"/>
    <xf numFmtId="167" fontId="21" fillId="0" borderId="0" xfId="2" applyNumberFormat="1" applyFont="1"/>
    <xf numFmtId="15" fontId="0" fillId="0" borderId="0" xfId="0" applyNumberFormat="1"/>
    <xf numFmtId="0" fontId="24" fillId="0" borderId="0" xfId="0" applyFont="1" applyAlignment="1">
      <alignment wrapText="1"/>
    </xf>
    <xf numFmtId="1" fontId="0" fillId="0" borderId="0" xfId="0" applyNumberFormat="1"/>
    <xf numFmtId="0" fontId="5" fillId="0" borderId="0" xfId="12" applyFont="1"/>
    <xf numFmtId="0" fontId="5" fillId="0" borderId="5" xfId="12" applyFont="1" applyBorder="1" applyAlignment="1">
      <alignment horizontal="center" textRotation="90"/>
    </xf>
    <xf numFmtId="0" fontId="5" fillId="0" borderId="0" xfId="22" applyFont="1"/>
    <xf numFmtId="0" fontId="5" fillId="0" borderId="0" xfId="22" applyFont="1" applyAlignment="1">
      <alignment wrapText="1"/>
    </xf>
    <xf numFmtId="0" fontId="33" fillId="0" borderId="0" xfId="22" applyFont="1" applyAlignment="1">
      <alignment wrapText="1"/>
    </xf>
    <xf numFmtId="0" fontId="8" fillId="0" borderId="0" xfId="22" applyAlignment="1">
      <alignment wrapText="1"/>
    </xf>
    <xf numFmtId="9" fontId="12" fillId="0" borderId="0" xfId="12" applyNumberFormat="1" applyFont="1"/>
    <xf numFmtId="9" fontId="16" fillId="0" borderId="0" xfId="12" applyNumberFormat="1"/>
    <xf numFmtId="168" fontId="10" fillId="0" borderId="0" xfId="12" applyNumberFormat="1" applyFont="1"/>
    <xf numFmtId="0" fontId="5" fillId="0" borderId="14" xfId="12" applyFont="1" applyBorder="1"/>
    <xf numFmtId="0" fontId="5" fillId="0" borderId="13" xfId="12" applyFont="1" applyBorder="1"/>
    <xf numFmtId="0" fontId="16" fillId="0" borderId="9" xfId="12" applyBorder="1"/>
    <xf numFmtId="0" fontId="16" fillId="0" borderId="14" xfId="12" applyBorder="1"/>
    <xf numFmtId="0" fontId="5" fillId="0" borderId="9" xfId="12" applyFont="1" applyBorder="1"/>
    <xf numFmtId="0" fontId="16" fillId="0" borderId="8" xfId="12" applyBorder="1"/>
    <xf numFmtId="1" fontId="21" fillId="0" borderId="0" xfId="0" applyNumberFormat="1" applyFont="1"/>
    <xf numFmtId="0" fontId="30" fillId="0" borderId="0" xfId="2" applyFont="1"/>
    <xf numFmtId="0" fontId="30" fillId="0" borderId="0" xfId="1" applyFont="1"/>
    <xf numFmtId="0" fontId="4" fillId="0" borderId="1" xfId="22" applyFont="1" applyBorder="1"/>
    <xf numFmtId="9" fontId="0" fillId="0" borderId="0" xfId="18" applyFont="1" applyBorder="1"/>
    <xf numFmtId="0" fontId="4" fillId="0" borderId="0" xfId="22" applyFont="1"/>
    <xf numFmtId="0" fontId="33" fillId="5" borderId="0" xfId="22" applyFont="1" applyFill="1"/>
    <xf numFmtId="1" fontId="8" fillId="5" borderId="0" xfId="22" applyNumberFormat="1" applyFill="1"/>
    <xf numFmtId="0" fontId="8" fillId="5" borderId="0" xfId="22" applyFill="1"/>
    <xf numFmtId="0" fontId="21" fillId="0" borderId="0" xfId="2" applyFont="1" applyAlignment="1">
      <alignment wrapText="1"/>
    </xf>
    <xf numFmtId="0" fontId="29" fillId="0" borderId="0" xfId="1" applyFont="1"/>
    <xf numFmtId="0" fontId="0" fillId="0" borderId="10" xfId="0" applyBorder="1"/>
    <xf numFmtId="0" fontId="24" fillId="0" borderId="10" xfId="0" applyFont="1" applyBorder="1"/>
    <xf numFmtId="0" fontId="4" fillId="0" borderId="10" xfId="22" applyFont="1" applyBorder="1"/>
    <xf numFmtId="0" fontId="18" fillId="0" borderId="10" xfId="0" applyFont="1" applyBorder="1"/>
    <xf numFmtId="0" fontId="8" fillId="3" borderId="0" xfId="22" applyFill="1"/>
    <xf numFmtId="1" fontId="0" fillId="0" borderId="10" xfId="0" applyNumberFormat="1" applyBorder="1"/>
    <xf numFmtId="2" fontId="8" fillId="0" borderId="10" xfId="22" applyNumberFormat="1" applyBorder="1" applyAlignment="1">
      <alignment wrapText="1"/>
    </xf>
    <xf numFmtId="169" fontId="0" fillId="0" borderId="0" xfId="0" applyNumberFormat="1"/>
    <xf numFmtId="169" fontId="0" fillId="0" borderId="10" xfId="0" applyNumberFormat="1" applyBorder="1"/>
    <xf numFmtId="0" fontId="3" fillId="0" borderId="13" xfId="12" applyFont="1" applyBorder="1"/>
    <xf numFmtId="0" fontId="42" fillId="0" borderId="14" xfId="12" applyFont="1" applyBorder="1" applyAlignment="1">
      <alignment horizontal="center" wrapText="1"/>
    </xf>
    <xf numFmtId="0" fontId="16" fillId="0" borderId="7" xfId="12" applyBorder="1" applyAlignment="1">
      <alignment horizontal="center"/>
    </xf>
    <xf numFmtId="0" fontId="16" fillId="0" borderId="19" xfId="12" applyBorder="1" applyAlignment="1">
      <alignment horizontal="center"/>
    </xf>
    <xf numFmtId="0" fontId="9" fillId="6" borderId="5" xfId="12" applyFont="1" applyFill="1" applyBorder="1" applyAlignment="1">
      <alignment horizontal="center" textRotation="90"/>
    </xf>
    <xf numFmtId="0" fontId="10" fillId="0" borderId="5" xfId="12" applyFont="1" applyFill="1" applyBorder="1" applyAlignment="1">
      <alignment horizontal="center" textRotation="90"/>
    </xf>
    <xf numFmtId="0" fontId="6" fillId="0" borderId="5" xfId="12" applyFont="1" applyFill="1" applyBorder="1" applyAlignment="1">
      <alignment horizontal="center" textRotation="90"/>
    </xf>
    <xf numFmtId="0" fontId="3" fillId="0" borderId="5" xfId="12" applyFont="1" applyFill="1" applyBorder="1" applyAlignment="1">
      <alignment horizontal="center" textRotation="90"/>
    </xf>
    <xf numFmtId="0" fontId="9" fillId="0" borderId="5" xfId="12" applyFont="1" applyFill="1" applyBorder="1" applyAlignment="1">
      <alignment horizontal="center" textRotation="90"/>
    </xf>
    <xf numFmtId="0" fontId="10" fillId="0" borderId="0" xfId="12" applyFont="1" applyBorder="1" applyAlignment="1">
      <alignment horizontal="center" textRotation="90"/>
    </xf>
    <xf numFmtId="0" fontId="3" fillId="0" borderId="13" xfId="12" applyFont="1" applyFill="1" applyBorder="1" applyAlignment="1">
      <alignment horizontal="center" textRotation="90"/>
    </xf>
    <xf numFmtId="0" fontId="2" fillId="0" borderId="9" xfId="12" applyFont="1" applyBorder="1"/>
    <xf numFmtId="0" fontId="2" fillId="0" borderId="13" xfId="12" applyFont="1" applyBorder="1" applyAlignment="1">
      <alignment horizontal="center" textRotation="90"/>
    </xf>
    <xf numFmtId="0" fontId="2" fillId="0" borderId="5" xfId="12" applyFont="1" applyFill="1" applyBorder="1" applyAlignment="1">
      <alignment horizontal="center" textRotation="90"/>
    </xf>
    <xf numFmtId="0" fontId="21" fillId="7" borderId="0" xfId="0" applyFont="1" applyFill="1" applyAlignment="1">
      <alignment horizontal="center"/>
    </xf>
    <xf numFmtId="0" fontId="51" fillId="0" borderId="21" xfId="12" applyFont="1" applyBorder="1" applyAlignment="1">
      <alignment horizontal="center" vertical="center" wrapText="1"/>
    </xf>
    <xf numFmtId="0" fontId="51" fillId="0" borderId="24" xfId="12" applyFont="1" applyBorder="1" applyAlignment="1">
      <alignment horizontal="center" vertical="center" wrapText="1"/>
    </xf>
    <xf numFmtId="0" fontId="51" fillId="0" borderId="23" xfId="12" applyFont="1" applyBorder="1" applyAlignment="1">
      <alignment horizontal="center" vertical="center" wrapText="1"/>
    </xf>
    <xf numFmtId="169" fontId="51" fillId="0" borderId="24" xfId="0" applyNumberFormat="1" applyFont="1" applyBorder="1" applyAlignment="1">
      <alignment horizontal="center" vertical="center" wrapText="1"/>
    </xf>
    <xf numFmtId="2" fontId="51" fillId="0" borderId="24" xfId="0" applyNumberFormat="1" applyFont="1" applyBorder="1" applyAlignment="1">
      <alignment horizontal="center" vertical="center" wrapText="1"/>
    </xf>
    <xf numFmtId="0" fontId="51" fillId="3" borderId="23" xfId="12" applyFont="1" applyFill="1" applyBorder="1" applyAlignment="1">
      <alignment horizontal="center" vertical="center" wrapText="1"/>
    </xf>
    <xf numFmtId="1" fontId="51" fillId="0" borderId="24" xfId="0" applyNumberFormat="1" applyFont="1" applyBorder="1" applyAlignment="1">
      <alignment horizontal="center" vertical="center" wrapText="1"/>
    </xf>
    <xf numFmtId="0" fontId="1" fillId="0" borderId="0" xfId="12" applyFont="1"/>
    <xf numFmtId="43" fontId="0" fillId="0" borderId="0" xfId="7" applyFont="1"/>
    <xf numFmtId="43" fontId="0" fillId="0" borderId="0" xfId="0" applyNumberFormat="1"/>
    <xf numFmtId="0" fontId="18" fillId="3" borderId="0" xfId="0" applyFont="1" applyFill="1"/>
    <xf numFmtId="0" fontId="0" fillId="0" borderId="7" xfId="0" applyBorder="1"/>
    <xf numFmtId="0" fontId="51" fillId="0" borderId="26" xfId="0" applyFont="1" applyBorder="1" applyAlignment="1">
      <alignment horizontal="center" vertical="center" wrapText="1"/>
    </xf>
    <xf numFmtId="0" fontId="51" fillId="0" borderId="21" xfId="0" applyFont="1" applyBorder="1" applyAlignment="1">
      <alignment horizontal="center" vertical="center" wrapText="1"/>
    </xf>
    <xf numFmtId="0" fontId="51" fillId="0" borderId="23" xfId="0" applyFont="1" applyBorder="1" applyAlignment="1">
      <alignment horizontal="center" vertical="center" wrapText="1"/>
    </xf>
    <xf numFmtId="0" fontId="20" fillId="0" borderId="0" xfId="0" applyFont="1" applyFill="1"/>
    <xf numFmtId="1" fontId="20" fillId="0" borderId="0" xfId="0" applyNumberFormat="1" applyFont="1" applyFill="1"/>
    <xf numFmtId="1" fontId="20" fillId="0" borderId="0" xfId="0" applyNumberFormat="1" applyFont="1" applyFill="1" applyBorder="1"/>
    <xf numFmtId="0" fontId="20" fillId="0" borderId="0" xfId="0" applyFont="1" applyFill="1" applyBorder="1"/>
    <xf numFmtId="2" fontId="20" fillId="0" borderId="0" xfId="0" applyNumberFormat="1" applyFont="1" applyFill="1" applyBorder="1"/>
    <xf numFmtId="165" fontId="20" fillId="0" borderId="0" xfId="0" applyNumberFormat="1" applyFont="1" applyFill="1" applyBorder="1"/>
    <xf numFmtId="10" fontId="0" fillId="0" borderId="0" xfId="18" applyNumberFormat="1" applyFont="1"/>
    <xf numFmtId="0" fontId="24" fillId="3" borderId="0" xfId="0" applyFont="1" applyFill="1"/>
    <xf numFmtId="0" fontId="51" fillId="0" borderId="0" xfId="0" applyFont="1"/>
    <xf numFmtId="0" fontId="51" fillId="0" borderId="22" xfId="12" applyFont="1" applyBorder="1" applyAlignment="1">
      <alignment horizontal="center" vertical="center" wrapText="1"/>
    </xf>
    <xf numFmtId="0" fontId="51" fillId="0" borderId="21" xfId="12" applyFont="1" applyBorder="1" applyAlignment="1">
      <alignment horizontal="center" vertical="center" wrapText="1"/>
    </xf>
    <xf numFmtId="0" fontId="38" fillId="0" borderId="22" xfId="11" applyBorder="1" applyAlignment="1" applyProtection="1">
      <alignment vertical="center" wrapText="1"/>
    </xf>
    <xf numFmtId="0" fontId="38" fillId="0" borderId="25" xfId="11" applyBorder="1" applyAlignment="1" applyProtection="1">
      <alignment vertical="center" wrapText="1"/>
    </xf>
    <xf numFmtId="0" fontId="38" fillId="0" borderId="21" xfId="11" applyBorder="1" applyAlignment="1" applyProtection="1">
      <alignment vertical="center" wrapText="1"/>
    </xf>
    <xf numFmtId="0" fontId="21" fillId="0" borderId="27" xfId="0" applyFont="1" applyBorder="1" applyAlignment="1">
      <alignment horizontal="center" vertical="center" wrapText="1"/>
    </xf>
    <xf numFmtId="0" fontId="21" fillId="0" borderId="28" xfId="0" applyFont="1" applyBorder="1" applyAlignment="1">
      <alignment horizontal="center" vertical="center" wrapText="1"/>
    </xf>
    <xf numFmtId="0" fontId="21" fillId="0" borderId="29" xfId="0" applyFont="1" applyBorder="1" applyAlignment="1">
      <alignment horizontal="center" vertical="center" wrapText="1"/>
    </xf>
    <xf numFmtId="0" fontId="21" fillId="0" borderId="30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1" fillId="0" borderId="31" xfId="0" applyFont="1" applyBorder="1" applyAlignment="1">
      <alignment horizontal="center" vertical="center" wrapText="1"/>
    </xf>
    <xf numFmtId="0" fontId="21" fillId="0" borderId="32" xfId="0" applyFont="1" applyBorder="1" applyAlignment="1">
      <alignment horizontal="center" vertical="center" wrapText="1"/>
    </xf>
    <xf numFmtId="0" fontId="21" fillId="0" borderId="33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 wrapText="1"/>
    </xf>
    <xf numFmtId="0" fontId="51" fillId="0" borderId="20" xfId="12" applyFont="1" applyBorder="1" applyAlignment="1">
      <alignment horizontal="center" vertical="center" wrapText="1"/>
    </xf>
    <xf numFmtId="0" fontId="51" fillId="0" borderId="23" xfId="12" applyFont="1" applyBorder="1" applyAlignment="1">
      <alignment horizontal="center" vertical="center" wrapText="1"/>
    </xf>
  </cellXfs>
  <cellStyles count="28">
    <cellStyle name="Comma 2" xfId="7" xr:uid="{00000000-0005-0000-0000-000000000000}"/>
    <cellStyle name="Comma 2 2" xfId="15" xr:uid="{2D29F2AE-A72A-4F35-A2CA-2C4A01C4F113}"/>
    <cellStyle name="Comma 2 3" xfId="6" xr:uid="{00000000-0005-0000-0000-000001000000}"/>
    <cellStyle name="Comma 3" xfId="16" xr:uid="{C170A3C1-B68E-4AAE-92F6-CE979AB71698}"/>
    <cellStyle name="Comma 4" xfId="23" xr:uid="{DB9154F2-28B5-44A6-974B-C1F9E9C5B216}"/>
    <cellStyle name="Heading 2" xfId="19" builtinId="17"/>
    <cellStyle name="Heading 3" xfId="20" builtinId="18"/>
    <cellStyle name="Hyperlink 2" xfId="11" xr:uid="{00000000-0005-0000-0000-000003000000}"/>
    <cellStyle name="Input" xfId="21" builtinId="20"/>
    <cellStyle name="Normal" xfId="0" builtinId="0"/>
    <cellStyle name="Normal 10 4" xfId="10" xr:uid="{00000000-0005-0000-0000-000005000000}"/>
    <cellStyle name="Normal 13" xfId="2" xr:uid="{00000000-0005-0000-0000-000006000000}"/>
    <cellStyle name="Normal 2" xfId="1" xr:uid="{00000000-0005-0000-0000-000007000000}"/>
    <cellStyle name="Normal 2 2" xfId="4" xr:uid="{00000000-0005-0000-0000-000008000000}"/>
    <cellStyle name="Normal 2 2 2" xfId="3" xr:uid="{00000000-0005-0000-0000-000009000000}"/>
    <cellStyle name="Normal 2 2 2 2" xfId="9" xr:uid="{00000000-0005-0000-0000-00000A000000}"/>
    <cellStyle name="Normal 2 3" xfId="14" xr:uid="{4AB230A0-E2D6-4984-83A4-4F34927A69CA}"/>
    <cellStyle name="Normal 3" xfId="5" xr:uid="{00000000-0005-0000-0000-00000B000000}"/>
    <cellStyle name="Normal 4" xfId="12" xr:uid="{0BAD2C5B-36F5-4320-A9B9-F030A7823A07}"/>
    <cellStyle name="Normal 5" xfId="22" xr:uid="{48F6F01B-E031-4092-96E3-BB2C0508DCA9}"/>
    <cellStyle name="Normal 6" xfId="25" xr:uid="{6A6574B2-62F5-40BC-8362-3AEC07F19B06}"/>
    <cellStyle name="Normal 8" xfId="27" xr:uid="{B39FEACC-200F-4F79-9DF5-BE8F017EC6F1}"/>
    <cellStyle name="Percent" xfId="18" builtinId="5"/>
    <cellStyle name="Percent 2" xfId="13" xr:uid="{6FC4F8D8-ECD7-4A9E-B183-CAC9CE80278F}"/>
    <cellStyle name="Percent 2 2" xfId="17" xr:uid="{FFCF24A5-FA7A-4E91-8E3F-2BDE50B65C19}"/>
    <cellStyle name="Percent 3" xfId="8" xr:uid="{00000000-0005-0000-0000-000010000000}"/>
    <cellStyle name="Percent 4" xfId="24" xr:uid="{7E26E6EB-8324-43B8-A605-B399F50E7E49}"/>
    <cellStyle name="Percent 5" xfId="26" xr:uid="{ED4F8449-5DC3-4A88-B075-58560894CAF1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15.xml.rels><?xml version="1.0" encoding="UTF-8" standalone="yes"?>
<Relationships xmlns="http://schemas.openxmlformats.org/package/2006/relationships"><Relationship Id="rId1" Type="http://schemas.microsoft.com/office/2006/relationships/activeXControlBinary" Target="activeX115.bin"/></Relationships>
</file>

<file path=xl/activeX/_rels/activeX116.xml.rels><?xml version="1.0" encoding="UTF-8" standalone="yes"?>
<Relationships xmlns="http://schemas.openxmlformats.org/package/2006/relationships"><Relationship Id="rId1" Type="http://schemas.microsoft.com/office/2006/relationships/activeXControlBinary" Target="activeX116.bin"/></Relationships>
</file>

<file path=xl/activeX/_rels/activeX117.xml.rels><?xml version="1.0" encoding="UTF-8" standalone="yes"?>
<Relationships xmlns="http://schemas.openxmlformats.org/package/2006/relationships"><Relationship Id="rId1" Type="http://schemas.microsoft.com/office/2006/relationships/activeXControlBinary" Target="activeX117.bin"/></Relationships>
</file>

<file path=xl/activeX/_rels/activeX118.xml.rels><?xml version="1.0" encoding="UTF-8" standalone="yes"?>
<Relationships xmlns="http://schemas.openxmlformats.org/package/2006/relationships"><Relationship Id="rId1" Type="http://schemas.microsoft.com/office/2006/relationships/activeXControlBinary" Target="activeX118.bin"/></Relationships>
</file>

<file path=xl/activeX/_rels/activeX119.xml.rels><?xml version="1.0" encoding="UTF-8" standalone="yes"?>
<Relationships xmlns="http://schemas.openxmlformats.org/package/2006/relationships"><Relationship Id="rId1" Type="http://schemas.microsoft.com/office/2006/relationships/activeXControlBinary" Target="activeX119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20.xml.rels><?xml version="1.0" encoding="UTF-8" standalone="yes"?>
<Relationships xmlns="http://schemas.openxmlformats.org/package/2006/relationships"><Relationship Id="rId1" Type="http://schemas.microsoft.com/office/2006/relationships/activeXControlBinary" Target="activeX120.bin"/></Relationships>
</file>

<file path=xl/activeX/_rels/activeX121.xml.rels><?xml version="1.0" encoding="UTF-8" standalone="yes"?>
<Relationships xmlns="http://schemas.openxmlformats.org/package/2006/relationships"><Relationship Id="rId1" Type="http://schemas.microsoft.com/office/2006/relationships/activeXControlBinary" Target="activeX121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5.png"/><Relationship Id="rId1" Type="http://schemas.openxmlformats.org/officeDocument/2006/relationships/image" Target="../media/image54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6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4.emf"/><Relationship Id="rId1" Type="http://schemas.openxmlformats.org/officeDocument/2006/relationships/image" Target="../media/image5.emf"/><Relationship Id="rId5" Type="http://schemas.openxmlformats.org/officeDocument/2006/relationships/image" Target="../media/image1.emf"/><Relationship Id="rId4" Type="http://schemas.openxmlformats.org/officeDocument/2006/relationships/image" Target="../media/image2.emf"/></Relationships>
</file>

<file path=xl/drawings/_rels/vmlDrawing10.vml.rels><?xml version="1.0" encoding="UTF-8" standalone="yes"?>
<Relationships xmlns="http://schemas.openxmlformats.org/package/2006/relationships"><Relationship Id="rId3" Type="http://schemas.openxmlformats.org/officeDocument/2006/relationships/image" Target="../media/image32.emf"/><Relationship Id="rId2" Type="http://schemas.openxmlformats.org/officeDocument/2006/relationships/image" Target="../media/image31.emf"/><Relationship Id="rId1" Type="http://schemas.openxmlformats.org/officeDocument/2006/relationships/image" Target="../media/image30.emf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7.emf"/><Relationship Id="rId7" Type="http://schemas.openxmlformats.org/officeDocument/2006/relationships/image" Target="../media/image33.emf"/><Relationship Id="rId2" Type="http://schemas.openxmlformats.org/officeDocument/2006/relationships/image" Target="../media/image38.emf"/><Relationship Id="rId1" Type="http://schemas.openxmlformats.org/officeDocument/2006/relationships/image" Target="../media/image39.emf"/><Relationship Id="rId6" Type="http://schemas.openxmlformats.org/officeDocument/2006/relationships/image" Target="../media/image34.emf"/><Relationship Id="rId5" Type="http://schemas.openxmlformats.org/officeDocument/2006/relationships/image" Target="../media/image35.emf"/><Relationship Id="rId4" Type="http://schemas.openxmlformats.org/officeDocument/2006/relationships/image" Target="../media/image36.emf"/></Relationships>
</file>

<file path=xl/drawings/_rels/vmlDrawing12.vml.rels><?xml version="1.0" encoding="UTF-8" standalone="yes"?>
<Relationships xmlns="http://schemas.openxmlformats.org/package/2006/relationships"><Relationship Id="rId3" Type="http://schemas.openxmlformats.org/officeDocument/2006/relationships/image" Target="../media/image42.emf"/><Relationship Id="rId7" Type="http://schemas.openxmlformats.org/officeDocument/2006/relationships/image" Target="../media/image46.emf"/><Relationship Id="rId2" Type="http://schemas.openxmlformats.org/officeDocument/2006/relationships/image" Target="../media/image41.emf"/><Relationship Id="rId1" Type="http://schemas.openxmlformats.org/officeDocument/2006/relationships/image" Target="../media/image40.emf"/><Relationship Id="rId6" Type="http://schemas.openxmlformats.org/officeDocument/2006/relationships/image" Target="../media/image45.emf"/><Relationship Id="rId5" Type="http://schemas.openxmlformats.org/officeDocument/2006/relationships/image" Target="../media/image44.emf"/><Relationship Id="rId4" Type="http://schemas.openxmlformats.org/officeDocument/2006/relationships/image" Target="../media/image43.emf"/></Relationships>
</file>

<file path=xl/drawings/_rels/vmlDrawing13.vml.rels><?xml version="1.0" encoding="UTF-8" standalone="yes"?>
<Relationships xmlns="http://schemas.openxmlformats.org/package/2006/relationships"><Relationship Id="rId3" Type="http://schemas.openxmlformats.org/officeDocument/2006/relationships/image" Target="../media/image51.emf"/><Relationship Id="rId7" Type="http://schemas.openxmlformats.org/officeDocument/2006/relationships/image" Target="../media/image47.emf"/><Relationship Id="rId2" Type="http://schemas.openxmlformats.org/officeDocument/2006/relationships/image" Target="../media/image52.emf"/><Relationship Id="rId1" Type="http://schemas.openxmlformats.org/officeDocument/2006/relationships/image" Target="../media/image53.emf"/><Relationship Id="rId6" Type="http://schemas.openxmlformats.org/officeDocument/2006/relationships/image" Target="../media/image48.emf"/><Relationship Id="rId5" Type="http://schemas.openxmlformats.org/officeDocument/2006/relationships/image" Target="../media/image49.emf"/><Relationship Id="rId4" Type="http://schemas.openxmlformats.org/officeDocument/2006/relationships/image" Target="../media/image50.emf"/></Relationships>
</file>

<file path=xl/drawings/_rels/vmlDrawing15.vml.rels><?xml version="1.0" encoding="UTF-8" standalone="yes"?>
<Relationships xmlns="http://schemas.openxmlformats.org/package/2006/relationships"><Relationship Id="rId8" Type="http://schemas.openxmlformats.org/officeDocument/2006/relationships/image" Target="../media/image57.emf"/><Relationship Id="rId3" Type="http://schemas.openxmlformats.org/officeDocument/2006/relationships/image" Target="../media/image62.emf"/><Relationship Id="rId7" Type="http://schemas.openxmlformats.org/officeDocument/2006/relationships/image" Target="../media/image58.emf"/><Relationship Id="rId2" Type="http://schemas.openxmlformats.org/officeDocument/2006/relationships/image" Target="../media/image63.emf"/><Relationship Id="rId1" Type="http://schemas.openxmlformats.org/officeDocument/2006/relationships/image" Target="../media/image64.emf"/><Relationship Id="rId6" Type="http://schemas.openxmlformats.org/officeDocument/2006/relationships/image" Target="../media/image59.emf"/><Relationship Id="rId5" Type="http://schemas.openxmlformats.org/officeDocument/2006/relationships/image" Target="../media/image60.emf"/><Relationship Id="rId4" Type="http://schemas.openxmlformats.org/officeDocument/2006/relationships/image" Target="../media/image61.emf"/></Relationships>
</file>

<file path=xl/drawings/_rels/vmlDrawing16.vml.rels><?xml version="1.0" encoding="UTF-8" standalone="yes"?>
<Relationships xmlns="http://schemas.openxmlformats.org/package/2006/relationships"><Relationship Id="rId3" Type="http://schemas.openxmlformats.org/officeDocument/2006/relationships/image" Target="../media/image66.emf"/><Relationship Id="rId2" Type="http://schemas.openxmlformats.org/officeDocument/2006/relationships/image" Target="../media/image67.emf"/><Relationship Id="rId1" Type="http://schemas.openxmlformats.org/officeDocument/2006/relationships/image" Target="../media/image68.emf"/><Relationship Id="rId4" Type="http://schemas.openxmlformats.org/officeDocument/2006/relationships/image" Target="../media/image65.emf"/></Relationships>
</file>

<file path=xl/drawings/_rels/vmlDrawing17.vml.rels><?xml version="1.0" encoding="UTF-8" standalone="yes"?>
<Relationships xmlns="http://schemas.openxmlformats.org/package/2006/relationships"><Relationship Id="rId8" Type="http://schemas.openxmlformats.org/officeDocument/2006/relationships/image" Target="../media/image70.emf"/><Relationship Id="rId3" Type="http://schemas.openxmlformats.org/officeDocument/2006/relationships/image" Target="../media/image75.emf"/><Relationship Id="rId7" Type="http://schemas.openxmlformats.org/officeDocument/2006/relationships/image" Target="../media/image71.emf"/><Relationship Id="rId2" Type="http://schemas.openxmlformats.org/officeDocument/2006/relationships/image" Target="../media/image76.emf"/><Relationship Id="rId1" Type="http://schemas.openxmlformats.org/officeDocument/2006/relationships/image" Target="../media/image77.emf"/><Relationship Id="rId6" Type="http://schemas.openxmlformats.org/officeDocument/2006/relationships/image" Target="../media/image72.emf"/><Relationship Id="rId5" Type="http://schemas.openxmlformats.org/officeDocument/2006/relationships/image" Target="../media/image73.emf"/><Relationship Id="rId10" Type="http://schemas.openxmlformats.org/officeDocument/2006/relationships/image" Target="../media/image78.emf"/><Relationship Id="rId4" Type="http://schemas.openxmlformats.org/officeDocument/2006/relationships/image" Target="../media/image74.emf"/><Relationship Id="rId9" Type="http://schemas.openxmlformats.org/officeDocument/2006/relationships/image" Target="../media/image69.emf"/></Relationships>
</file>

<file path=xl/drawings/_rels/vmlDrawing18.vml.rels><?xml version="1.0" encoding="UTF-8" standalone="yes"?>
<Relationships xmlns="http://schemas.openxmlformats.org/package/2006/relationships"><Relationship Id="rId8" Type="http://schemas.openxmlformats.org/officeDocument/2006/relationships/image" Target="../media/image79.emf"/><Relationship Id="rId3" Type="http://schemas.openxmlformats.org/officeDocument/2006/relationships/image" Target="../media/image84.emf"/><Relationship Id="rId7" Type="http://schemas.openxmlformats.org/officeDocument/2006/relationships/image" Target="../media/image80.emf"/><Relationship Id="rId2" Type="http://schemas.openxmlformats.org/officeDocument/2006/relationships/image" Target="../media/image85.emf"/><Relationship Id="rId1" Type="http://schemas.openxmlformats.org/officeDocument/2006/relationships/image" Target="../media/image86.emf"/><Relationship Id="rId6" Type="http://schemas.openxmlformats.org/officeDocument/2006/relationships/image" Target="../media/image81.emf"/><Relationship Id="rId5" Type="http://schemas.openxmlformats.org/officeDocument/2006/relationships/image" Target="../media/image82.emf"/><Relationship Id="rId4" Type="http://schemas.openxmlformats.org/officeDocument/2006/relationships/image" Target="../media/image83.emf"/></Relationships>
</file>

<file path=xl/drawings/_rels/vmlDrawing19.vml.rels><?xml version="1.0" encoding="UTF-8" standalone="yes"?>
<Relationships xmlns="http://schemas.openxmlformats.org/package/2006/relationships"><Relationship Id="rId8" Type="http://schemas.openxmlformats.org/officeDocument/2006/relationships/image" Target="../media/image88.emf"/><Relationship Id="rId3" Type="http://schemas.openxmlformats.org/officeDocument/2006/relationships/image" Target="../media/image93.emf"/><Relationship Id="rId7" Type="http://schemas.openxmlformats.org/officeDocument/2006/relationships/image" Target="../media/image89.emf"/><Relationship Id="rId2" Type="http://schemas.openxmlformats.org/officeDocument/2006/relationships/image" Target="../media/image94.emf"/><Relationship Id="rId1" Type="http://schemas.openxmlformats.org/officeDocument/2006/relationships/image" Target="../media/image95.emf"/><Relationship Id="rId6" Type="http://schemas.openxmlformats.org/officeDocument/2006/relationships/image" Target="../media/image90.emf"/><Relationship Id="rId5" Type="http://schemas.openxmlformats.org/officeDocument/2006/relationships/image" Target="../media/image91.emf"/><Relationship Id="rId10" Type="http://schemas.openxmlformats.org/officeDocument/2006/relationships/image" Target="../media/image96.emf"/><Relationship Id="rId4" Type="http://schemas.openxmlformats.org/officeDocument/2006/relationships/image" Target="../media/image92.emf"/><Relationship Id="rId9" Type="http://schemas.openxmlformats.org/officeDocument/2006/relationships/image" Target="../media/image87.emf"/></Relationships>
</file>

<file path=xl/drawings/_rels/vmlDrawing20.vml.rels><?xml version="1.0" encoding="UTF-8" standalone="yes"?>
<Relationships xmlns="http://schemas.openxmlformats.org/package/2006/relationships"><Relationship Id="rId8" Type="http://schemas.openxmlformats.org/officeDocument/2006/relationships/image" Target="../media/image98.emf"/><Relationship Id="rId3" Type="http://schemas.openxmlformats.org/officeDocument/2006/relationships/image" Target="../media/image103.emf"/><Relationship Id="rId7" Type="http://schemas.openxmlformats.org/officeDocument/2006/relationships/image" Target="../media/image99.emf"/><Relationship Id="rId2" Type="http://schemas.openxmlformats.org/officeDocument/2006/relationships/image" Target="../media/image104.emf"/><Relationship Id="rId1" Type="http://schemas.openxmlformats.org/officeDocument/2006/relationships/image" Target="../media/image105.emf"/><Relationship Id="rId6" Type="http://schemas.openxmlformats.org/officeDocument/2006/relationships/image" Target="../media/image100.emf"/><Relationship Id="rId5" Type="http://schemas.openxmlformats.org/officeDocument/2006/relationships/image" Target="../media/image101.emf"/><Relationship Id="rId10" Type="http://schemas.openxmlformats.org/officeDocument/2006/relationships/image" Target="../media/image106.emf"/><Relationship Id="rId4" Type="http://schemas.openxmlformats.org/officeDocument/2006/relationships/image" Target="../media/image102.emf"/><Relationship Id="rId9" Type="http://schemas.openxmlformats.org/officeDocument/2006/relationships/image" Target="../media/image97.emf"/></Relationships>
</file>

<file path=xl/drawings/_rels/vmlDrawing2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07.emf"/><Relationship Id="rId3" Type="http://schemas.openxmlformats.org/officeDocument/2006/relationships/image" Target="../media/image112.emf"/><Relationship Id="rId7" Type="http://schemas.openxmlformats.org/officeDocument/2006/relationships/image" Target="../media/image108.emf"/><Relationship Id="rId2" Type="http://schemas.openxmlformats.org/officeDocument/2006/relationships/image" Target="../media/image113.emf"/><Relationship Id="rId1" Type="http://schemas.openxmlformats.org/officeDocument/2006/relationships/image" Target="../media/image114.emf"/><Relationship Id="rId6" Type="http://schemas.openxmlformats.org/officeDocument/2006/relationships/image" Target="../media/image109.emf"/><Relationship Id="rId5" Type="http://schemas.openxmlformats.org/officeDocument/2006/relationships/image" Target="../media/image110.emf"/><Relationship Id="rId4" Type="http://schemas.openxmlformats.org/officeDocument/2006/relationships/image" Target="../media/image111.emf"/></Relationships>
</file>

<file path=xl/drawings/_rels/vmlDrawing22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6.emf"/><Relationship Id="rId3" Type="http://schemas.openxmlformats.org/officeDocument/2006/relationships/image" Target="../media/image121.emf"/><Relationship Id="rId7" Type="http://schemas.openxmlformats.org/officeDocument/2006/relationships/image" Target="../media/image117.emf"/><Relationship Id="rId2" Type="http://schemas.openxmlformats.org/officeDocument/2006/relationships/image" Target="../media/image122.emf"/><Relationship Id="rId1" Type="http://schemas.openxmlformats.org/officeDocument/2006/relationships/image" Target="../media/image123.emf"/><Relationship Id="rId6" Type="http://schemas.openxmlformats.org/officeDocument/2006/relationships/image" Target="../media/image118.emf"/><Relationship Id="rId5" Type="http://schemas.openxmlformats.org/officeDocument/2006/relationships/image" Target="../media/image119.emf"/><Relationship Id="rId10" Type="http://schemas.openxmlformats.org/officeDocument/2006/relationships/image" Target="../media/image124.emf"/><Relationship Id="rId4" Type="http://schemas.openxmlformats.org/officeDocument/2006/relationships/image" Target="../media/image120.emf"/><Relationship Id="rId9" Type="http://schemas.openxmlformats.org/officeDocument/2006/relationships/image" Target="../media/image115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7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9.emf"/><Relationship Id="rId1" Type="http://schemas.openxmlformats.org/officeDocument/2006/relationships/image" Target="../media/image10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13.emf"/><Relationship Id="rId2" Type="http://schemas.openxmlformats.org/officeDocument/2006/relationships/image" Target="../media/image12.emf"/><Relationship Id="rId1" Type="http://schemas.openxmlformats.org/officeDocument/2006/relationships/image" Target="../media/image11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16.emf"/><Relationship Id="rId2" Type="http://schemas.openxmlformats.org/officeDocument/2006/relationships/image" Target="../media/image15.emf"/><Relationship Id="rId1" Type="http://schemas.openxmlformats.org/officeDocument/2006/relationships/image" Target="../media/image14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openxmlformats.org/officeDocument/2006/relationships/image" Target="../media/image18.emf"/><Relationship Id="rId1" Type="http://schemas.openxmlformats.org/officeDocument/2006/relationships/image" Target="../media/image19.emf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23.emf"/><Relationship Id="rId2" Type="http://schemas.openxmlformats.org/officeDocument/2006/relationships/image" Target="../media/image22.emf"/><Relationship Id="rId1" Type="http://schemas.openxmlformats.org/officeDocument/2006/relationships/image" Target="../media/image21.emf"/><Relationship Id="rId5" Type="http://schemas.openxmlformats.org/officeDocument/2006/relationships/image" Target="../media/image20.emf"/><Relationship Id="rId4" Type="http://schemas.openxmlformats.org/officeDocument/2006/relationships/image" Target="../media/image24.emf"/></Relationships>
</file>

<file path=xl/drawings/_rels/vmlDrawing9.vml.rels><?xml version="1.0" encoding="UTF-8" standalone="yes"?>
<Relationships xmlns="http://schemas.openxmlformats.org/package/2006/relationships"><Relationship Id="rId3" Type="http://schemas.openxmlformats.org/officeDocument/2006/relationships/image" Target="../media/image27.emf"/><Relationship Id="rId2" Type="http://schemas.openxmlformats.org/officeDocument/2006/relationships/image" Target="../media/image26.emf"/><Relationship Id="rId1" Type="http://schemas.openxmlformats.org/officeDocument/2006/relationships/image" Target="../media/image25.emf"/><Relationship Id="rId5" Type="http://schemas.openxmlformats.org/officeDocument/2006/relationships/image" Target="../media/image29.emf"/><Relationship Id="rId4" Type="http://schemas.openxmlformats.org/officeDocument/2006/relationships/image" Target="../media/image2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95250</xdr:rowOff>
        </xdr:from>
        <xdr:to>
          <xdr:col>3</xdr:col>
          <xdr:colOff>238125</xdr:colOff>
          <xdr:row>12</xdr:row>
          <xdr:rowOff>104775</xdr:rowOff>
        </xdr:to>
        <xdr:sp macro="" textlink="">
          <xdr:nvSpPr>
            <xdr:cNvPr id="12289" name="cmdUpdate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0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</xdr:row>
          <xdr:rowOff>9525</xdr:rowOff>
        </xdr:from>
        <xdr:to>
          <xdr:col>3</xdr:col>
          <xdr:colOff>228600</xdr:colOff>
          <xdr:row>28</xdr:row>
          <xdr:rowOff>76200</xdr:rowOff>
        </xdr:to>
        <xdr:sp macro="" textlink="">
          <xdr:nvSpPr>
            <xdr:cNvPr id="12291" name="cmdAddNewAnswerSheet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0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9525</xdr:rowOff>
        </xdr:from>
        <xdr:to>
          <xdr:col>3</xdr:col>
          <xdr:colOff>238125</xdr:colOff>
          <xdr:row>6</xdr:row>
          <xdr:rowOff>76200</xdr:rowOff>
        </xdr:to>
        <xdr:sp macro="" textlink="">
          <xdr:nvSpPr>
            <xdr:cNvPr id="12293" name="cmdCreateNewXLS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00000000-0008-0000-0000-00000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14</xdr:row>
          <xdr:rowOff>114300</xdr:rowOff>
        </xdr:from>
        <xdr:to>
          <xdr:col>3</xdr:col>
          <xdr:colOff>571500</xdr:colOff>
          <xdr:row>17</xdr:row>
          <xdr:rowOff>0</xdr:rowOff>
        </xdr:to>
        <xdr:sp macro="" textlink="">
          <xdr:nvSpPr>
            <xdr:cNvPr id="12299" name="optMultiRegionNotCommon" hidden="1">
              <a:extLst>
                <a:ext uri="{63B3BB69-23CF-44E3-9099-C40C66FF867C}">
                  <a14:compatExt spid="_x0000_s12299"/>
                </a:ext>
                <a:ext uri="{FF2B5EF4-FFF2-40B4-BE49-F238E27FC236}">
                  <a16:creationId xmlns:a16="http://schemas.microsoft.com/office/drawing/2014/main" id="{00000000-0008-0000-0000-00000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17</xdr:row>
          <xdr:rowOff>28575</xdr:rowOff>
        </xdr:from>
        <xdr:to>
          <xdr:col>3</xdr:col>
          <xdr:colOff>552450</xdr:colOff>
          <xdr:row>21</xdr:row>
          <xdr:rowOff>142875</xdr:rowOff>
        </xdr:to>
        <xdr:sp macro="" textlink="">
          <xdr:nvSpPr>
            <xdr:cNvPr id="12300" name="optMultiRegionCommon" hidden="1">
              <a:extLst>
                <a:ext uri="{63B3BB69-23CF-44E3-9099-C40C66FF867C}">
                  <a14:compatExt spid="_x0000_s12300"/>
                </a:ext>
                <a:ext uri="{FF2B5EF4-FFF2-40B4-BE49-F238E27FC236}">
                  <a16:creationId xmlns:a16="http://schemas.microsoft.com/office/drawing/2014/main" id="{00000000-0008-0000-0000-00000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1304925</xdr:colOff>
          <xdr:row>2</xdr:row>
          <xdr:rowOff>209550</xdr:rowOff>
        </xdr:to>
        <xdr:sp macro="" textlink="">
          <xdr:nvSpPr>
            <xdr:cNvPr id="113665" name="cmdTechNameAndDesc" hidden="1">
              <a:extLst>
                <a:ext uri="{63B3BB69-23CF-44E3-9099-C40C66FF867C}">
                  <a14:compatExt spid="_x0000_s113665"/>
                </a:ext>
                <a:ext uri="{FF2B5EF4-FFF2-40B4-BE49-F238E27FC236}">
                  <a16:creationId xmlns:a16="http://schemas.microsoft.com/office/drawing/2014/main" id="{00000000-0008-0000-0D00-000001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5</xdr:col>
          <xdr:colOff>28575</xdr:colOff>
          <xdr:row>2</xdr:row>
          <xdr:rowOff>209550</xdr:rowOff>
        </xdr:to>
        <xdr:sp macro="" textlink="">
          <xdr:nvSpPr>
            <xdr:cNvPr id="113666" name="cmdCommIN" hidden="1">
              <a:extLst>
                <a:ext uri="{63B3BB69-23CF-44E3-9099-C40C66FF867C}">
                  <a14:compatExt spid="_x0000_s113666"/>
                </a:ext>
                <a:ext uri="{FF2B5EF4-FFF2-40B4-BE49-F238E27FC236}">
                  <a16:creationId xmlns:a16="http://schemas.microsoft.com/office/drawing/2014/main" id="{00000000-0008-0000-0D00-000002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619125</xdr:colOff>
          <xdr:row>2</xdr:row>
          <xdr:rowOff>209550</xdr:rowOff>
        </xdr:to>
        <xdr:sp macro="" textlink="">
          <xdr:nvSpPr>
            <xdr:cNvPr id="113667" name="cmdCommOUT" hidden="1">
              <a:extLst>
                <a:ext uri="{63B3BB69-23CF-44E3-9099-C40C66FF867C}">
                  <a14:compatExt spid="_x0000_s113667"/>
                </a:ext>
                <a:ext uri="{FF2B5EF4-FFF2-40B4-BE49-F238E27FC236}">
                  <a16:creationId xmlns:a16="http://schemas.microsoft.com/office/drawing/2014/main" id="{00000000-0008-0000-0D00-000003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190500</xdr:rowOff>
        </xdr:from>
        <xdr:to>
          <xdr:col>1</xdr:col>
          <xdr:colOff>9525</xdr:colOff>
          <xdr:row>3</xdr:row>
          <xdr:rowOff>152400</xdr:rowOff>
        </xdr:to>
        <xdr:sp macro="" textlink="">
          <xdr:nvSpPr>
            <xdr:cNvPr id="113668" name="cmdAddParameter" hidden="1">
              <a:extLst>
                <a:ext uri="{63B3BB69-23CF-44E3-9099-C40C66FF867C}">
                  <a14:compatExt spid="_x0000_s113668"/>
                </a:ext>
                <a:ext uri="{FF2B5EF4-FFF2-40B4-BE49-F238E27FC236}">
                  <a16:creationId xmlns:a16="http://schemas.microsoft.com/office/drawing/2014/main" id="{00000000-0008-0000-0D00-000004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171450</xdr:rowOff>
        </xdr:from>
        <xdr:to>
          <xdr:col>1</xdr:col>
          <xdr:colOff>9525</xdr:colOff>
          <xdr:row>4</xdr:row>
          <xdr:rowOff>190500</xdr:rowOff>
        </xdr:to>
        <xdr:sp macro="" textlink="">
          <xdr:nvSpPr>
            <xdr:cNvPr id="113669" name="cmdAddParamQualifier1" hidden="1">
              <a:extLst>
                <a:ext uri="{63B3BB69-23CF-44E3-9099-C40C66FF867C}">
                  <a14:compatExt spid="_x0000_s113669"/>
                </a:ext>
                <a:ext uri="{FF2B5EF4-FFF2-40B4-BE49-F238E27FC236}">
                  <a16:creationId xmlns:a16="http://schemas.microsoft.com/office/drawing/2014/main" id="{00000000-0008-0000-0D00-000005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114300</xdr:rowOff>
        </xdr:from>
        <xdr:to>
          <xdr:col>1</xdr:col>
          <xdr:colOff>9525</xdr:colOff>
          <xdr:row>2</xdr:row>
          <xdr:rowOff>209550</xdr:rowOff>
        </xdr:to>
        <xdr:sp macro="" textlink="">
          <xdr:nvSpPr>
            <xdr:cNvPr id="113670" name="cmdCheckTechDataSheet" hidden="1">
              <a:extLst>
                <a:ext uri="{63B3BB69-23CF-44E3-9099-C40C66FF867C}">
                  <a14:compatExt spid="_x0000_s113670"/>
                </a:ext>
                <a:ext uri="{FF2B5EF4-FFF2-40B4-BE49-F238E27FC236}">
                  <a16:creationId xmlns:a16="http://schemas.microsoft.com/office/drawing/2014/main" id="{00000000-0008-0000-0D00-000006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1</xdr:col>
          <xdr:colOff>9525</xdr:colOff>
          <xdr:row>6</xdr:row>
          <xdr:rowOff>38100</xdr:rowOff>
        </xdr:to>
        <xdr:sp macro="" textlink="">
          <xdr:nvSpPr>
            <xdr:cNvPr id="113672" name="cmdAddParamQualifier2" hidden="1">
              <a:extLst>
                <a:ext uri="{63B3BB69-23CF-44E3-9099-C40C66FF867C}">
                  <a14:compatExt spid="_x0000_s113672"/>
                </a:ext>
                <a:ext uri="{FF2B5EF4-FFF2-40B4-BE49-F238E27FC236}">
                  <a16:creationId xmlns:a16="http://schemas.microsoft.com/office/drawing/2014/main" id="{00000000-0008-0000-0D00-000008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638175</xdr:colOff>
          <xdr:row>2</xdr:row>
          <xdr:rowOff>190500</xdr:rowOff>
        </xdr:to>
        <xdr:sp macro="" textlink="">
          <xdr:nvSpPr>
            <xdr:cNvPr id="206849" name="cmdTechNameAndDesc" hidden="1">
              <a:extLst>
                <a:ext uri="{63B3BB69-23CF-44E3-9099-C40C66FF867C}">
                  <a14:compatExt spid="_x0000_s206849"/>
                </a:ext>
                <a:ext uri="{FF2B5EF4-FFF2-40B4-BE49-F238E27FC236}">
                  <a16:creationId xmlns:a16="http://schemas.microsoft.com/office/drawing/2014/main" id="{00000000-0008-0000-0E00-000001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4</xdr:col>
          <xdr:colOff>609600</xdr:colOff>
          <xdr:row>2</xdr:row>
          <xdr:rowOff>190500</xdr:rowOff>
        </xdr:to>
        <xdr:sp macro="" textlink="">
          <xdr:nvSpPr>
            <xdr:cNvPr id="206850" name="cmdCommIN" hidden="1">
              <a:extLst>
                <a:ext uri="{63B3BB69-23CF-44E3-9099-C40C66FF867C}">
                  <a14:compatExt spid="_x0000_s206850"/>
                </a:ext>
                <a:ext uri="{FF2B5EF4-FFF2-40B4-BE49-F238E27FC236}">
                  <a16:creationId xmlns:a16="http://schemas.microsoft.com/office/drawing/2014/main" id="{00000000-0008-0000-0E00-000002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609600</xdr:colOff>
          <xdr:row>2</xdr:row>
          <xdr:rowOff>190500</xdr:rowOff>
        </xdr:to>
        <xdr:sp macro="" textlink="">
          <xdr:nvSpPr>
            <xdr:cNvPr id="206851" name="cmdCommOUT" hidden="1">
              <a:extLst>
                <a:ext uri="{63B3BB69-23CF-44E3-9099-C40C66FF867C}">
                  <a14:compatExt spid="_x0000_s206851"/>
                </a:ext>
                <a:ext uri="{FF2B5EF4-FFF2-40B4-BE49-F238E27FC236}">
                  <a16:creationId xmlns:a16="http://schemas.microsoft.com/office/drawing/2014/main" id="{00000000-0008-0000-0E00-000003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190500</xdr:rowOff>
        </xdr:from>
        <xdr:to>
          <xdr:col>0</xdr:col>
          <xdr:colOff>647700</xdr:colOff>
          <xdr:row>2</xdr:row>
          <xdr:rowOff>419100</xdr:rowOff>
        </xdr:to>
        <xdr:sp macro="" textlink="">
          <xdr:nvSpPr>
            <xdr:cNvPr id="206852" name="cmdAddParameter" hidden="1">
              <a:extLst>
                <a:ext uri="{63B3BB69-23CF-44E3-9099-C40C66FF867C}">
                  <a14:compatExt spid="_x0000_s206852"/>
                </a:ext>
                <a:ext uri="{FF2B5EF4-FFF2-40B4-BE49-F238E27FC236}">
                  <a16:creationId xmlns:a16="http://schemas.microsoft.com/office/drawing/2014/main" id="{00000000-0008-0000-0E00-000004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171450</xdr:rowOff>
        </xdr:from>
        <xdr:to>
          <xdr:col>0</xdr:col>
          <xdr:colOff>647700</xdr:colOff>
          <xdr:row>4</xdr:row>
          <xdr:rowOff>104775</xdr:rowOff>
        </xdr:to>
        <xdr:sp macro="" textlink="">
          <xdr:nvSpPr>
            <xdr:cNvPr id="206853" name="cmdAddParamQualifier1" hidden="1">
              <a:extLst>
                <a:ext uri="{63B3BB69-23CF-44E3-9099-C40C66FF867C}">
                  <a14:compatExt spid="_x0000_s206853"/>
                </a:ext>
                <a:ext uri="{FF2B5EF4-FFF2-40B4-BE49-F238E27FC236}">
                  <a16:creationId xmlns:a16="http://schemas.microsoft.com/office/drawing/2014/main" id="{00000000-0008-0000-0E00-000005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114300</xdr:rowOff>
        </xdr:from>
        <xdr:to>
          <xdr:col>0</xdr:col>
          <xdr:colOff>647700</xdr:colOff>
          <xdr:row>2</xdr:row>
          <xdr:rowOff>190500</xdr:rowOff>
        </xdr:to>
        <xdr:sp macro="" textlink="">
          <xdr:nvSpPr>
            <xdr:cNvPr id="206854" name="cmdCheckTechDataSheet" hidden="1">
              <a:extLst>
                <a:ext uri="{63B3BB69-23CF-44E3-9099-C40C66FF867C}">
                  <a14:compatExt spid="_x0000_s206854"/>
                </a:ext>
                <a:ext uri="{FF2B5EF4-FFF2-40B4-BE49-F238E27FC236}">
                  <a16:creationId xmlns:a16="http://schemas.microsoft.com/office/drawing/2014/main" id="{00000000-0008-0000-0E00-000006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0</xdr:col>
          <xdr:colOff>647700</xdr:colOff>
          <xdr:row>6</xdr:row>
          <xdr:rowOff>0</xdr:rowOff>
        </xdr:to>
        <xdr:sp macro="" textlink="">
          <xdr:nvSpPr>
            <xdr:cNvPr id="206855" name="cmdAddParamQualifier2" hidden="1">
              <a:extLst>
                <a:ext uri="{63B3BB69-23CF-44E3-9099-C40C66FF867C}">
                  <a14:compatExt spid="_x0000_s206855"/>
                </a:ext>
                <a:ext uri="{FF2B5EF4-FFF2-40B4-BE49-F238E27FC236}">
                  <a16:creationId xmlns:a16="http://schemas.microsoft.com/office/drawing/2014/main" id="{00000000-0008-0000-0E00-000007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638175</xdr:colOff>
          <xdr:row>2</xdr:row>
          <xdr:rowOff>190500</xdr:rowOff>
        </xdr:to>
        <xdr:sp macro="" textlink="">
          <xdr:nvSpPr>
            <xdr:cNvPr id="233473" name="cmdTechNameAndDesc" hidden="1">
              <a:extLst>
                <a:ext uri="{63B3BB69-23CF-44E3-9099-C40C66FF867C}">
                  <a14:compatExt spid="_x0000_s233473"/>
                </a:ext>
                <a:ext uri="{FF2B5EF4-FFF2-40B4-BE49-F238E27FC236}">
                  <a16:creationId xmlns:a16="http://schemas.microsoft.com/office/drawing/2014/main" id="{00000000-0008-0000-0F00-0000019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4</xdr:col>
          <xdr:colOff>609600</xdr:colOff>
          <xdr:row>2</xdr:row>
          <xdr:rowOff>190500</xdr:rowOff>
        </xdr:to>
        <xdr:sp macro="" textlink="">
          <xdr:nvSpPr>
            <xdr:cNvPr id="233474" name="cmdCommIN" hidden="1">
              <a:extLst>
                <a:ext uri="{63B3BB69-23CF-44E3-9099-C40C66FF867C}">
                  <a14:compatExt spid="_x0000_s233474"/>
                </a:ext>
                <a:ext uri="{FF2B5EF4-FFF2-40B4-BE49-F238E27FC236}">
                  <a16:creationId xmlns:a16="http://schemas.microsoft.com/office/drawing/2014/main" id="{00000000-0008-0000-0F00-0000029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609600</xdr:colOff>
          <xdr:row>2</xdr:row>
          <xdr:rowOff>190500</xdr:rowOff>
        </xdr:to>
        <xdr:sp macro="" textlink="">
          <xdr:nvSpPr>
            <xdr:cNvPr id="233475" name="cmdCommOUT" hidden="1">
              <a:extLst>
                <a:ext uri="{63B3BB69-23CF-44E3-9099-C40C66FF867C}">
                  <a14:compatExt spid="_x0000_s233475"/>
                </a:ext>
                <a:ext uri="{FF2B5EF4-FFF2-40B4-BE49-F238E27FC236}">
                  <a16:creationId xmlns:a16="http://schemas.microsoft.com/office/drawing/2014/main" id="{00000000-0008-0000-0F00-0000039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190500</xdr:rowOff>
        </xdr:from>
        <xdr:to>
          <xdr:col>0</xdr:col>
          <xdr:colOff>647700</xdr:colOff>
          <xdr:row>2</xdr:row>
          <xdr:rowOff>419100</xdr:rowOff>
        </xdr:to>
        <xdr:sp macro="" textlink="">
          <xdr:nvSpPr>
            <xdr:cNvPr id="233476" name="cmdAddParameter" hidden="1">
              <a:extLst>
                <a:ext uri="{63B3BB69-23CF-44E3-9099-C40C66FF867C}">
                  <a14:compatExt spid="_x0000_s233476"/>
                </a:ext>
                <a:ext uri="{FF2B5EF4-FFF2-40B4-BE49-F238E27FC236}">
                  <a16:creationId xmlns:a16="http://schemas.microsoft.com/office/drawing/2014/main" id="{00000000-0008-0000-0F00-0000049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171450</xdr:rowOff>
        </xdr:from>
        <xdr:to>
          <xdr:col>0</xdr:col>
          <xdr:colOff>647700</xdr:colOff>
          <xdr:row>4</xdr:row>
          <xdr:rowOff>104775</xdr:rowOff>
        </xdr:to>
        <xdr:sp macro="" textlink="">
          <xdr:nvSpPr>
            <xdr:cNvPr id="233477" name="cmdAddParamQualifier1" hidden="1">
              <a:extLst>
                <a:ext uri="{63B3BB69-23CF-44E3-9099-C40C66FF867C}">
                  <a14:compatExt spid="_x0000_s233477"/>
                </a:ext>
                <a:ext uri="{FF2B5EF4-FFF2-40B4-BE49-F238E27FC236}">
                  <a16:creationId xmlns:a16="http://schemas.microsoft.com/office/drawing/2014/main" id="{00000000-0008-0000-0F00-0000059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114300</xdr:rowOff>
        </xdr:from>
        <xdr:to>
          <xdr:col>0</xdr:col>
          <xdr:colOff>647700</xdr:colOff>
          <xdr:row>2</xdr:row>
          <xdr:rowOff>190500</xdr:rowOff>
        </xdr:to>
        <xdr:sp macro="" textlink="">
          <xdr:nvSpPr>
            <xdr:cNvPr id="233478" name="cmdCheckTechDataSheet" hidden="1">
              <a:extLst>
                <a:ext uri="{63B3BB69-23CF-44E3-9099-C40C66FF867C}">
                  <a14:compatExt spid="_x0000_s233478"/>
                </a:ext>
                <a:ext uri="{FF2B5EF4-FFF2-40B4-BE49-F238E27FC236}">
                  <a16:creationId xmlns:a16="http://schemas.microsoft.com/office/drawing/2014/main" id="{00000000-0008-0000-0F00-0000069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0</xdr:col>
          <xdr:colOff>647700</xdr:colOff>
          <xdr:row>6</xdr:row>
          <xdr:rowOff>0</xdr:rowOff>
        </xdr:to>
        <xdr:sp macro="" textlink="">
          <xdr:nvSpPr>
            <xdr:cNvPr id="233479" name="cmdAddParamQualifier2" hidden="1">
              <a:extLst>
                <a:ext uri="{63B3BB69-23CF-44E3-9099-C40C66FF867C}">
                  <a14:compatExt spid="_x0000_s233479"/>
                </a:ext>
                <a:ext uri="{FF2B5EF4-FFF2-40B4-BE49-F238E27FC236}">
                  <a16:creationId xmlns:a16="http://schemas.microsoft.com/office/drawing/2014/main" id="{00000000-0008-0000-0F00-0000079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13</xdr:row>
      <xdr:rowOff>0</xdr:rowOff>
    </xdr:from>
    <xdr:to>
      <xdr:col>25</xdr:col>
      <xdr:colOff>766</xdr:colOff>
      <xdr:row>25</xdr:row>
      <xdr:rowOff>14600</xdr:rowOff>
    </xdr:to>
    <xdr:pic>
      <xdr:nvPicPr>
        <xdr:cNvPr id="2" name="Picture 1" descr="Table&#10;&#10;Description automatically generated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0" y="2105025"/>
          <a:ext cx="5487166" cy="2243450"/>
        </a:xfrm>
        <a:prstGeom prst="rect">
          <a:avLst/>
        </a:prstGeom>
      </xdr:spPr>
    </xdr:pic>
    <xdr:clientData/>
  </xdr:twoCellAnchor>
  <xdr:twoCellAnchor editAs="oneCell">
    <xdr:from>
      <xdr:col>25</xdr:col>
      <xdr:colOff>590550</xdr:colOff>
      <xdr:row>2</xdr:row>
      <xdr:rowOff>76200</xdr:rowOff>
    </xdr:from>
    <xdr:to>
      <xdr:col>34</xdr:col>
      <xdr:colOff>95250</xdr:colOff>
      <xdr:row>11</xdr:row>
      <xdr:rowOff>152672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887700" y="523875"/>
          <a:ext cx="4991100" cy="2343422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9525</xdr:colOff>
      <xdr:row>4</xdr:row>
      <xdr:rowOff>47625</xdr:rowOff>
    </xdr:from>
    <xdr:ext cx="4664763" cy="2613296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6334125"/>
          <a:ext cx="4664763" cy="2613296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2</xdr:col>
          <xdr:colOff>1085850</xdr:colOff>
          <xdr:row>2</xdr:row>
          <xdr:rowOff>190500</xdr:rowOff>
        </xdr:to>
        <xdr:sp macro="" textlink="">
          <xdr:nvSpPr>
            <xdr:cNvPr id="102401" name="cmdConstrNameAndDesc" hidden="1">
              <a:extLst>
                <a:ext uri="{63B3BB69-23CF-44E3-9099-C40C66FF867C}">
                  <a14:compatExt spid="_x0000_s102401"/>
                </a:ext>
                <a:ext uri="{FF2B5EF4-FFF2-40B4-BE49-F238E27FC236}">
                  <a16:creationId xmlns:a16="http://schemas.microsoft.com/office/drawing/2014/main" id="{00000000-0008-0000-1400-000001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</xdr:row>
          <xdr:rowOff>0</xdr:rowOff>
        </xdr:from>
        <xdr:to>
          <xdr:col>5</xdr:col>
          <xdr:colOff>0</xdr:colOff>
          <xdr:row>2</xdr:row>
          <xdr:rowOff>238125</xdr:rowOff>
        </xdr:to>
        <xdr:sp macro="" textlink="">
          <xdr:nvSpPr>
            <xdr:cNvPr id="102402" name="cmdProcName" hidden="1">
              <a:extLst>
                <a:ext uri="{63B3BB69-23CF-44E3-9099-C40C66FF867C}">
                  <a14:compatExt spid="_x0000_s102402"/>
                </a:ext>
                <a:ext uri="{FF2B5EF4-FFF2-40B4-BE49-F238E27FC236}">
                  <a16:creationId xmlns:a16="http://schemas.microsoft.com/office/drawing/2014/main" id="{00000000-0008-0000-1400-000002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190500</xdr:rowOff>
        </xdr:from>
        <xdr:to>
          <xdr:col>0</xdr:col>
          <xdr:colOff>819150</xdr:colOff>
          <xdr:row>3</xdr:row>
          <xdr:rowOff>152400</xdr:rowOff>
        </xdr:to>
        <xdr:sp macro="" textlink="">
          <xdr:nvSpPr>
            <xdr:cNvPr id="102403" name="cmdAddParameter" hidden="1">
              <a:extLst>
                <a:ext uri="{63B3BB69-23CF-44E3-9099-C40C66FF867C}">
                  <a14:compatExt spid="_x0000_s102403"/>
                </a:ext>
                <a:ext uri="{FF2B5EF4-FFF2-40B4-BE49-F238E27FC236}">
                  <a16:creationId xmlns:a16="http://schemas.microsoft.com/office/drawing/2014/main" id="{00000000-0008-0000-1400-000003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1</xdr:col>
          <xdr:colOff>0</xdr:colOff>
          <xdr:row>2</xdr:row>
          <xdr:rowOff>238125</xdr:rowOff>
        </xdr:to>
        <xdr:sp macro="" textlink="">
          <xdr:nvSpPr>
            <xdr:cNvPr id="102404" name="cmdCheckConstrDataSheet" hidden="1">
              <a:extLst>
                <a:ext uri="{63B3BB69-23CF-44E3-9099-C40C66FF867C}">
                  <a14:compatExt spid="_x0000_s102404"/>
                </a:ext>
                <a:ext uri="{FF2B5EF4-FFF2-40B4-BE49-F238E27FC236}">
                  <a16:creationId xmlns:a16="http://schemas.microsoft.com/office/drawing/2014/main" id="{00000000-0008-0000-1400-000004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9525</xdr:rowOff>
        </xdr:from>
        <xdr:to>
          <xdr:col>0</xdr:col>
          <xdr:colOff>819150</xdr:colOff>
          <xdr:row>5</xdr:row>
          <xdr:rowOff>28575</xdr:rowOff>
        </xdr:to>
        <xdr:sp macro="" textlink="">
          <xdr:nvSpPr>
            <xdr:cNvPr id="102405" name="cmdAddParamQualifier1" hidden="1">
              <a:extLst>
                <a:ext uri="{63B3BB69-23CF-44E3-9099-C40C66FF867C}">
                  <a14:compatExt spid="_x0000_s102405"/>
                </a:ext>
                <a:ext uri="{FF2B5EF4-FFF2-40B4-BE49-F238E27FC236}">
                  <a16:creationId xmlns:a16="http://schemas.microsoft.com/office/drawing/2014/main" id="{00000000-0008-0000-1400-000005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6</xdr:col>
          <xdr:colOff>9525</xdr:colOff>
          <xdr:row>2</xdr:row>
          <xdr:rowOff>238125</xdr:rowOff>
        </xdr:to>
        <xdr:sp macro="" textlink="">
          <xdr:nvSpPr>
            <xdr:cNvPr id="102407" name="cmdCommName" hidden="1">
              <a:extLst>
                <a:ext uri="{63B3BB69-23CF-44E3-9099-C40C66FF867C}">
                  <a14:compatExt spid="_x0000_s102407"/>
                </a:ext>
                <a:ext uri="{FF2B5EF4-FFF2-40B4-BE49-F238E27FC236}">
                  <a16:creationId xmlns:a16="http://schemas.microsoft.com/office/drawing/2014/main" id="{00000000-0008-0000-1400-000007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0</xdr:rowOff>
        </xdr:from>
        <xdr:to>
          <xdr:col>7</xdr:col>
          <xdr:colOff>9525</xdr:colOff>
          <xdr:row>2</xdr:row>
          <xdr:rowOff>238125</xdr:rowOff>
        </xdr:to>
        <xdr:sp macro="" textlink="">
          <xdr:nvSpPr>
            <xdr:cNvPr id="102408" name="cmdTimeSlice" hidden="1">
              <a:extLst>
                <a:ext uri="{63B3BB69-23CF-44E3-9099-C40C66FF867C}">
                  <a14:compatExt spid="_x0000_s102408"/>
                </a:ext>
                <a:ext uri="{FF2B5EF4-FFF2-40B4-BE49-F238E27FC236}">
                  <a16:creationId xmlns:a16="http://schemas.microsoft.com/office/drawing/2014/main" id="{00000000-0008-0000-1400-000008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19050</xdr:rowOff>
        </xdr:from>
        <xdr:to>
          <xdr:col>0</xdr:col>
          <xdr:colOff>819150</xdr:colOff>
          <xdr:row>6</xdr:row>
          <xdr:rowOff>38100</xdr:rowOff>
        </xdr:to>
        <xdr:sp macro="" textlink="">
          <xdr:nvSpPr>
            <xdr:cNvPr id="102409" name="cmdAddParamQualifier2" hidden="1">
              <a:extLst>
                <a:ext uri="{63B3BB69-23CF-44E3-9099-C40C66FF867C}">
                  <a14:compatExt spid="_x0000_s102409"/>
                </a:ext>
                <a:ext uri="{FF2B5EF4-FFF2-40B4-BE49-F238E27FC236}">
                  <a16:creationId xmlns:a16="http://schemas.microsoft.com/office/drawing/2014/main" id="{00000000-0008-0000-1400-000009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0</xdr:rowOff>
        </xdr:to>
        <xdr:sp macro="" textlink="">
          <xdr:nvSpPr>
            <xdr:cNvPr id="55297" name="cmdCheckItemsSheet" hidden="1">
              <a:extLst>
                <a:ext uri="{63B3BB69-23CF-44E3-9099-C40C66FF867C}">
                  <a14:compatExt spid="_x0000_s55297"/>
                </a:ext>
                <a:ext uri="{FF2B5EF4-FFF2-40B4-BE49-F238E27FC236}">
                  <a16:creationId xmlns:a16="http://schemas.microsoft.com/office/drawing/2014/main" id="{00000000-0008-0000-1500-000001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0</xdr:rowOff>
        </xdr:from>
        <xdr:to>
          <xdr:col>2</xdr:col>
          <xdr:colOff>152400</xdr:colOff>
          <xdr:row>4</xdr:row>
          <xdr:rowOff>95250</xdr:rowOff>
        </xdr:to>
        <xdr:sp macro="" textlink="">
          <xdr:nvSpPr>
            <xdr:cNvPr id="55298" name="cmdSpecifyComponent" hidden="1">
              <a:extLst>
                <a:ext uri="{63B3BB69-23CF-44E3-9099-C40C66FF867C}">
                  <a14:compatExt spid="_x0000_s55298"/>
                </a:ext>
                <a:ext uri="{FF2B5EF4-FFF2-40B4-BE49-F238E27FC236}">
                  <a16:creationId xmlns:a16="http://schemas.microsoft.com/office/drawing/2014/main" id="{00000000-0008-0000-1500-000002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0</xdr:colOff>
          <xdr:row>4</xdr:row>
          <xdr:rowOff>95250</xdr:rowOff>
        </xdr:to>
        <xdr:sp macro="" textlink="">
          <xdr:nvSpPr>
            <xdr:cNvPr id="55299" name="cmdSpecifyUnits" hidden="1">
              <a:extLst>
                <a:ext uri="{63B3BB69-23CF-44E3-9099-C40C66FF867C}">
                  <a14:compatExt spid="_x0000_s55299"/>
                </a:ext>
                <a:ext uri="{FF2B5EF4-FFF2-40B4-BE49-F238E27FC236}">
                  <a16:creationId xmlns:a16="http://schemas.microsoft.com/office/drawing/2014/main" id="{00000000-0008-0000-1500-000003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0</xdr:colOff>
          <xdr:row>4</xdr:row>
          <xdr:rowOff>95250</xdr:rowOff>
        </xdr:to>
        <xdr:sp macro="" textlink="">
          <xdr:nvSpPr>
            <xdr:cNvPr id="55300" name="cmdSpecifySets" hidden="1">
              <a:extLst>
                <a:ext uri="{63B3BB69-23CF-44E3-9099-C40C66FF867C}">
                  <a14:compatExt spid="_x0000_s55300"/>
                </a:ext>
                <a:ext uri="{FF2B5EF4-FFF2-40B4-BE49-F238E27FC236}">
                  <a16:creationId xmlns:a16="http://schemas.microsoft.com/office/drawing/2014/main" id="{00000000-0008-0000-1500-000004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19050</xdr:rowOff>
        </xdr:to>
        <xdr:sp macro="" textlink="">
          <xdr:nvSpPr>
            <xdr:cNvPr id="57345" name="cmdCheckTSDataSheet" hidden="1">
              <a:extLst>
                <a:ext uri="{63B3BB69-23CF-44E3-9099-C40C66FF867C}">
                  <a14:compatExt spid="_x0000_s57345"/>
                </a:ext>
                <a:ext uri="{FF2B5EF4-FFF2-40B4-BE49-F238E27FC236}">
                  <a16:creationId xmlns:a16="http://schemas.microsoft.com/office/drawing/2014/main" id="{00000000-0008-0000-1600-000001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0</xdr:rowOff>
        </xdr:from>
        <xdr:to>
          <xdr:col>2</xdr:col>
          <xdr:colOff>19050</xdr:colOff>
          <xdr:row>4</xdr:row>
          <xdr:rowOff>104775</xdr:rowOff>
        </xdr:to>
        <xdr:sp macro="" textlink="">
          <xdr:nvSpPr>
            <xdr:cNvPr id="57346" name="cmdSpecifyParameter" hidden="1">
              <a:extLst>
                <a:ext uri="{63B3BB69-23CF-44E3-9099-C40C66FF867C}">
                  <a14:compatExt spid="_x0000_s57346"/>
                </a:ext>
                <a:ext uri="{FF2B5EF4-FFF2-40B4-BE49-F238E27FC236}">
                  <a16:creationId xmlns:a16="http://schemas.microsoft.com/office/drawing/2014/main" id="{00000000-0008-0000-1600-000002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0</xdr:rowOff>
        </xdr:from>
        <xdr:to>
          <xdr:col>3</xdr:col>
          <xdr:colOff>19050</xdr:colOff>
          <xdr:row>4</xdr:row>
          <xdr:rowOff>104775</xdr:rowOff>
        </xdr:to>
        <xdr:sp macro="" textlink="">
          <xdr:nvSpPr>
            <xdr:cNvPr id="57347" name="cmdSpecifyArg1" hidden="1">
              <a:extLst>
                <a:ext uri="{63B3BB69-23CF-44E3-9099-C40C66FF867C}">
                  <a14:compatExt spid="_x0000_s57347"/>
                </a:ext>
                <a:ext uri="{FF2B5EF4-FFF2-40B4-BE49-F238E27FC236}">
                  <a16:creationId xmlns:a16="http://schemas.microsoft.com/office/drawing/2014/main" id="{00000000-0008-0000-1600-000003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0</xdr:rowOff>
        </xdr:from>
        <xdr:to>
          <xdr:col>4</xdr:col>
          <xdr:colOff>19050</xdr:colOff>
          <xdr:row>4</xdr:row>
          <xdr:rowOff>104775</xdr:rowOff>
        </xdr:to>
        <xdr:sp macro="" textlink="">
          <xdr:nvSpPr>
            <xdr:cNvPr id="57348" name="cmdSpecifyArg2" hidden="1">
              <a:extLst>
                <a:ext uri="{63B3BB69-23CF-44E3-9099-C40C66FF867C}">
                  <a14:compatExt spid="_x0000_s57348"/>
                </a:ext>
                <a:ext uri="{FF2B5EF4-FFF2-40B4-BE49-F238E27FC236}">
                  <a16:creationId xmlns:a16="http://schemas.microsoft.com/office/drawing/2014/main" id="{00000000-0008-0000-1600-000004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19050</xdr:colOff>
          <xdr:row>4</xdr:row>
          <xdr:rowOff>104775</xdr:rowOff>
        </xdr:to>
        <xdr:sp macro="" textlink="">
          <xdr:nvSpPr>
            <xdr:cNvPr id="57349" name="cmdSpecifyArg3" hidden="1">
              <a:extLst>
                <a:ext uri="{63B3BB69-23CF-44E3-9099-C40C66FF867C}">
                  <a14:compatExt spid="_x0000_s57349"/>
                </a:ext>
                <a:ext uri="{FF2B5EF4-FFF2-40B4-BE49-F238E27FC236}">
                  <a16:creationId xmlns:a16="http://schemas.microsoft.com/office/drawing/2014/main" id="{00000000-0008-0000-1600-000005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19050</xdr:colOff>
          <xdr:row>4</xdr:row>
          <xdr:rowOff>104775</xdr:rowOff>
        </xdr:to>
        <xdr:sp macro="" textlink="">
          <xdr:nvSpPr>
            <xdr:cNvPr id="57350" name="cmdSpecifyArg4" hidden="1">
              <a:extLst>
                <a:ext uri="{63B3BB69-23CF-44E3-9099-C40C66FF867C}">
                  <a14:compatExt spid="_x0000_s57350"/>
                </a:ext>
                <a:ext uri="{FF2B5EF4-FFF2-40B4-BE49-F238E27FC236}">
                  <a16:creationId xmlns:a16="http://schemas.microsoft.com/office/drawing/2014/main" id="{00000000-0008-0000-1600-000006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0</xdr:rowOff>
        </xdr:from>
        <xdr:to>
          <xdr:col>7</xdr:col>
          <xdr:colOff>19050</xdr:colOff>
          <xdr:row>4</xdr:row>
          <xdr:rowOff>104775</xdr:rowOff>
        </xdr:to>
        <xdr:sp macro="" textlink="">
          <xdr:nvSpPr>
            <xdr:cNvPr id="57351" name="cmdSpecifyArg5" hidden="1">
              <a:extLst>
                <a:ext uri="{63B3BB69-23CF-44E3-9099-C40C66FF867C}">
                  <a14:compatExt spid="_x0000_s57351"/>
                </a:ext>
                <a:ext uri="{FF2B5EF4-FFF2-40B4-BE49-F238E27FC236}">
                  <a16:creationId xmlns:a16="http://schemas.microsoft.com/office/drawing/2014/main" id="{00000000-0008-0000-1600-000007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0</xdr:rowOff>
        </xdr:from>
        <xdr:to>
          <xdr:col>8</xdr:col>
          <xdr:colOff>19050</xdr:colOff>
          <xdr:row>4</xdr:row>
          <xdr:rowOff>104775</xdr:rowOff>
        </xdr:to>
        <xdr:sp macro="" textlink="">
          <xdr:nvSpPr>
            <xdr:cNvPr id="57352" name="cmdSpecifyArg6" hidden="1">
              <a:extLst>
                <a:ext uri="{63B3BB69-23CF-44E3-9099-C40C66FF867C}">
                  <a14:compatExt spid="_x0000_s57352"/>
                </a:ext>
                <a:ext uri="{FF2B5EF4-FFF2-40B4-BE49-F238E27FC236}">
                  <a16:creationId xmlns:a16="http://schemas.microsoft.com/office/drawing/2014/main" id="{00000000-0008-0000-1600-000008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0</xdr:rowOff>
        </xdr:from>
        <xdr:to>
          <xdr:col>9</xdr:col>
          <xdr:colOff>19050</xdr:colOff>
          <xdr:row>4</xdr:row>
          <xdr:rowOff>85725</xdr:rowOff>
        </xdr:to>
        <xdr:sp macro="" textlink="">
          <xdr:nvSpPr>
            <xdr:cNvPr id="57353" name="cmdSpecifyIEOptcode" hidden="1">
              <a:extLst>
                <a:ext uri="{63B3BB69-23CF-44E3-9099-C40C66FF867C}">
                  <a14:compatExt spid="_x0000_s57353"/>
                </a:ext>
                <a:ext uri="{FF2B5EF4-FFF2-40B4-BE49-F238E27FC236}">
                  <a16:creationId xmlns:a16="http://schemas.microsoft.com/office/drawing/2014/main" id="{00000000-0008-0000-1600-000009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57150</xdr:rowOff>
        </xdr:from>
        <xdr:to>
          <xdr:col>0</xdr:col>
          <xdr:colOff>819150</xdr:colOff>
          <xdr:row>6</xdr:row>
          <xdr:rowOff>0</xdr:rowOff>
        </xdr:to>
        <xdr:sp macro="" textlink="">
          <xdr:nvSpPr>
            <xdr:cNvPr id="57354" name="cmdPopulateDataYears" hidden="1">
              <a:extLst>
                <a:ext uri="{63B3BB69-23CF-44E3-9099-C40C66FF867C}">
                  <a14:compatExt spid="_x0000_s57354"/>
                </a:ext>
                <a:ext uri="{FF2B5EF4-FFF2-40B4-BE49-F238E27FC236}">
                  <a16:creationId xmlns:a16="http://schemas.microsoft.com/office/drawing/2014/main" id="{00000000-0008-0000-1600-00000A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819150</xdr:colOff>
          <xdr:row>3</xdr:row>
          <xdr:rowOff>38100</xdr:rowOff>
        </xdr:to>
        <xdr:sp macro="" textlink="">
          <xdr:nvSpPr>
            <xdr:cNvPr id="58369" name="cmdCheckTIDDataSheet" hidden="1">
              <a:extLst>
                <a:ext uri="{63B3BB69-23CF-44E3-9099-C40C66FF867C}">
                  <a14:compatExt spid="_x0000_s58369"/>
                </a:ext>
                <a:ext uri="{FF2B5EF4-FFF2-40B4-BE49-F238E27FC236}">
                  <a16:creationId xmlns:a16="http://schemas.microsoft.com/office/drawing/2014/main" id="{00000000-0008-0000-1700-000001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9525</xdr:rowOff>
        </xdr:from>
        <xdr:to>
          <xdr:col>2</xdr:col>
          <xdr:colOff>19050</xdr:colOff>
          <xdr:row>4</xdr:row>
          <xdr:rowOff>95250</xdr:rowOff>
        </xdr:to>
        <xdr:sp macro="" textlink="">
          <xdr:nvSpPr>
            <xdr:cNvPr id="58370" name="cmdSpecifyParameter" hidden="1">
              <a:extLst>
                <a:ext uri="{63B3BB69-23CF-44E3-9099-C40C66FF867C}">
                  <a14:compatExt spid="_x0000_s58370"/>
                </a:ext>
                <a:ext uri="{FF2B5EF4-FFF2-40B4-BE49-F238E27FC236}">
                  <a16:creationId xmlns:a16="http://schemas.microsoft.com/office/drawing/2014/main" id="{00000000-0008-0000-1700-000002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9525</xdr:rowOff>
        </xdr:from>
        <xdr:to>
          <xdr:col>3</xdr:col>
          <xdr:colOff>9525</xdr:colOff>
          <xdr:row>4</xdr:row>
          <xdr:rowOff>95250</xdr:rowOff>
        </xdr:to>
        <xdr:sp macro="" textlink="">
          <xdr:nvSpPr>
            <xdr:cNvPr id="58371" name="cmdSpecifyArg1" hidden="1">
              <a:extLst>
                <a:ext uri="{63B3BB69-23CF-44E3-9099-C40C66FF867C}">
                  <a14:compatExt spid="_x0000_s58371"/>
                </a:ext>
                <a:ext uri="{FF2B5EF4-FFF2-40B4-BE49-F238E27FC236}">
                  <a16:creationId xmlns:a16="http://schemas.microsoft.com/office/drawing/2014/main" id="{00000000-0008-0000-1700-000003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9525</xdr:rowOff>
        </xdr:from>
        <xdr:to>
          <xdr:col>4</xdr:col>
          <xdr:colOff>9525</xdr:colOff>
          <xdr:row>4</xdr:row>
          <xdr:rowOff>95250</xdr:rowOff>
        </xdr:to>
        <xdr:sp macro="" textlink="">
          <xdr:nvSpPr>
            <xdr:cNvPr id="58372" name="cmdSpecifyArg2" hidden="1">
              <a:extLst>
                <a:ext uri="{63B3BB69-23CF-44E3-9099-C40C66FF867C}">
                  <a14:compatExt spid="_x0000_s58372"/>
                </a:ext>
                <a:ext uri="{FF2B5EF4-FFF2-40B4-BE49-F238E27FC236}">
                  <a16:creationId xmlns:a16="http://schemas.microsoft.com/office/drawing/2014/main" id="{00000000-0008-0000-1700-000004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9525</xdr:rowOff>
        </xdr:from>
        <xdr:to>
          <xdr:col>5</xdr:col>
          <xdr:colOff>9525</xdr:colOff>
          <xdr:row>4</xdr:row>
          <xdr:rowOff>95250</xdr:rowOff>
        </xdr:to>
        <xdr:sp macro="" textlink="">
          <xdr:nvSpPr>
            <xdr:cNvPr id="58373" name="cmdSpecifyArg3" hidden="1">
              <a:extLst>
                <a:ext uri="{63B3BB69-23CF-44E3-9099-C40C66FF867C}">
                  <a14:compatExt spid="_x0000_s58373"/>
                </a:ext>
                <a:ext uri="{FF2B5EF4-FFF2-40B4-BE49-F238E27FC236}">
                  <a16:creationId xmlns:a16="http://schemas.microsoft.com/office/drawing/2014/main" id="{00000000-0008-0000-1700-000005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9525</xdr:rowOff>
        </xdr:from>
        <xdr:to>
          <xdr:col>6</xdr:col>
          <xdr:colOff>9525</xdr:colOff>
          <xdr:row>4</xdr:row>
          <xdr:rowOff>95250</xdr:rowOff>
        </xdr:to>
        <xdr:sp macro="" textlink="">
          <xdr:nvSpPr>
            <xdr:cNvPr id="58374" name="cmdSpecifyArg4" hidden="1">
              <a:extLst>
                <a:ext uri="{63B3BB69-23CF-44E3-9099-C40C66FF867C}">
                  <a14:compatExt spid="_x0000_s58374"/>
                </a:ext>
                <a:ext uri="{FF2B5EF4-FFF2-40B4-BE49-F238E27FC236}">
                  <a16:creationId xmlns:a16="http://schemas.microsoft.com/office/drawing/2014/main" id="{00000000-0008-0000-1700-000006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9525</xdr:rowOff>
        </xdr:from>
        <xdr:to>
          <xdr:col>7</xdr:col>
          <xdr:colOff>9525</xdr:colOff>
          <xdr:row>4</xdr:row>
          <xdr:rowOff>95250</xdr:rowOff>
        </xdr:to>
        <xdr:sp macro="" textlink="">
          <xdr:nvSpPr>
            <xdr:cNvPr id="58375" name="cmdSpecifyArg5" hidden="1">
              <a:extLst>
                <a:ext uri="{63B3BB69-23CF-44E3-9099-C40C66FF867C}">
                  <a14:compatExt spid="_x0000_s58375"/>
                </a:ext>
                <a:ext uri="{FF2B5EF4-FFF2-40B4-BE49-F238E27FC236}">
                  <a16:creationId xmlns:a16="http://schemas.microsoft.com/office/drawing/2014/main" id="{00000000-0008-0000-1700-000007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9525</xdr:rowOff>
        </xdr:from>
        <xdr:to>
          <xdr:col>8</xdr:col>
          <xdr:colOff>9525</xdr:colOff>
          <xdr:row>4</xdr:row>
          <xdr:rowOff>95250</xdr:rowOff>
        </xdr:to>
        <xdr:sp macro="" textlink="">
          <xdr:nvSpPr>
            <xdr:cNvPr id="58376" name="cmdSpecifyArg6" hidden="1">
              <a:extLst>
                <a:ext uri="{63B3BB69-23CF-44E3-9099-C40C66FF867C}">
                  <a14:compatExt spid="_x0000_s58376"/>
                </a:ext>
                <a:ext uri="{FF2B5EF4-FFF2-40B4-BE49-F238E27FC236}">
                  <a16:creationId xmlns:a16="http://schemas.microsoft.com/office/drawing/2014/main" id="{00000000-0008-0000-1700-000008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</xdr:row>
          <xdr:rowOff>9525</xdr:rowOff>
        </xdr:from>
        <xdr:to>
          <xdr:col>0</xdr:col>
          <xdr:colOff>857250</xdr:colOff>
          <xdr:row>3</xdr:row>
          <xdr:rowOff>57150</xdr:rowOff>
        </xdr:to>
        <xdr:sp macro="" textlink="">
          <xdr:nvSpPr>
            <xdr:cNvPr id="59393" name="cmdCheckTSandTIDDataSheet" hidden="1">
              <a:extLst>
                <a:ext uri="{63B3BB69-23CF-44E3-9099-C40C66FF867C}">
                  <a14:compatExt spid="_x0000_s59393"/>
                </a:ext>
                <a:ext uri="{FF2B5EF4-FFF2-40B4-BE49-F238E27FC236}">
                  <a16:creationId xmlns:a16="http://schemas.microsoft.com/office/drawing/2014/main" id="{00000000-0008-0000-1800-000001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2</xdr:col>
          <xdr:colOff>19050</xdr:colOff>
          <xdr:row>4</xdr:row>
          <xdr:rowOff>104775</xdr:rowOff>
        </xdr:to>
        <xdr:sp macro="" textlink="">
          <xdr:nvSpPr>
            <xdr:cNvPr id="59394" name="cmdSpecifyParameter" hidden="1">
              <a:extLst>
                <a:ext uri="{63B3BB69-23CF-44E3-9099-C40C66FF867C}">
                  <a14:compatExt spid="_x0000_s59394"/>
                </a:ext>
                <a:ext uri="{FF2B5EF4-FFF2-40B4-BE49-F238E27FC236}">
                  <a16:creationId xmlns:a16="http://schemas.microsoft.com/office/drawing/2014/main" id="{00000000-0008-0000-1800-000002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3</xdr:col>
          <xdr:colOff>9525</xdr:colOff>
          <xdr:row>4</xdr:row>
          <xdr:rowOff>104775</xdr:rowOff>
        </xdr:to>
        <xdr:sp macro="" textlink="">
          <xdr:nvSpPr>
            <xdr:cNvPr id="59395" name="cmdSpecifyArg1" hidden="1">
              <a:extLst>
                <a:ext uri="{63B3BB69-23CF-44E3-9099-C40C66FF867C}">
                  <a14:compatExt spid="_x0000_s59395"/>
                </a:ext>
                <a:ext uri="{FF2B5EF4-FFF2-40B4-BE49-F238E27FC236}">
                  <a16:creationId xmlns:a16="http://schemas.microsoft.com/office/drawing/2014/main" id="{00000000-0008-0000-1800-000003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4</xdr:col>
          <xdr:colOff>0</xdr:colOff>
          <xdr:row>4</xdr:row>
          <xdr:rowOff>104775</xdr:rowOff>
        </xdr:to>
        <xdr:sp macro="" textlink="">
          <xdr:nvSpPr>
            <xdr:cNvPr id="59396" name="cmdSpecifyArg2" hidden="1">
              <a:extLst>
                <a:ext uri="{63B3BB69-23CF-44E3-9099-C40C66FF867C}">
                  <a14:compatExt spid="_x0000_s59396"/>
                </a:ext>
                <a:ext uri="{FF2B5EF4-FFF2-40B4-BE49-F238E27FC236}">
                  <a16:creationId xmlns:a16="http://schemas.microsoft.com/office/drawing/2014/main" id="{00000000-0008-0000-1800-000004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0</xdr:rowOff>
        </xdr:from>
        <xdr:to>
          <xdr:col>5</xdr:col>
          <xdr:colOff>9525</xdr:colOff>
          <xdr:row>4</xdr:row>
          <xdr:rowOff>104775</xdr:rowOff>
        </xdr:to>
        <xdr:sp macro="" textlink="">
          <xdr:nvSpPr>
            <xdr:cNvPr id="59397" name="cmdSpecifyArg3" hidden="1">
              <a:extLst>
                <a:ext uri="{63B3BB69-23CF-44E3-9099-C40C66FF867C}">
                  <a14:compatExt spid="_x0000_s59397"/>
                </a:ext>
                <a:ext uri="{FF2B5EF4-FFF2-40B4-BE49-F238E27FC236}">
                  <a16:creationId xmlns:a16="http://schemas.microsoft.com/office/drawing/2014/main" id="{00000000-0008-0000-1800-000005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6</xdr:col>
          <xdr:colOff>9525</xdr:colOff>
          <xdr:row>4</xdr:row>
          <xdr:rowOff>104775</xdr:rowOff>
        </xdr:to>
        <xdr:sp macro="" textlink="">
          <xdr:nvSpPr>
            <xdr:cNvPr id="59398" name="cmdSpecifyArg4" hidden="1">
              <a:extLst>
                <a:ext uri="{63B3BB69-23CF-44E3-9099-C40C66FF867C}">
                  <a14:compatExt spid="_x0000_s59398"/>
                </a:ext>
                <a:ext uri="{FF2B5EF4-FFF2-40B4-BE49-F238E27FC236}">
                  <a16:creationId xmlns:a16="http://schemas.microsoft.com/office/drawing/2014/main" id="{00000000-0008-0000-1800-000006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7</xdr:col>
          <xdr:colOff>9525</xdr:colOff>
          <xdr:row>4</xdr:row>
          <xdr:rowOff>104775</xdr:rowOff>
        </xdr:to>
        <xdr:sp macro="" textlink="">
          <xdr:nvSpPr>
            <xdr:cNvPr id="59399" name="cmdSpecifyArg5" hidden="1">
              <a:extLst>
                <a:ext uri="{63B3BB69-23CF-44E3-9099-C40C66FF867C}">
                  <a14:compatExt spid="_x0000_s59399"/>
                </a:ext>
                <a:ext uri="{FF2B5EF4-FFF2-40B4-BE49-F238E27FC236}">
                  <a16:creationId xmlns:a16="http://schemas.microsoft.com/office/drawing/2014/main" id="{00000000-0008-0000-1800-000007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0</xdr:rowOff>
        </xdr:from>
        <xdr:to>
          <xdr:col>8</xdr:col>
          <xdr:colOff>9525</xdr:colOff>
          <xdr:row>4</xdr:row>
          <xdr:rowOff>104775</xdr:rowOff>
        </xdr:to>
        <xdr:sp macro="" textlink="">
          <xdr:nvSpPr>
            <xdr:cNvPr id="59400" name="cmdSpecifyArg6" hidden="1">
              <a:extLst>
                <a:ext uri="{63B3BB69-23CF-44E3-9099-C40C66FF867C}">
                  <a14:compatExt spid="_x0000_s59400"/>
                </a:ext>
                <a:ext uri="{FF2B5EF4-FFF2-40B4-BE49-F238E27FC236}">
                  <a16:creationId xmlns:a16="http://schemas.microsoft.com/office/drawing/2014/main" id="{00000000-0008-0000-1800-000008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</xdr:row>
          <xdr:rowOff>0</xdr:rowOff>
        </xdr:from>
        <xdr:to>
          <xdr:col>8</xdr:col>
          <xdr:colOff>476250</xdr:colOff>
          <xdr:row>4</xdr:row>
          <xdr:rowOff>104775</xdr:rowOff>
        </xdr:to>
        <xdr:sp macro="" textlink="">
          <xdr:nvSpPr>
            <xdr:cNvPr id="59401" name="cmdSpecifyIEOptcode" hidden="1">
              <a:extLst>
                <a:ext uri="{63B3BB69-23CF-44E3-9099-C40C66FF867C}">
                  <a14:compatExt spid="_x0000_s59401"/>
                </a:ext>
                <a:ext uri="{FF2B5EF4-FFF2-40B4-BE49-F238E27FC236}">
                  <a16:creationId xmlns:a16="http://schemas.microsoft.com/office/drawing/2014/main" id="{00000000-0008-0000-1800-000009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4</xdr:row>
          <xdr:rowOff>19050</xdr:rowOff>
        </xdr:from>
        <xdr:to>
          <xdr:col>0</xdr:col>
          <xdr:colOff>847725</xdr:colOff>
          <xdr:row>6</xdr:row>
          <xdr:rowOff>104775</xdr:rowOff>
        </xdr:to>
        <xdr:sp macro="" textlink="">
          <xdr:nvSpPr>
            <xdr:cNvPr id="59402" name="cmdPopulateDataYears" hidden="1">
              <a:extLst>
                <a:ext uri="{63B3BB69-23CF-44E3-9099-C40C66FF867C}">
                  <a14:compatExt spid="_x0000_s59402"/>
                </a:ext>
                <a:ext uri="{FF2B5EF4-FFF2-40B4-BE49-F238E27FC236}">
                  <a16:creationId xmlns:a16="http://schemas.microsoft.com/office/drawing/2014/main" id="{00000000-0008-0000-1800-00000A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</xdr:rowOff>
        </xdr:to>
        <xdr:sp macro="" textlink="">
          <xdr:nvSpPr>
            <xdr:cNvPr id="63489" name="cmdCheckRegionsSheet" hidden="1">
              <a:extLst>
                <a:ext uri="{63B3BB69-23CF-44E3-9099-C40C66FF867C}">
                  <a14:compatExt spid="_x0000_s63489"/>
                </a:ext>
                <a:ext uri="{FF2B5EF4-FFF2-40B4-BE49-F238E27FC236}">
                  <a16:creationId xmlns:a16="http://schemas.microsoft.com/office/drawing/2014/main" id="{00000000-0008-0000-0500-000001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19050</xdr:rowOff>
        </xdr:from>
        <xdr:to>
          <xdr:col>3</xdr:col>
          <xdr:colOff>9525</xdr:colOff>
          <xdr:row>4</xdr:row>
          <xdr:rowOff>114300</xdr:rowOff>
        </xdr:to>
        <xdr:sp macro="" textlink="">
          <xdr:nvSpPr>
            <xdr:cNvPr id="63490" name="cmdSpecifySets" hidden="1">
              <a:extLst>
                <a:ext uri="{63B3BB69-23CF-44E3-9099-C40C66FF867C}">
                  <a14:compatExt spid="_x0000_s63490"/>
                </a:ext>
                <a:ext uri="{FF2B5EF4-FFF2-40B4-BE49-F238E27FC236}">
                  <a16:creationId xmlns:a16="http://schemas.microsoft.com/office/drawing/2014/main" id="{00000000-0008-0000-0500-000002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3</xdr:col>
          <xdr:colOff>28575</xdr:colOff>
          <xdr:row>4</xdr:row>
          <xdr:rowOff>104775</xdr:rowOff>
        </xdr:to>
        <xdr:sp macro="" textlink="">
          <xdr:nvSpPr>
            <xdr:cNvPr id="60418" name="cmdSpecifyParameter" hidden="1">
              <a:extLst>
                <a:ext uri="{63B3BB69-23CF-44E3-9099-C40C66FF867C}">
                  <a14:compatExt spid="_x0000_s60418"/>
                </a:ext>
                <a:ext uri="{FF2B5EF4-FFF2-40B4-BE49-F238E27FC236}">
                  <a16:creationId xmlns:a16="http://schemas.microsoft.com/office/drawing/2014/main" id="{00000000-0008-0000-1900-000002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</xdr:row>
          <xdr:rowOff>0</xdr:rowOff>
        </xdr:from>
        <xdr:to>
          <xdr:col>4</xdr:col>
          <xdr:colOff>9525</xdr:colOff>
          <xdr:row>4</xdr:row>
          <xdr:rowOff>104775</xdr:rowOff>
        </xdr:to>
        <xdr:sp macro="" textlink="">
          <xdr:nvSpPr>
            <xdr:cNvPr id="60419" name="cmdSpecifyArg1" hidden="1">
              <a:extLst>
                <a:ext uri="{63B3BB69-23CF-44E3-9099-C40C66FF867C}">
                  <a14:compatExt spid="_x0000_s60419"/>
                </a:ext>
                <a:ext uri="{FF2B5EF4-FFF2-40B4-BE49-F238E27FC236}">
                  <a16:creationId xmlns:a16="http://schemas.microsoft.com/office/drawing/2014/main" id="{00000000-0008-0000-1900-000003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9525</xdr:colOff>
          <xdr:row>4</xdr:row>
          <xdr:rowOff>104775</xdr:rowOff>
        </xdr:to>
        <xdr:sp macro="" textlink="">
          <xdr:nvSpPr>
            <xdr:cNvPr id="60420" name="cmdSpecifyArg2" hidden="1">
              <a:extLst>
                <a:ext uri="{63B3BB69-23CF-44E3-9099-C40C66FF867C}">
                  <a14:compatExt spid="_x0000_s60420"/>
                </a:ext>
                <a:ext uri="{FF2B5EF4-FFF2-40B4-BE49-F238E27FC236}">
                  <a16:creationId xmlns:a16="http://schemas.microsoft.com/office/drawing/2014/main" id="{00000000-0008-0000-1900-000004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19050</xdr:colOff>
          <xdr:row>4</xdr:row>
          <xdr:rowOff>104775</xdr:rowOff>
        </xdr:to>
        <xdr:sp macro="" textlink="">
          <xdr:nvSpPr>
            <xdr:cNvPr id="60421" name="cmdSpecifyArg3" hidden="1">
              <a:extLst>
                <a:ext uri="{63B3BB69-23CF-44E3-9099-C40C66FF867C}">
                  <a14:compatExt spid="_x0000_s60421"/>
                </a:ext>
                <a:ext uri="{FF2B5EF4-FFF2-40B4-BE49-F238E27FC236}">
                  <a16:creationId xmlns:a16="http://schemas.microsoft.com/office/drawing/2014/main" id="{00000000-0008-0000-1900-000005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0</xdr:rowOff>
        </xdr:from>
        <xdr:to>
          <xdr:col>7</xdr:col>
          <xdr:colOff>19050</xdr:colOff>
          <xdr:row>4</xdr:row>
          <xdr:rowOff>104775</xdr:rowOff>
        </xdr:to>
        <xdr:sp macro="" textlink="">
          <xdr:nvSpPr>
            <xdr:cNvPr id="60422" name="cmdSpecifyArg4" hidden="1">
              <a:extLst>
                <a:ext uri="{63B3BB69-23CF-44E3-9099-C40C66FF867C}">
                  <a14:compatExt spid="_x0000_s60422"/>
                </a:ext>
                <a:ext uri="{FF2B5EF4-FFF2-40B4-BE49-F238E27FC236}">
                  <a16:creationId xmlns:a16="http://schemas.microsoft.com/office/drawing/2014/main" id="{00000000-0008-0000-1900-000006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0</xdr:rowOff>
        </xdr:from>
        <xdr:to>
          <xdr:col>8</xdr:col>
          <xdr:colOff>19050</xdr:colOff>
          <xdr:row>4</xdr:row>
          <xdr:rowOff>104775</xdr:rowOff>
        </xdr:to>
        <xdr:sp macro="" textlink="">
          <xdr:nvSpPr>
            <xdr:cNvPr id="60423" name="cmdSpecifyArg5" hidden="1">
              <a:extLst>
                <a:ext uri="{63B3BB69-23CF-44E3-9099-C40C66FF867C}">
                  <a14:compatExt spid="_x0000_s60423"/>
                </a:ext>
                <a:ext uri="{FF2B5EF4-FFF2-40B4-BE49-F238E27FC236}">
                  <a16:creationId xmlns:a16="http://schemas.microsoft.com/office/drawing/2014/main" id="{00000000-0008-0000-1900-000007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</xdr:row>
          <xdr:rowOff>0</xdr:rowOff>
        </xdr:from>
        <xdr:to>
          <xdr:col>9</xdr:col>
          <xdr:colOff>28575</xdr:colOff>
          <xdr:row>4</xdr:row>
          <xdr:rowOff>104775</xdr:rowOff>
        </xdr:to>
        <xdr:sp macro="" textlink="">
          <xdr:nvSpPr>
            <xdr:cNvPr id="60424" name="cmdSpecifyArg6" hidden="1">
              <a:extLst>
                <a:ext uri="{63B3BB69-23CF-44E3-9099-C40C66FF867C}">
                  <a14:compatExt spid="_x0000_s60424"/>
                </a:ext>
                <a:ext uri="{FF2B5EF4-FFF2-40B4-BE49-F238E27FC236}">
                  <a16:creationId xmlns:a16="http://schemas.microsoft.com/office/drawing/2014/main" id="{00000000-0008-0000-1900-000008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3</xdr:row>
          <xdr:rowOff>0</xdr:rowOff>
        </xdr:from>
        <xdr:to>
          <xdr:col>10</xdr:col>
          <xdr:colOff>0</xdr:colOff>
          <xdr:row>4</xdr:row>
          <xdr:rowOff>85725</xdr:rowOff>
        </xdr:to>
        <xdr:sp macro="" textlink="">
          <xdr:nvSpPr>
            <xdr:cNvPr id="60425" name="cmdSpecifyIEOptcode" hidden="1">
              <a:extLst>
                <a:ext uri="{63B3BB69-23CF-44E3-9099-C40C66FF867C}">
                  <a14:compatExt spid="_x0000_s60425"/>
                </a:ext>
                <a:ext uri="{FF2B5EF4-FFF2-40B4-BE49-F238E27FC236}">
                  <a16:creationId xmlns:a16="http://schemas.microsoft.com/office/drawing/2014/main" id="{00000000-0008-0000-1900-000009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</xdr:row>
          <xdr:rowOff>0</xdr:rowOff>
        </xdr:from>
        <xdr:to>
          <xdr:col>0</xdr:col>
          <xdr:colOff>838200</xdr:colOff>
          <xdr:row>3</xdr:row>
          <xdr:rowOff>0</xdr:rowOff>
        </xdr:to>
        <xdr:sp macro="" textlink="">
          <xdr:nvSpPr>
            <xdr:cNvPr id="60426" name="cmdCheckTSTradeSheet" hidden="1">
              <a:extLst>
                <a:ext uri="{63B3BB69-23CF-44E3-9099-C40C66FF867C}">
                  <a14:compatExt spid="_x0000_s60426"/>
                </a:ext>
                <a:ext uri="{FF2B5EF4-FFF2-40B4-BE49-F238E27FC236}">
                  <a16:creationId xmlns:a16="http://schemas.microsoft.com/office/drawing/2014/main" id="{00000000-0008-0000-1900-00000A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</xdr:row>
          <xdr:rowOff>19050</xdr:rowOff>
        </xdr:from>
        <xdr:to>
          <xdr:col>0</xdr:col>
          <xdr:colOff>838200</xdr:colOff>
          <xdr:row>5</xdr:row>
          <xdr:rowOff>104775</xdr:rowOff>
        </xdr:to>
        <xdr:sp macro="" textlink="">
          <xdr:nvSpPr>
            <xdr:cNvPr id="60427" name="cmdPopulateDataYears" hidden="1">
              <a:extLst>
                <a:ext uri="{63B3BB69-23CF-44E3-9099-C40C66FF867C}">
                  <a14:compatExt spid="_x0000_s60427"/>
                </a:ext>
                <a:ext uri="{FF2B5EF4-FFF2-40B4-BE49-F238E27FC236}">
                  <a16:creationId xmlns:a16="http://schemas.microsoft.com/office/drawing/2014/main" id="{00000000-0008-0000-1900-00000B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38100</xdr:rowOff>
        </xdr:to>
        <xdr:sp macro="" textlink="">
          <xdr:nvSpPr>
            <xdr:cNvPr id="61442" name="cmdCheckTIDTradeSheet" hidden="1">
              <a:extLst>
                <a:ext uri="{63B3BB69-23CF-44E3-9099-C40C66FF867C}">
                  <a14:compatExt spid="_x0000_s61442"/>
                </a:ext>
                <a:ext uri="{FF2B5EF4-FFF2-40B4-BE49-F238E27FC236}">
                  <a16:creationId xmlns:a16="http://schemas.microsoft.com/office/drawing/2014/main" id="{00000000-0008-0000-1A00-000002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9525</xdr:rowOff>
        </xdr:from>
        <xdr:to>
          <xdr:col>3</xdr:col>
          <xdr:colOff>28575</xdr:colOff>
          <xdr:row>4</xdr:row>
          <xdr:rowOff>114300</xdr:rowOff>
        </xdr:to>
        <xdr:sp macro="" textlink="">
          <xdr:nvSpPr>
            <xdr:cNvPr id="61443" name="cmdSpecifyParameter" hidden="1">
              <a:extLst>
                <a:ext uri="{63B3BB69-23CF-44E3-9099-C40C66FF867C}">
                  <a14:compatExt spid="_x0000_s61443"/>
                </a:ext>
                <a:ext uri="{FF2B5EF4-FFF2-40B4-BE49-F238E27FC236}">
                  <a16:creationId xmlns:a16="http://schemas.microsoft.com/office/drawing/2014/main" id="{00000000-0008-0000-1A00-000003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9525</xdr:rowOff>
        </xdr:from>
        <xdr:to>
          <xdr:col>4</xdr:col>
          <xdr:colOff>0</xdr:colOff>
          <xdr:row>4</xdr:row>
          <xdr:rowOff>114300</xdr:rowOff>
        </xdr:to>
        <xdr:sp macro="" textlink="">
          <xdr:nvSpPr>
            <xdr:cNvPr id="61444" name="cmdSpecifyArg1" hidden="1">
              <a:extLst>
                <a:ext uri="{63B3BB69-23CF-44E3-9099-C40C66FF867C}">
                  <a14:compatExt spid="_x0000_s61444"/>
                </a:ext>
                <a:ext uri="{FF2B5EF4-FFF2-40B4-BE49-F238E27FC236}">
                  <a16:creationId xmlns:a16="http://schemas.microsoft.com/office/drawing/2014/main" id="{00000000-0008-0000-1A00-000004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9525</xdr:rowOff>
        </xdr:from>
        <xdr:to>
          <xdr:col>5</xdr:col>
          <xdr:colOff>9525</xdr:colOff>
          <xdr:row>4</xdr:row>
          <xdr:rowOff>114300</xdr:rowOff>
        </xdr:to>
        <xdr:sp macro="" textlink="">
          <xdr:nvSpPr>
            <xdr:cNvPr id="61445" name="cmdSpecifyArg2" hidden="1">
              <a:extLst>
                <a:ext uri="{63B3BB69-23CF-44E3-9099-C40C66FF867C}">
                  <a14:compatExt spid="_x0000_s61445"/>
                </a:ext>
                <a:ext uri="{FF2B5EF4-FFF2-40B4-BE49-F238E27FC236}">
                  <a16:creationId xmlns:a16="http://schemas.microsoft.com/office/drawing/2014/main" id="{00000000-0008-0000-1A00-000005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9525</xdr:rowOff>
        </xdr:from>
        <xdr:to>
          <xdr:col>6</xdr:col>
          <xdr:colOff>19050</xdr:colOff>
          <xdr:row>4</xdr:row>
          <xdr:rowOff>114300</xdr:rowOff>
        </xdr:to>
        <xdr:sp macro="" textlink="">
          <xdr:nvSpPr>
            <xdr:cNvPr id="61446" name="cmdSpecifyArg3" hidden="1">
              <a:extLst>
                <a:ext uri="{63B3BB69-23CF-44E3-9099-C40C66FF867C}">
                  <a14:compatExt spid="_x0000_s61446"/>
                </a:ext>
                <a:ext uri="{FF2B5EF4-FFF2-40B4-BE49-F238E27FC236}">
                  <a16:creationId xmlns:a16="http://schemas.microsoft.com/office/drawing/2014/main" id="{00000000-0008-0000-1A00-000006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9525</xdr:rowOff>
        </xdr:from>
        <xdr:to>
          <xdr:col>7</xdr:col>
          <xdr:colOff>19050</xdr:colOff>
          <xdr:row>4</xdr:row>
          <xdr:rowOff>114300</xdr:rowOff>
        </xdr:to>
        <xdr:sp macro="" textlink="">
          <xdr:nvSpPr>
            <xdr:cNvPr id="61447" name="cmdSpecifyArg4" hidden="1">
              <a:extLst>
                <a:ext uri="{63B3BB69-23CF-44E3-9099-C40C66FF867C}">
                  <a14:compatExt spid="_x0000_s61447"/>
                </a:ext>
                <a:ext uri="{FF2B5EF4-FFF2-40B4-BE49-F238E27FC236}">
                  <a16:creationId xmlns:a16="http://schemas.microsoft.com/office/drawing/2014/main" id="{00000000-0008-0000-1A00-000007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9525</xdr:rowOff>
        </xdr:from>
        <xdr:to>
          <xdr:col>8</xdr:col>
          <xdr:colOff>19050</xdr:colOff>
          <xdr:row>4</xdr:row>
          <xdr:rowOff>114300</xdr:rowOff>
        </xdr:to>
        <xdr:sp macro="" textlink="">
          <xdr:nvSpPr>
            <xdr:cNvPr id="61448" name="cmdSpecifyArg5" hidden="1">
              <a:extLst>
                <a:ext uri="{63B3BB69-23CF-44E3-9099-C40C66FF867C}">
                  <a14:compatExt spid="_x0000_s61448"/>
                </a:ext>
                <a:ext uri="{FF2B5EF4-FFF2-40B4-BE49-F238E27FC236}">
                  <a16:creationId xmlns:a16="http://schemas.microsoft.com/office/drawing/2014/main" id="{00000000-0008-0000-1A00-000008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9525</xdr:rowOff>
        </xdr:from>
        <xdr:to>
          <xdr:col>9</xdr:col>
          <xdr:colOff>19050</xdr:colOff>
          <xdr:row>4</xdr:row>
          <xdr:rowOff>114300</xdr:rowOff>
        </xdr:to>
        <xdr:sp macro="" textlink="">
          <xdr:nvSpPr>
            <xdr:cNvPr id="61449" name="cmdSpecifyArg6" hidden="1">
              <a:extLst>
                <a:ext uri="{63B3BB69-23CF-44E3-9099-C40C66FF867C}">
                  <a14:compatExt spid="_x0000_s61449"/>
                </a:ext>
                <a:ext uri="{FF2B5EF4-FFF2-40B4-BE49-F238E27FC236}">
                  <a16:creationId xmlns:a16="http://schemas.microsoft.com/office/drawing/2014/main" id="{00000000-0008-0000-1A00-000009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</xdr:rowOff>
        </xdr:from>
        <xdr:to>
          <xdr:col>0</xdr:col>
          <xdr:colOff>828675</xdr:colOff>
          <xdr:row>3</xdr:row>
          <xdr:rowOff>0</xdr:rowOff>
        </xdr:to>
        <xdr:sp macro="" textlink="">
          <xdr:nvSpPr>
            <xdr:cNvPr id="62466" name="cmdCheckTSandTIDTradeSheet" hidden="1">
              <a:extLst>
                <a:ext uri="{63B3BB69-23CF-44E3-9099-C40C66FF867C}">
                  <a14:compatExt spid="_x0000_s62466"/>
                </a:ext>
                <a:ext uri="{FF2B5EF4-FFF2-40B4-BE49-F238E27FC236}">
                  <a16:creationId xmlns:a16="http://schemas.microsoft.com/office/drawing/2014/main" id="{00000000-0008-0000-1B00-000002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9525</xdr:rowOff>
        </xdr:from>
        <xdr:to>
          <xdr:col>3</xdr:col>
          <xdr:colOff>9525</xdr:colOff>
          <xdr:row>4</xdr:row>
          <xdr:rowOff>85725</xdr:rowOff>
        </xdr:to>
        <xdr:sp macro="" textlink="">
          <xdr:nvSpPr>
            <xdr:cNvPr id="62467" name="cmdSpecifyParameter" hidden="1">
              <a:extLst>
                <a:ext uri="{63B3BB69-23CF-44E3-9099-C40C66FF867C}">
                  <a14:compatExt spid="_x0000_s62467"/>
                </a:ext>
                <a:ext uri="{FF2B5EF4-FFF2-40B4-BE49-F238E27FC236}">
                  <a16:creationId xmlns:a16="http://schemas.microsoft.com/office/drawing/2014/main" id="{00000000-0008-0000-1B00-000003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9525</xdr:rowOff>
        </xdr:from>
        <xdr:to>
          <xdr:col>4</xdr:col>
          <xdr:colOff>19050</xdr:colOff>
          <xdr:row>4</xdr:row>
          <xdr:rowOff>85725</xdr:rowOff>
        </xdr:to>
        <xdr:sp macro="" textlink="">
          <xdr:nvSpPr>
            <xdr:cNvPr id="62468" name="cmdSpecifyArg1" hidden="1">
              <a:extLst>
                <a:ext uri="{63B3BB69-23CF-44E3-9099-C40C66FF867C}">
                  <a14:compatExt spid="_x0000_s62468"/>
                </a:ext>
                <a:ext uri="{FF2B5EF4-FFF2-40B4-BE49-F238E27FC236}">
                  <a16:creationId xmlns:a16="http://schemas.microsoft.com/office/drawing/2014/main" id="{00000000-0008-0000-1B00-000004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9525</xdr:rowOff>
        </xdr:from>
        <xdr:to>
          <xdr:col>5</xdr:col>
          <xdr:colOff>19050</xdr:colOff>
          <xdr:row>4</xdr:row>
          <xdr:rowOff>85725</xdr:rowOff>
        </xdr:to>
        <xdr:sp macro="" textlink="">
          <xdr:nvSpPr>
            <xdr:cNvPr id="62469" name="cmdSpecifyArg2" hidden="1">
              <a:extLst>
                <a:ext uri="{63B3BB69-23CF-44E3-9099-C40C66FF867C}">
                  <a14:compatExt spid="_x0000_s62469"/>
                </a:ext>
                <a:ext uri="{FF2B5EF4-FFF2-40B4-BE49-F238E27FC236}">
                  <a16:creationId xmlns:a16="http://schemas.microsoft.com/office/drawing/2014/main" id="{00000000-0008-0000-1B00-000005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9525</xdr:rowOff>
        </xdr:from>
        <xdr:to>
          <xdr:col>6</xdr:col>
          <xdr:colOff>19050</xdr:colOff>
          <xdr:row>4</xdr:row>
          <xdr:rowOff>85725</xdr:rowOff>
        </xdr:to>
        <xdr:sp macro="" textlink="">
          <xdr:nvSpPr>
            <xdr:cNvPr id="62470" name="cmdSpecifyArg3" hidden="1">
              <a:extLst>
                <a:ext uri="{63B3BB69-23CF-44E3-9099-C40C66FF867C}">
                  <a14:compatExt spid="_x0000_s62470"/>
                </a:ext>
                <a:ext uri="{FF2B5EF4-FFF2-40B4-BE49-F238E27FC236}">
                  <a16:creationId xmlns:a16="http://schemas.microsoft.com/office/drawing/2014/main" id="{00000000-0008-0000-1B00-000006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9525</xdr:rowOff>
        </xdr:from>
        <xdr:to>
          <xdr:col>7</xdr:col>
          <xdr:colOff>19050</xdr:colOff>
          <xdr:row>4</xdr:row>
          <xdr:rowOff>85725</xdr:rowOff>
        </xdr:to>
        <xdr:sp macro="" textlink="">
          <xdr:nvSpPr>
            <xdr:cNvPr id="62471" name="cmdSpecifyArg4" hidden="1">
              <a:extLst>
                <a:ext uri="{63B3BB69-23CF-44E3-9099-C40C66FF867C}">
                  <a14:compatExt spid="_x0000_s62471"/>
                </a:ext>
                <a:ext uri="{FF2B5EF4-FFF2-40B4-BE49-F238E27FC236}">
                  <a16:creationId xmlns:a16="http://schemas.microsoft.com/office/drawing/2014/main" id="{00000000-0008-0000-1B00-000007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9525</xdr:rowOff>
        </xdr:from>
        <xdr:to>
          <xdr:col>8</xdr:col>
          <xdr:colOff>19050</xdr:colOff>
          <xdr:row>4</xdr:row>
          <xdr:rowOff>85725</xdr:rowOff>
        </xdr:to>
        <xdr:sp macro="" textlink="">
          <xdr:nvSpPr>
            <xdr:cNvPr id="62472" name="cmdSpecifyArg5" hidden="1">
              <a:extLst>
                <a:ext uri="{63B3BB69-23CF-44E3-9099-C40C66FF867C}">
                  <a14:compatExt spid="_x0000_s62472"/>
                </a:ext>
                <a:ext uri="{FF2B5EF4-FFF2-40B4-BE49-F238E27FC236}">
                  <a16:creationId xmlns:a16="http://schemas.microsoft.com/office/drawing/2014/main" id="{00000000-0008-0000-1B00-000008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9525</xdr:rowOff>
        </xdr:from>
        <xdr:to>
          <xdr:col>9</xdr:col>
          <xdr:colOff>19050</xdr:colOff>
          <xdr:row>4</xdr:row>
          <xdr:rowOff>85725</xdr:rowOff>
        </xdr:to>
        <xdr:sp macro="" textlink="">
          <xdr:nvSpPr>
            <xdr:cNvPr id="62473" name="cmdSpecifyArg6" hidden="1">
              <a:extLst>
                <a:ext uri="{63B3BB69-23CF-44E3-9099-C40C66FF867C}">
                  <a14:compatExt spid="_x0000_s62473"/>
                </a:ext>
                <a:ext uri="{FF2B5EF4-FFF2-40B4-BE49-F238E27FC236}">
                  <a16:creationId xmlns:a16="http://schemas.microsoft.com/office/drawing/2014/main" id="{00000000-0008-0000-1B00-000009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3</xdr:row>
          <xdr:rowOff>9525</xdr:rowOff>
        </xdr:from>
        <xdr:to>
          <xdr:col>10</xdr:col>
          <xdr:colOff>9525</xdr:colOff>
          <xdr:row>4</xdr:row>
          <xdr:rowOff>85725</xdr:rowOff>
        </xdr:to>
        <xdr:sp macro="" textlink="">
          <xdr:nvSpPr>
            <xdr:cNvPr id="62474" name="cmdSpecifyIEOptcode" hidden="1">
              <a:extLst>
                <a:ext uri="{63B3BB69-23CF-44E3-9099-C40C66FF867C}">
                  <a14:compatExt spid="_x0000_s62474"/>
                </a:ext>
                <a:ext uri="{FF2B5EF4-FFF2-40B4-BE49-F238E27FC236}">
                  <a16:creationId xmlns:a16="http://schemas.microsoft.com/office/drawing/2014/main" id="{00000000-0008-0000-1B00-00000A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666750</xdr:colOff>
          <xdr:row>6</xdr:row>
          <xdr:rowOff>38100</xdr:rowOff>
        </xdr:to>
        <xdr:sp macro="" textlink="">
          <xdr:nvSpPr>
            <xdr:cNvPr id="62475" name="cmdPopulateDataYears" hidden="1">
              <a:extLst>
                <a:ext uri="{63B3BB69-23CF-44E3-9099-C40C66FF867C}">
                  <a14:compatExt spid="_x0000_s62475"/>
                </a:ext>
                <a:ext uri="{FF2B5EF4-FFF2-40B4-BE49-F238E27FC236}">
                  <a16:creationId xmlns:a16="http://schemas.microsoft.com/office/drawing/2014/main" id="{00000000-0008-0000-1B00-00000B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4</xdr:row>
          <xdr:rowOff>152400</xdr:rowOff>
        </xdr:to>
        <xdr:sp macro="" textlink="">
          <xdr:nvSpPr>
            <xdr:cNvPr id="71681" name="cmdSpecifySets" hidden="1">
              <a:extLst>
                <a:ext uri="{63B3BB69-23CF-44E3-9099-C40C66FF867C}">
                  <a14:compatExt spid="_x0000_s71681"/>
                </a:ext>
                <a:ext uri="{FF2B5EF4-FFF2-40B4-BE49-F238E27FC236}">
                  <a16:creationId xmlns:a16="http://schemas.microsoft.com/office/drawing/2014/main" id="{00000000-0008-0000-0600-000001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71682" name="cmdCheckCommoditiesSheet" hidden="1">
              <a:extLst>
                <a:ext uri="{63B3BB69-23CF-44E3-9099-C40C66FF867C}">
                  <a14:compatExt spid="_x0000_s71682"/>
                </a:ext>
                <a:ext uri="{FF2B5EF4-FFF2-40B4-BE49-F238E27FC236}">
                  <a16:creationId xmlns:a16="http://schemas.microsoft.com/office/drawing/2014/main" id="{00000000-0008-0000-0600-000002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676275</xdr:colOff>
          <xdr:row>4</xdr:row>
          <xdr:rowOff>152400</xdr:rowOff>
        </xdr:to>
        <xdr:sp macro="" textlink="">
          <xdr:nvSpPr>
            <xdr:cNvPr id="71683" name="cmdCommUnit" hidden="1">
              <a:extLst>
                <a:ext uri="{63B3BB69-23CF-44E3-9099-C40C66FF867C}">
                  <a14:compatExt spid="_x0000_s71683"/>
                </a:ext>
                <a:ext uri="{FF2B5EF4-FFF2-40B4-BE49-F238E27FC236}">
                  <a16:creationId xmlns:a16="http://schemas.microsoft.com/office/drawing/2014/main" id="{00000000-0008-0000-0600-000003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4</xdr:row>
          <xdr:rowOff>152400</xdr:rowOff>
        </xdr:to>
        <xdr:sp macro="" textlink="">
          <xdr:nvSpPr>
            <xdr:cNvPr id="125953" name="cmdSpecifySets" hidden="1">
              <a:extLst>
                <a:ext uri="{63B3BB69-23CF-44E3-9099-C40C66FF867C}">
                  <a14:compatExt spid="_x0000_s125953"/>
                </a:ext>
                <a:ext uri="{FF2B5EF4-FFF2-40B4-BE49-F238E27FC236}">
                  <a16:creationId xmlns:a16="http://schemas.microsoft.com/office/drawing/2014/main" id="{00000000-0008-0000-0700-000001E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125954" name="cmdCheckCommoditiesSheet" hidden="1">
              <a:extLst>
                <a:ext uri="{63B3BB69-23CF-44E3-9099-C40C66FF867C}">
                  <a14:compatExt spid="_x0000_s125954"/>
                </a:ext>
                <a:ext uri="{FF2B5EF4-FFF2-40B4-BE49-F238E27FC236}">
                  <a16:creationId xmlns:a16="http://schemas.microsoft.com/office/drawing/2014/main" id="{00000000-0008-0000-0700-000002E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676275</xdr:colOff>
          <xdr:row>4</xdr:row>
          <xdr:rowOff>152400</xdr:rowOff>
        </xdr:to>
        <xdr:sp macro="" textlink="">
          <xdr:nvSpPr>
            <xdr:cNvPr id="125955" name="cmdCommUnit" hidden="1">
              <a:extLst>
                <a:ext uri="{63B3BB69-23CF-44E3-9099-C40C66FF867C}">
                  <a14:compatExt spid="_x0000_s125955"/>
                </a:ext>
                <a:ext uri="{FF2B5EF4-FFF2-40B4-BE49-F238E27FC236}">
                  <a16:creationId xmlns:a16="http://schemas.microsoft.com/office/drawing/2014/main" id="{00000000-0008-0000-0700-000003E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5</xdr:row>
          <xdr:rowOff>0</xdr:rowOff>
        </xdr:to>
        <xdr:sp macro="" textlink="">
          <xdr:nvSpPr>
            <xdr:cNvPr id="80897" name="cmdSpecifySets" hidden="1">
              <a:extLst>
                <a:ext uri="{63B3BB69-23CF-44E3-9099-C40C66FF867C}">
                  <a14:compatExt spid="_x0000_s80897"/>
                </a:ext>
                <a:ext uri="{FF2B5EF4-FFF2-40B4-BE49-F238E27FC236}">
                  <a16:creationId xmlns:a16="http://schemas.microsoft.com/office/drawing/2014/main" id="{00000000-0008-0000-0800-000001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80898" name="cmdCheckTechnologiesSheet" hidden="1">
              <a:extLst>
                <a:ext uri="{63B3BB69-23CF-44E3-9099-C40C66FF867C}">
                  <a14:compatExt spid="_x0000_s80898"/>
                </a:ext>
                <a:ext uri="{FF2B5EF4-FFF2-40B4-BE49-F238E27FC236}">
                  <a16:creationId xmlns:a16="http://schemas.microsoft.com/office/drawing/2014/main" id="{00000000-0008-0000-0800-000002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647700</xdr:colOff>
          <xdr:row>5</xdr:row>
          <xdr:rowOff>0</xdr:rowOff>
        </xdr:to>
        <xdr:sp macro="" textlink="">
          <xdr:nvSpPr>
            <xdr:cNvPr id="80899" name="cmdProcUnits" hidden="1">
              <a:extLst>
                <a:ext uri="{63B3BB69-23CF-44E3-9099-C40C66FF867C}">
                  <a14:compatExt spid="_x0000_s80899"/>
                </a:ext>
                <a:ext uri="{FF2B5EF4-FFF2-40B4-BE49-F238E27FC236}">
                  <a16:creationId xmlns:a16="http://schemas.microsoft.com/office/drawing/2014/main" id="{00000000-0008-0000-0800-000003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4</xdr:row>
          <xdr:rowOff>19050</xdr:rowOff>
        </xdr:from>
        <xdr:to>
          <xdr:col>5</xdr:col>
          <xdr:colOff>19050</xdr:colOff>
          <xdr:row>5</xdr:row>
          <xdr:rowOff>28575</xdr:rowOff>
        </xdr:to>
        <xdr:sp macro="" textlink="">
          <xdr:nvSpPr>
            <xdr:cNvPr id="101377" name="cmdConstraintSets" hidden="1">
              <a:extLst>
                <a:ext uri="{63B3BB69-23CF-44E3-9099-C40C66FF867C}">
                  <a14:compatExt spid="_x0000_s101377"/>
                </a:ext>
                <a:ext uri="{FF2B5EF4-FFF2-40B4-BE49-F238E27FC236}">
                  <a16:creationId xmlns:a16="http://schemas.microsoft.com/office/drawing/2014/main" id="{00000000-0008-0000-0900-000001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0</xdr:rowOff>
        </xdr:from>
        <xdr:to>
          <xdr:col>0</xdr:col>
          <xdr:colOff>790575</xdr:colOff>
          <xdr:row>4</xdr:row>
          <xdr:rowOff>0</xdr:rowOff>
        </xdr:to>
        <xdr:sp macro="" textlink="">
          <xdr:nvSpPr>
            <xdr:cNvPr id="101378" name="cmdCheckConstraintsSheet" hidden="1">
              <a:extLst>
                <a:ext uri="{63B3BB69-23CF-44E3-9099-C40C66FF867C}">
                  <a14:compatExt spid="_x0000_s101378"/>
                </a:ext>
                <a:ext uri="{FF2B5EF4-FFF2-40B4-BE49-F238E27FC236}">
                  <a16:creationId xmlns:a16="http://schemas.microsoft.com/office/drawing/2014/main" id="{00000000-0008-0000-0900-000002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4</xdr:row>
          <xdr:rowOff>9525</xdr:rowOff>
        </xdr:from>
        <xdr:to>
          <xdr:col>3</xdr:col>
          <xdr:colOff>571500</xdr:colOff>
          <xdr:row>5</xdr:row>
          <xdr:rowOff>28575</xdr:rowOff>
        </xdr:to>
        <xdr:sp macro="" textlink="">
          <xdr:nvSpPr>
            <xdr:cNvPr id="101379" name="cmdConstraintUnit" hidden="1">
              <a:extLst>
                <a:ext uri="{63B3BB69-23CF-44E3-9099-C40C66FF867C}">
                  <a14:compatExt spid="_x0000_s101379"/>
                </a:ext>
                <a:ext uri="{FF2B5EF4-FFF2-40B4-BE49-F238E27FC236}">
                  <a16:creationId xmlns:a16="http://schemas.microsoft.com/office/drawing/2014/main" id="{00000000-0008-0000-0900-000003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38100</xdr:rowOff>
        </xdr:from>
        <xdr:to>
          <xdr:col>0</xdr:col>
          <xdr:colOff>828675</xdr:colOff>
          <xdr:row>4</xdr:row>
          <xdr:rowOff>19050</xdr:rowOff>
        </xdr:to>
        <xdr:sp macro="" textlink="">
          <xdr:nvSpPr>
            <xdr:cNvPr id="90113" name="cmdAddParameter" hidden="1">
              <a:extLst>
                <a:ext uri="{63B3BB69-23CF-44E3-9099-C40C66FF867C}">
                  <a14:compatExt spid="_x0000_s90113"/>
                </a:ext>
                <a:ext uri="{FF2B5EF4-FFF2-40B4-BE49-F238E27FC236}">
                  <a16:creationId xmlns:a16="http://schemas.microsoft.com/office/drawing/2014/main" id="{00000000-0008-0000-0A00-000001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3</xdr:col>
          <xdr:colOff>0</xdr:colOff>
          <xdr:row>3</xdr:row>
          <xdr:rowOff>47625</xdr:rowOff>
        </xdr:to>
        <xdr:sp macro="" textlink="">
          <xdr:nvSpPr>
            <xdr:cNvPr id="90114" name="cmdCommNameAndDesc" hidden="1">
              <a:extLst>
                <a:ext uri="{63B3BB69-23CF-44E3-9099-C40C66FF867C}">
                  <a14:compatExt spid="_x0000_s90114"/>
                </a:ext>
                <a:ext uri="{FF2B5EF4-FFF2-40B4-BE49-F238E27FC236}">
                  <a16:creationId xmlns:a16="http://schemas.microsoft.com/office/drawing/2014/main" id="{00000000-0008-0000-0A00-000002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828675</xdr:colOff>
          <xdr:row>5</xdr:row>
          <xdr:rowOff>9525</xdr:rowOff>
        </xdr:to>
        <xdr:sp macro="" textlink="">
          <xdr:nvSpPr>
            <xdr:cNvPr id="90115" name="cmdAddParamQualifier1" hidden="1">
              <a:extLst>
                <a:ext uri="{63B3BB69-23CF-44E3-9099-C40C66FF867C}">
                  <a14:compatExt spid="_x0000_s90115"/>
                </a:ext>
                <a:ext uri="{FF2B5EF4-FFF2-40B4-BE49-F238E27FC236}">
                  <a16:creationId xmlns:a16="http://schemas.microsoft.com/office/drawing/2014/main" id="{00000000-0008-0000-0A00-000003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123825</xdr:rowOff>
        </xdr:from>
        <xdr:to>
          <xdr:col>0</xdr:col>
          <xdr:colOff>828675</xdr:colOff>
          <xdr:row>3</xdr:row>
          <xdr:rowOff>28575</xdr:rowOff>
        </xdr:to>
        <xdr:sp macro="" textlink="">
          <xdr:nvSpPr>
            <xdr:cNvPr id="90116" name="cmdCheckCommDataSheet" hidden="1">
              <a:extLst>
                <a:ext uri="{63B3BB69-23CF-44E3-9099-C40C66FF867C}">
                  <a14:compatExt spid="_x0000_s90116"/>
                </a:ext>
                <a:ext uri="{FF2B5EF4-FFF2-40B4-BE49-F238E27FC236}">
                  <a16:creationId xmlns:a16="http://schemas.microsoft.com/office/drawing/2014/main" id="{00000000-0008-0000-0A00-000004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0</xdr:col>
          <xdr:colOff>828675</xdr:colOff>
          <xdr:row>6</xdr:row>
          <xdr:rowOff>9525</xdr:rowOff>
        </xdr:to>
        <xdr:sp macro="" textlink="">
          <xdr:nvSpPr>
            <xdr:cNvPr id="90118" name="cmdAddParamQualifier2" hidden="1">
              <a:extLst>
                <a:ext uri="{63B3BB69-23CF-44E3-9099-C40C66FF867C}">
                  <a14:compatExt spid="_x0000_s90118"/>
                </a:ext>
                <a:ext uri="{FF2B5EF4-FFF2-40B4-BE49-F238E27FC236}">
                  <a16:creationId xmlns:a16="http://schemas.microsoft.com/office/drawing/2014/main" id="{00000000-0008-0000-0A00-000006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38100</xdr:rowOff>
        </xdr:from>
        <xdr:to>
          <xdr:col>0</xdr:col>
          <xdr:colOff>828675</xdr:colOff>
          <xdr:row>4</xdr:row>
          <xdr:rowOff>19050</xdr:rowOff>
        </xdr:to>
        <xdr:sp macro="" textlink="">
          <xdr:nvSpPr>
            <xdr:cNvPr id="126977" name="cmdAddParameter" hidden="1">
              <a:extLst>
                <a:ext uri="{63B3BB69-23CF-44E3-9099-C40C66FF867C}">
                  <a14:compatExt spid="_x0000_s126977"/>
                </a:ext>
                <a:ext uri="{FF2B5EF4-FFF2-40B4-BE49-F238E27FC236}">
                  <a16:creationId xmlns:a16="http://schemas.microsoft.com/office/drawing/2014/main" id="{00000000-0008-0000-0B00-000001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3</xdr:col>
          <xdr:colOff>0</xdr:colOff>
          <xdr:row>3</xdr:row>
          <xdr:rowOff>47625</xdr:rowOff>
        </xdr:to>
        <xdr:sp macro="" textlink="">
          <xdr:nvSpPr>
            <xdr:cNvPr id="126978" name="cmdCommNameAndDesc" hidden="1">
              <a:extLst>
                <a:ext uri="{63B3BB69-23CF-44E3-9099-C40C66FF867C}">
                  <a14:compatExt spid="_x0000_s126978"/>
                </a:ext>
                <a:ext uri="{FF2B5EF4-FFF2-40B4-BE49-F238E27FC236}">
                  <a16:creationId xmlns:a16="http://schemas.microsoft.com/office/drawing/2014/main" id="{00000000-0008-0000-0B00-000002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828675</xdr:colOff>
          <xdr:row>5</xdr:row>
          <xdr:rowOff>9525</xdr:rowOff>
        </xdr:to>
        <xdr:sp macro="" textlink="">
          <xdr:nvSpPr>
            <xdr:cNvPr id="126979" name="cmdAddParamQualifier1" hidden="1">
              <a:extLst>
                <a:ext uri="{63B3BB69-23CF-44E3-9099-C40C66FF867C}">
                  <a14:compatExt spid="_x0000_s126979"/>
                </a:ext>
                <a:ext uri="{FF2B5EF4-FFF2-40B4-BE49-F238E27FC236}">
                  <a16:creationId xmlns:a16="http://schemas.microsoft.com/office/drawing/2014/main" id="{00000000-0008-0000-0B00-000003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123825</xdr:rowOff>
        </xdr:from>
        <xdr:to>
          <xdr:col>0</xdr:col>
          <xdr:colOff>828675</xdr:colOff>
          <xdr:row>3</xdr:row>
          <xdr:rowOff>9525</xdr:rowOff>
        </xdr:to>
        <xdr:sp macro="" textlink="">
          <xdr:nvSpPr>
            <xdr:cNvPr id="126980" name="cmdCheckCommDataSheet" hidden="1">
              <a:extLst>
                <a:ext uri="{63B3BB69-23CF-44E3-9099-C40C66FF867C}">
                  <a14:compatExt spid="_x0000_s126980"/>
                </a:ext>
                <a:ext uri="{FF2B5EF4-FFF2-40B4-BE49-F238E27FC236}">
                  <a16:creationId xmlns:a16="http://schemas.microsoft.com/office/drawing/2014/main" id="{00000000-0008-0000-0B00-000004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0</xdr:col>
          <xdr:colOff>828675</xdr:colOff>
          <xdr:row>6</xdr:row>
          <xdr:rowOff>9525</xdr:rowOff>
        </xdr:to>
        <xdr:sp macro="" textlink="">
          <xdr:nvSpPr>
            <xdr:cNvPr id="126981" name="cmdAddParamQualifier2" hidden="1">
              <a:extLst>
                <a:ext uri="{63B3BB69-23CF-44E3-9099-C40C66FF867C}">
                  <a14:compatExt spid="_x0000_s126981"/>
                </a:ext>
                <a:ext uri="{FF2B5EF4-FFF2-40B4-BE49-F238E27FC236}">
                  <a16:creationId xmlns:a16="http://schemas.microsoft.com/office/drawing/2014/main" id="{00000000-0008-0000-0B00-000005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5</xdr:row>
          <xdr:rowOff>0</xdr:rowOff>
        </xdr:to>
        <xdr:sp macro="" textlink="">
          <xdr:nvSpPr>
            <xdr:cNvPr id="128001" name="cmdSpecifySets" hidden="1">
              <a:extLst>
                <a:ext uri="{63B3BB69-23CF-44E3-9099-C40C66FF867C}">
                  <a14:compatExt spid="_x0000_s128001"/>
                </a:ext>
                <a:ext uri="{FF2B5EF4-FFF2-40B4-BE49-F238E27FC236}">
                  <a16:creationId xmlns:a16="http://schemas.microsoft.com/office/drawing/2014/main" id="{00000000-0008-0000-0C00-000001F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128002" name="cmdCheckTechnologiesSheet" hidden="1">
              <a:extLst>
                <a:ext uri="{63B3BB69-23CF-44E3-9099-C40C66FF867C}">
                  <a14:compatExt spid="_x0000_s128002"/>
                </a:ext>
                <a:ext uri="{FF2B5EF4-FFF2-40B4-BE49-F238E27FC236}">
                  <a16:creationId xmlns:a16="http://schemas.microsoft.com/office/drawing/2014/main" id="{00000000-0008-0000-0C00-000002F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647700</xdr:colOff>
          <xdr:row>5</xdr:row>
          <xdr:rowOff>0</xdr:rowOff>
        </xdr:to>
        <xdr:sp macro="" textlink="">
          <xdr:nvSpPr>
            <xdr:cNvPr id="128003" name="cmdProcUnits" hidden="1">
              <a:extLst>
                <a:ext uri="{63B3BB69-23CF-44E3-9099-C40C66FF867C}">
                  <a14:compatExt spid="_x0000_s128003"/>
                </a:ext>
                <a:ext uri="{FF2B5EF4-FFF2-40B4-BE49-F238E27FC236}">
                  <a16:creationId xmlns:a16="http://schemas.microsoft.com/office/drawing/2014/main" id="{00000000-0008-0000-0C00-000003F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CH_IND/TCH_IND_PG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CH_NH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Sv2-692-Home"/>
      <sheetName val="Issues outstanding"/>
      <sheetName val="Log"/>
      <sheetName val="Index"/>
      <sheetName val="RES"/>
      <sheetName val="EB_Exist"/>
      <sheetName val="ANSv2-692-REGIONS"/>
      <sheetName val="ANSv2-692-Commodities"/>
      <sheetName val="Commodities_BASE"/>
      <sheetName val="ANSv2-692-Processes"/>
      <sheetName val="ANSv2-692-Constraints"/>
      <sheetName val="ANSv2-692-CommData"/>
      <sheetName val="CommData_BASE"/>
      <sheetName val="ProcData_PGM"/>
      <sheetName val="Processes_BASE"/>
      <sheetName val="ANSv2-692-ProcData"/>
      <sheetName val="ProcData_PGMexports"/>
      <sheetName val="PGM methodology"/>
      <sheetName val="Production of minerals"/>
      <sheetName val="Energy data"/>
      <sheetName val="Students report"/>
      <sheetName val="Mudd 2009 paper"/>
      <sheetName val="Sheet1"/>
      <sheetName val="Waterberg project"/>
      <sheetName val="Costs"/>
      <sheetName val="Students worksheet"/>
      <sheetName val="Minerals council report 2017"/>
      <sheetName val="Brunos EB"/>
      <sheetName val="ANSv2-692-ConstrData"/>
      <sheetName val="ANSv2-692-ITEMS"/>
      <sheetName val="ANSv2-692-TS DATA"/>
      <sheetName val="ANSv2-692-TID DATA"/>
      <sheetName val="ANSv2-692-TS&amp;TID DATA"/>
      <sheetName val="ANSv2-692-TS TRADE"/>
      <sheetName val="ANSv2-692-TID TRADE"/>
      <sheetName val="ANSv2-692-TS&amp;TID TRA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3">
          <cell r="G23">
            <v>124.69952392131813</v>
          </cell>
          <cell r="H23">
            <v>130.71131620168498</v>
          </cell>
          <cell r="I23">
            <v>84.02169487089688</v>
          </cell>
          <cell r="J23">
            <v>133.92546693812523</v>
          </cell>
          <cell r="K23">
            <v>127.71131620168498</v>
          </cell>
          <cell r="L23">
            <v>125.30659928953824</v>
          </cell>
        </row>
        <row r="24">
          <cell r="G24">
            <v>101.30047607868187</v>
          </cell>
          <cell r="H24">
            <v>105.28868379831502</v>
          </cell>
          <cell r="I24">
            <v>74.97830512910312</v>
          </cell>
          <cell r="J24">
            <v>110.07453306187479</v>
          </cell>
          <cell r="K24">
            <v>105.28868379831502</v>
          </cell>
          <cell r="L24">
            <v>103.69340071046176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Sv2-692-Home"/>
      <sheetName val="Index"/>
      <sheetName val="RES"/>
      <sheetName val="EB_Exist"/>
      <sheetName val="ANSv2-692-REGIONS"/>
      <sheetName val="ANSv2-692-Commodities"/>
      <sheetName val="Commodities_BASE"/>
      <sheetName val="ANSv2-692-Processes"/>
      <sheetName val="ANSv2-692-Constraints"/>
      <sheetName val="ANSv2-692-CommData"/>
      <sheetName val="CommData_BASE"/>
      <sheetName val="Processes_BASE"/>
      <sheetName val="ANSv2-692-ProcData"/>
      <sheetName val="ProcData_Demands"/>
      <sheetName val="ProcData_NH3"/>
      <sheetName val="ANSv2-692-ConstrData"/>
      <sheetName val="ANSv2-692-ITEMS"/>
      <sheetName val="ANSv2-692-TS DATA"/>
      <sheetName val="ANSv2-692-TID DATA"/>
      <sheetName val="ANSv2-692-TS&amp;TID DATA"/>
      <sheetName val="ANSv2-692-TS TRADE"/>
      <sheetName val="ANSv2-692-TID TRADE"/>
      <sheetName val="ANSv2-692-TS&amp;TID TRADE"/>
    </sheetNames>
    <sheetDataSet>
      <sheetData sheetId="0"/>
      <sheetData sheetId="1"/>
      <sheetData sheetId="2"/>
      <sheetData sheetId="3">
        <row r="4">
          <cell r="F4">
            <v>0.33</v>
          </cell>
        </row>
        <row r="5">
          <cell r="F5">
            <v>6.1380000000000008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8">
          <cell r="E8">
            <v>6.1380000000000008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Bruno Merven" id="{B1B3113A-9AEB-4223-A956-A0CFC873B37D}" userId="Bruno Merve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9" dT="2021-09-09T14:00:31.81" personId="{B1B3113A-9AEB-4223-A956-A0CFC873B37D}" id="{E675FE30-2045-4711-929A-2790AA80926A}">
    <text>IRE seems to have a problem with TOPxx parameters in the new import templates</text>
  </threadedComment>
  <threadedComment ref="E10" dT="2021-09-09T14:00:31.81" personId="{B1B3113A-9AEB-4223-A956-A0CFC873B37D}" id="{E49AB5DA-A399-4F48-82A4-0E5DB3EB90DB}">
    <text>IRE seems to have a problem with TOPxx parameters in the new import templates</text>
  </threadedComment>
  <threadedComment ref="E11" dT="2021-09-09T14:00:31.81" personId="{B1B3113A-9AEB-4223-A956-A0CFC873B37D}" id="{9B9E236E-1FD4-4E7D-86A1-A5F5C09A628D}">
    <text>IRE seems to have a problem with TOPxx parameters in the new import templates</text>
  </threadedComment>
  <threadedComment ref="E12" dT="2021-09-09T14:00:31.81" personId="{B1B3113A-9AEB-4223-A956-A0CFC873B37D}" id="{5D095352-6659-46B0-BC54-2028B3502852}">
    <text>IRE seems to have a problem with TOPxx parameters in the new import templates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9" dT="2021-09-22T07:45:53.23" personId="{B1B3113A-9AEB-4223-A956-A0CFC873B37D}" id="{B2628858-B6B6-4838-9180-F4C75E4FE2C9}">
    <text>Interpolation and forward extrapolation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9.xml"/><Relationship Id="rId3" Type="http://schemas.openxmlformats.org/officeDocument/2006/relationships/vmlDrawing" Target="../drawings/vmlDrawing7.vml"/><Relationship Id="rId7" Type="http://schemas.openxmlformats.org/officeDocument/2006/relationships/image" Target="../media/image18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18.xml"/><Relationship Id="rId5" Type="http://schemas.openxmlformats.org/officeDocument/2006/relationships/image" Target="../media/image17.emf"/><Relationship Id="rId4" Type="http://schemas.openxmlformats.org/officeDocument/2006/relationships/control" Target="../activeX/activeX17.xml"/><Relationship Id="rId9" Type="http://schemas.openxmlformats.org/officeDocument/2006/relationships/image" Target="../media/image19.emf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2.xml"/><Relationship Id="rId13" Type="http://schemas.openxmlformats.org/officeDocument/2006/relationships/image" Target="../media/image24.emf"/><Relationship Id="rId3" Type="http://schemas.openxmlformats.org/officeDocument/2006/relationships/vmlDrawing" Target="../drawings/vmlDrawing8.vml"/><Relationship Id="rId7" Type="http://schemas.openxmlformats.org/officeDocument/2006/relationships/image" Target="../media/image21.emf"/><Relationship Id="rId12" Type="http://schemas.openxmlformats.org/officeDocument/2006/relationships/control" Target="../activeX/activeX24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21.xml"/><Relationship Id="rId11" Type="http://schemas.openxmlformats.org/officeDocument/2006/relationships/image" Target="../media/image23.emf"/><Relationship Id="rId5" Type="http://schemas.openxmlformats.org/officeDocument/2006/relationships/image" Target="../media/image20.emf"/><Relationship Id="rId10" Type="http://schemas.openxmlformats.org/officeDocument/2006/relationships/control" Target="../activeX/activeX23.xml"/><Relationship Id="rId4" Type="http://schemas.openxmlformats.org/officeDocument/2006/relationships/control" Target="../activeX/activeX20.xml"/><Relationship Id="rId9" Type="http://schemas.openxmlformats.org/officeDocument/2006/relationships/image" Target="../media/image22.emf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7.xml"/><Relationship Id="rId13" Type="http://schemas.openxmlformats.org/officeDocument/2006/relationships/image" Target="../media/image29.emf"/><Relationship Id="rId3" Type="http://schemas.openxmlformats.org/officeDocument/2006/relationships/vmlDrawing" Target="../drawings/vmlDrawing9.vml"/><Relationship Id="rId7" Type="http://schemas.openxmlformats.org/officeDocument/2006/relationships/image" Target="../media/image26.emf"/><Relationship Id="rId12" Type="http://schemas.openxmlformats.org/officeDocument/2006/relationships/control" Target="../activeX/activeX29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6" Type="http://schemas.openxmlformats.org/officeDocument/2006/relationships/control" Target="../activeX/activeX26.xml"/><Relationship Id="rId11" Type="http://schemas.openxmlformats.org/officeDocument/2006/relationships/image" Target="../media/image28.emf"/><Relationship Id="rId5" Type="http://schemas.openxmlformats.org/officeDocument/2006/relationships/image" Target="../media/image25.emf"/><Relationship Id="rId10" Type="http://schemas.openxmlformats.org/officeDocument/2006/relationships/control" Target="../activeX/activeX28.xml"/><Relationship Id="rId4" Type="http://schemas.openxmlformats.org/officeDocument/2006/relationships/control" Target="../activeX/activeX25.xml"/><Relationship Id="rId9" Type="http://schemas.openxmlformats.org/officeDocument/2006/relationships/image" Target="../media/image27.emf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2.xml"/><Relationship Id="rId3" Type="http://schemas.openxmlformats.org/officeDocument/2006/relationships/vmlDrawing" Target="../drawings/vmlDrawing10.vml"/><Relationship Id="rId7" Type="http://schemas.openxmlformats.org/officeDocument/2006/relationships/image" Target="../media/image31.emf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6" Type="http://schemas.openxmlformats.org/officeDocument/2006/relationships/control" Target="../activeX/activeX31.xml"/><Relationship Id="rId11" Type="http://schemas.microsoft.com/office/2017/10/relationships/threadedComment" Target="../threadedComments/threadedComment1.xml"/><Relationship Id="rId5" Type="http://schemas.openxmlformats.org/officeDocument/2006/relationships/image" Target="../media/image30.emf"/><Relationship Id="rId10" Type="http://schemas.openxmlformats.org/officeDocument/2006/relationships/comments" Target="../comments2.xml"/><Relationship Id="rId4" Type="http://schemas.openxmlformats.org/officeDocument/2006/relationships/control" Target="../activeX/activeX30.xml"/><Relationship Id="rId9" Type="http://schemas.openxmlformats.org/officeDocument/2006/relationships/image" Target="../media/image32.emf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5.xml"/><Relationship Id="rId13" Type="http://schemas.openxmlformats.org/officeDocument/2006/relationships/image" Target="../media/image37.emf"/><Relationship Id="rId18" Type="http://schemas.openxmlformats.org/officeDocument/2006/relationships/comments" Target="../comments3.xml"/><Relationship Id="rId3" Type="http://schemas.openxmlformats.org/officeDocument/2006/relationships/vmlDrawing" Target="../drawings/vmlDrawing11.vml"/><Relationship Id="rId7" Type="http://schemas.openxmlformats.org/officeDocument/2006/relationships/image" Target="../media/image34.emf"/><Relationship Id="rId12" Type="http://schemas.openxmlformats.org/officeDocument/2006/relationships/control" Target="../activeX/activeX37.xml"/><Relationship Id="rId17" Type="http://schemas.openxmlformats.org/officeDocument/2006/relationships/image" Target="../media/image39.emf"/><Relationship Id="rId2" Type="http://schemas.openxmlformats.org/officeDocument/2006/relationships/drawing" Target="../drawings/drawing10.xml"/><Relationship Id="rId16" Type="http://schemas.openxmlformats.org/officeDocument/2006/relationships/control" Target="../activeX/activeX39.xml"/><Relationship Id="rId1" Type="http://schemas.openxmlformats.org/officeDocument/2006/relationships/printerSettings" Target="../printerSettings/printerSettings12.bin"/><Relationship Id="rId6" Type="http://schemas.openxmlformats.org/officeDocument/2006/relationships/control" Target="../activeX/activeX34.xml"/><Relationship Id="rId11" Type="http://schemas.openxmlformats.org/officeDocument/2006/relationships/image" Target="../media/image36.emf"/><Relationship Id="rId5" Type="http://schemas.openxmlformats.org/officeDocument/2006/relationships/image" Target="../media/image33.emf"/><Relationship Id="rId15" Type="http://schemas.openxmlformats.org/officeDocument/2006/relationships/image" Target="../media/image38.emf"/><Relationship Id="rId10" Type="http://schemas.openxmlformats.org/officeDocument/2006/relationships/control" Target="../activeX/activeX36.xml"/><Relationship Id="rId4" Type="http://schemas.openxmlformats.org/officeDocument/2006/relationships/control" Target="../activeX/activeX33.xml"/><Relationship Id="rId9" Type="http://schemas.openxmlformats.org/officeDocument/2006/relationships/image" Target="../media/image35.emf"/><Relationship Id="rId14" Type="http://schemas.openxmlformats.org/officeDocument/2006/relationships/control" Target="../activeX/activeX38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2.xml"/><Relationship Id="rId13" Type="http://schemas.openxmlformats.org/officeDocument/2006/relationships/image" Target="../media/image44.emf"/><Relationship Id="rId18" Type="http://schemas.openxmlformats.org/officeDocument/2006/relationships/comments" Target="../comments4.xml"/><Relationship Id="rId3" Type="http://schemas.openxmlformats.org/officeDocument/2006/relationships/vmlDrawing" Target="../drawings/vmlDrawing12.vml"/><Relationship Id="rId7" Type="http://schemas.openxmlformats.org/officeDocument/2006/relationships/image" Target="../media/image41.emf"/><Relationship Id="rId12" Type="http://schemas.openxmlformats.org/officeDocument/2006/relationships/control" Target="../activeX/activeX44.xml"/><Relationship Id="rId17" Type="http://schemas.openxmlformats.org/officeDocument/2006/relationships/image" Target="../media/image46.emf"/><Relationship Id="rId2" Type="http://schemas.openxmlformats.org/officeDocument/2006/relationships/drawing" Target="../drawings/drawing11.xml"/><Relationship Id="rId16" Type="http://schemas.openxmlformats.org/officeDocument/2006/relationships/control" Target="../activeX/activeX46.xml"/><Relationship Id="rId1" Type="http://schemas.openxmlformats.org/officeDocument/2006/relationships/printerSettings" Target="../printerSettings/printerSettings13.bin"/><Relationship Id="rId6" Type="http://schemas.openxmlformats.org/officeDocument/2006/relationships/control" Target="../activeX/activeX41.xml"/><Relationship Id="rId11" Type="http://schemas.openxmlformats.org/officeDocument/2006/relationships/image" Target="../media/image43.emf"/><Relationship Id="rId5" Type="http://schemas.openxmlformats.org/officeDocument/2006/relationships/image" Target="../media/image40.emf"/><Relationship Id="rId15" Type="http://schemas.openxmlformats.org/officeDocument/2006/relationships/image" Target="../media/image45.emf"/><Relationship Id="rId10" Type="http://schemas.openxmlformats.org/officeDocument/2006/relationships/control" Target="../activeX/activeX43.xml"/><Relationship Id="rId19" Type="http://schemas.microsoft.com/office/2017/10/relationships/threadedComment" Target="../threadedComments/threadedComment2.xml"/><Relationship Id="rId4" Type="http://schemas.openxmlformats.org/officeDocument/2006/relationships/control" Target="../activeX/activeX40.xml"/><Relationship Id="rId9" Type="http://schemas.openxmlformats.org/officeDocument/2006/relationships/image" Target="../media/image42.emf"/><Relationship Id="rId14" Type="http://schemas.openxmlformats.org/officeDocument/2006/relationships/control" Target="../activeX/activeX45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9.xml"/><Relationship Id="rId13" Type="http://schemas.openxmlformats.org/officeDocument/2006/relationships/image" Target="../media/image51.emf"/><Relationship Id="rId18" Type="http://schemas.openxmlformats.org/officeDocument/2006/relationships/comments" Target="../comments5.xml"/><Relationship Id="rId3" Type="http://schemas.openxmlformats.org/officeDocument/2006/relationships/vmlDrawing" Target="../drawings/vmlDrawing13.vml"/><Relationship Id="rId7" Type="http://schemas.openxmlformats.org/officeDocument/2006/relationships/image" Target="../media/image48.emf"/><Relationship Id="rId12" Type="http://schemas.openxmlformats.org/officeDocument/2006/relationships/control" Target="../activeX/activeX51.xml"/><Relationship Id="rId17" Type="http://schemas.openxmlformats.org/officeDocument/2006/relationships/image" Target="../media/image53.emf"/><Relationship Id="rId2" Type="http://schemas.openxmlformats.org/officeDocument/2006/relationships/drawing" Target="../drawings/drawing12.xml"/><Relationship Id="rId16" Type="http://schemas.openxmlformats.org/officeDocument/2006/relationships/control" Target="../activeX/activeX53.xml"/><Relationship Id="rId1" Type="http://schemas.openxmlformats.org/officeDocument/2006/relationships/printerSettings" Target="../printerSettings/printerSettings14.bin"/><Relationship Id="rId6" Type="http://schemas.openxmlformats.org/officeDocument/2006/relationships/control" Target="../activeX/activeX48.xml"/><Relationship Id="rId11" Type="http://schemas.openxmlformats.org/officeDocument/2006/relationships/image" Target="../media/image50.emf"/><Relationship Id="rId5" Type="http://schemas.openxmlformats.org/officeDocument/2006/relationships/image" Target="../media/image47.emf"/><Relationship Id="rId15" Type="http://schemas.openxmlformats.org/officeDocument/2006/relationships/image" Target="../media/image52.emf"/><Relationship Id="rId10" Type="http://schemas.openxmlformats.org/officeDocument/2006/relationships/control" Target="../activeX/activeX50.xml"/><Relationship Id="rId4" Type="http://schemas.openxmlformats.org/officeDocument/2006/relationships/control" Target="../activeX/activeX47.xml"/><Relationship Id="rId9" Type="http://schemas.openxmlformats.org/officeDocument/2006/relationships/image" Target="../media/image49.emf"/><Relationship Id="rId14" Type="http://schemas.openxmlformats.org/officeDocument/2006/relationships/control" Target="../activeX/activeX5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1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6.xml"/><Relationship Id="rId13" Type="http://schemas.openxmlformats.org/officeDocument/2006/relationships/image" Target="../media/image61.emf"/><Relationship Id="rId18" Type="http://schemas.openxmlformats.org/officeDocument/2006/relationships/control" Target="../activeX/activeX61.xml"/><Relationship Id="rId3" Type="http://schemas.openxmlformats.org/officeDocument/2006/relationships/vmlDrawing" Target="../drawings/vmlDrawing15.vml"/><Relationship Id="rId7" Type="http://schemas.openxmlformats.org/officeDocument/2006/relationships/image" Target="../media/image58.emf"/><Relationship Id="rId12" Type="http://schemas.openxmlformats.org/officeDocument/2006/relationships/control" Target="../activeX/activeX58.xml"/><Relationship Id="rId17" Type="http://schemas.openxmlformats.org/officeDocument/2006/relationships/image" Target="../media/image63.emf"/><Relationship Id="rId2" Type="http://schemas.openxmlformats.org/officeDocument/2006/relationships/drawing" Target="../drawings/drawing15.xml"/><Relationship Id="rId16" Type="http://schemas.openxmlformats.org/officeDocument/2006/relationships/control" Target="../activeX/activeX60.xml"/><Relationship Id="rId20" Type="http://schemas.openxmlformats.org/officeDocument/2006/relationships/comments" Target="../comments7.xml"/><Relationship Id="rId1" Type="http://schemas.openxmlformats.org/officeDocument/2006/relationships/printerSettings" Target="../printerSettings/printerSettings17.bin"/><Relationship Id="rId6" Type="http://schemas.openxmlformats.org/officeDocument/2006/relationships/control" Target="../activeX/activeX55.xml"/><Relationship Id="rId11" Type="http://schemas.openxmlformats.org/officeDocument/2006/relationships/image" Target="../media/image60.emf"/><Relationship Id="rId5" Type="http://schemas.openxmlformats.org/officeDocument/2006/relationships/image" Target="../media/image57.emf"/><Relationship Id="rId15" Type="http://schemas.openxmlformats.org/officeDocument/2006/relationships/image" Target="../media/image62.emf"/><Relationship Id="rId10" Type="http://schemas.openxmlformats.org/officeDocument/2006/relationships/control" Target="../activeX/activeX57.xml"/><Relationship Id="rId19" Type="http://schemas.openxmlformats.org/officeDocument/2006/relationships/image" Target="../media/image64.emf"/><Relationship Id="rId4" Type="http://schemas.openxmlformats.org/officeDocument/2006/relationships/control" Target="../activeX/activeX54.xml"/><Relationship Id="rId9" Type="http://schemas.openxmlformats.org/officeDocument/2006/relationships/image" Target="../media/image59.emf"/><Relationship Id="rId14" Type="http://schemas.openxmlformats.org/officeDocument/2006/relationships/control" Target="../activeX/activeX59.x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4.xml"/><Relationship Id="rId3" Type="http://schemas.openxmlformats.org/officeDocument/2006/relationships/vmlDrawing" Target="../drawings/vmlDrawing16.vml"/><Relationship Id="rId7" Type="http://schemas.openxmlformats.org/officeDocument/2006/relationships/image" Target="../media/image66.emf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Relationship Id="rId6" Type="http://schemas.openxmlformats.org/officeDocument/2006/relationships/control" Target="../activeX/activeX63.xml"/><Relationship Id="rId11" Type="http://schemas.openxmlformats.org/officeDocument/2006/relationships/image" Target="../media/image68.emf"/><Relationship Id="rId5" Type="http://schemas.openxmlformats.org/officeDocument/2006/relationships/image" Target="../media/image65.emf"/><Relationship Id="rId10" Type="http://schemas.openxmlformats.org/officeDocument/2006/relationships/control" Target="../activeX/activeX65.xml"/><Relationship Id="rId4" Type="http://schemas.openxmlformats.org/officeDocument/2006/relationships/control" Target="../activeX/activeX62.xml"/><Relationship Id="rId9" Type="http://schemas.openxmlformats.org/officeDocument/2006/relationships/image" Target="../media/image67.emf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8.xml"/><Relationship Id="rId13" Type="http://schemas.openxmlformats.org/officeDocument/2006/relationships/image" Target="../media/image73.emf"/><Relationship Id="rId18" Type="http://schemas.openxmlformats.org/officeDocument/2006/relationships/control" Target="../activeX/activeX73.xml"/><Relationship Id="rId3" Type="http://schemas.openxmlformats.org/officeDocument/2006/relationships/vmlDrawing" Target="../drawings/vmlDrawing17.vml"/><Relationship Id="rId21" Type="http://schemas.openxmlformats.org/officeDocument/2006/relationships/image" Target="../media/image77.emf"/><Relationship Id="rId7" Type="http://schemas.openxmlformats.org/officeDocument/2006/relationships/image" Target="../media/image70.emf"/><Relationship Id="rId12" Type="http://schemas.openxmlformats.org/officeDocument/2006/relationships/control" Target="../activeX/activeX70.xml"/><Relationship Id="rId17" Type="http://schemas.openxmlformats.org/officeDocument/2006/relationships/image" Target="../media/image75.emf"/><Relationship Id="rId2" Type="http://schemas.openxmlformats.org/officeDocument/2006/relationships/drawing" Target="../drawings/drawing17.xml"/><Relationship Id="rId16" Type="http://schemas.openxmlformats.org/officeDocument/2006/relationships/control" Target="../activeX/activeX72.xml"/><Relationship Id="rId20" Type="http://schemas.openxmlformats.org/officeDocument/2006/relationships/control" Target="../activeX/activeX74.xml"/><Relationship Id="rId1" Type="http://schemas.openxmlformats.org/officeDocument/2006/relationships/printerSettings" Target="../printerSettings/printerSettings19.bin"/><Relationship Id="rId6" Type="http://schemas.openxmlformats.org/officeDocument/2006/relationships/control" Target="../activeX/activeX67.xml"/><Relationship Id="rId11" Type="http://schemas.openxmlformats.org/officeDocument/2006/relationships/image" Target="../media/image72.emf"/><Relationship Id="rId5" Type="http://schemas.openxmlformats.org/officeDocument/2006/relationships/image" Target="../media/image69.emf"/><Relationship Id="rId15" Type="http://schemas.openxmlformats.org/officeDocument/2006/relationships/image" Target="../media/image74.emf"/><Relationship Id="rId23" Type="http://schemas.openxmlformats.org/officeDocument/2006/relationships/image" Target="../media/image78.emf"/><Relationship Id="rId10" Type="http://schemas.openxmlformats.org/officeDocument/2006/relationships/control" Target="../activeX/activeX69.xml"/><Relationship Id="rId19" Type="http://schemas.openxmlformats.org/officeDocument/2006/relationships/image" Target="../media/image76.emf"/><Relationship Id="rId4" Type="http://schemas.openxmlformats.org/officeDocument/2006/relationships/control" Target="../activeX/activeX66.xml"/><Relationship Id="rId9" Type="http://schemas.openxmlformats.org/officeDocument/2006/relationships/image" Target="../media/image71.emf"/><Relationship Id="rId14" Type="http://schemas.openxmlformats.org/officeDocument/2006/relationships/control" Target="../activeX/activeX71.xml"/><Relationship Id="rId22" Type="http://schemas.openxmlformats.org/officeDocument/2006/relationships/control" Target="../activeX/activeX75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8.xml"/><Relationship Id="rId13" Type="http://schemas.openxmlformats.org/officeDocument/2006/relationships/image" Target="../media/image83.emf"/><Relationship Id="rId18" Type="http://schemas.openxmlformats.org/officeDocument/2006/relationships/control" Target="../activeX/activeX83.xml"/><Relationship Id="rId3" Type="http://schemas.openxmlformats.org/officeDocument/2006/relationships/vmlDrawing" Target="../drawings/vmlDrawing18.vml"/><Relationship Id="rId7" Type="http://schemas.openxmlformats.org/officeDocument/2006/relationships/image" Target="../media/image80.emf"/><Relationship Id="rId12" Type="http://schemas.openxmlformats.org/officeDocument/2006/relationships/control" Target="../activeX/activeX80.xml"/><Relationship Id="rId17" Type="http://schemas.openxmlformats.org/officeDocument/2006/relationships/image" Target="../media/image85.emf"/><Relationship Id="rId2" Type="http://schemas.openxmlformats.org/officeDocument/2006/relationships/drawing" Target="../drawings/drawing18.xml"/><Relationship Id="rId16" Type="http://schemas.openxmlformats.org/officeDocument/2006/relationships/control" Target="../activeX/activeX82.xml"/><Relationship Id="rId1" Type="http://schemas.openxmlformats.org/officeDocument/2006/relationships/printerSettings" Target="../printerSettings/printerSettings20.bin"/><Relationship Id="rId6" Type="http://schemas.openxmlformats.org/officeDocument/2006/relationships/control" Target="../activeX/activeX77.xml"/><Relationship Id="rId11" Type="http://schemas.openxmlformats.org/officeDocument/2006/relationships/image" Target="../media/image82.emf"/><Relationship Id="rId5" Type="http://schemas.openxmlformats.org/officeDocument/2006/relationships/image" Target="../media/image79.emf"/><Relationship Id="rId15" Type="http://schemas.openxmlformats.org/officeDocument/2006/relationships/image" Target="../media/image84.emf"/><Relationship Id="rId10" Type="http://schemas.openxmlformats.org/officeDocument/2006/relationships/control" Target="../activeX/activeX79.xml"/><Relationship Id="rId19" Type="http://schemas.openxmlformats.org/officeDocument/2006/relationships/image" Target="../media/image86.emf"/><Relationship Id="rId4" Type="http://schemas.openxmlformats.org/officeDocument/2006/relationships/control" Target="../activeX/activeX76.xml"/><Relationship Id="rId9" Type="http://schemas.openxmlformats.org/officeDocument/2006/relationships/image" Target="../media/image81.emf"/><Relationship Id="rId14" Type="http://schemas.openxmlformats.org/officeDocument/2006/relationships/control" Target="../activeX/activeX81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9.emf"/><Relationship Id="rId13" Type="http://schemas.openxmlformats.org/officeDocument/2006/relationships/control" Target="../activeX/activeX89.xml"/><Relationship Id="rId18" Type="http://schemas.openxmlformats.org/officeDocument/2006/relationships/image" Target="../media/image94.emf"/><Relationship Id="rId3" Type="http://schemas.openxmlformats.org/officeDocument/2006/relationships/control" Target="../activeX/activeX84.xml"/><Relationship Id="rId21" Type="http://schemas.openxmlformats.org/officeDocument/2006/relationships/control" Target="../activeX/activeX93.xml"/><Relationship Id="rId7" Type="http://schemas.openxmlformats.org/officeDocument/2006/relationships/control" Target="../activeX/activeX86.xml"/><Relationship Id="rId12" Type="http://schemas.openxmlformats.org/officeDocument/2006/relationships/image" Target="../media/image91.emf"/><Relationship Id="rId17" Type="http://schemas.openxmlformats.org/officeDocument/2006/relationships/control" Target="../activeX/activeX91.xml"/><Relationship Id="rId2" Type="http://schemas.openxmlformats.org/officeDocument/2006/relationships/vmlDrawing" Target="../drawings/vmlDrawing19.vml"/><Relationship Id="rId16" Type="http://schemas.openxmlformats.org/officeDocument/2006/relationships/image" Target="../media/image93.emf"/><Relationship Id="rId20" Type="http://schemas.openxmlformats.org/officeDocument/2006/relationships/image" Target="../media/image95.emf"/><Relationship Id="rId1" Type="http://schemas.openxmlformats.org/officeDocument/2006/relationships/drawing" Target="../drawings/drawing19.xml"/><Relationship Id="rId6" Type="http://schemas.openxmlformats.org/officeDocument/2006/relationships/image" Target="../media/image88.emf"/><Relationship Id="rId11" Type="http://schemas.openxmlformats.org/officeDocument/2006/relationships/control" Target="../activeX/activeX88.xml"/><Relationship Id="rId5" Type="http://schemas.openxmlformats.org/officeDocument/2006/relationships/control" Target="../activeX/activeX85.xml"/><Relationship Id="rId15" Type="http://schemas.openxmlformats.org/officeDocument/2006/relationships/control" Target="../activeX/activeX90.xml"/><Relationship Id="rId10" Type="http://schemas.openxmlformats.org/officeDocument/2006/relationships/image" Target="../media/image90.emf"/><Relationship Id="rId19" Type="http://schemas.openxmlformats.org/officeDocument/2006/relationships/control" Target="../activeX/activeX92.xml"/><Relationship Id="rId4" Type="http://schemas.openxmlformats.org/officeDocument/2006/relationships/image" Target="../media/image87.emf"/><Relationship Id="rId9" Type="http://schemas.openxmlformats.org/officeDocument/2006/relationships/control" Target="../activeX/activeX87.xml"/><Relationship Id="rId14" Type="http://schemas.openxmlformats.org/officeDocument/2006/relationships/image" Target="../media/image92.emf"/><Relationship Id="rId22" Type="http://schemas.openxmlformats.org/officeDocument/2006/relationships/image" Target="../media/image96.emf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9.emf"/><Relationship Id="rId13" Type="http://schemas.openxmlformats.org/officeDocument/2006/relationships/control" Target="../activeX/activeX99.xml"/><Relationship Id="rId18" Type="http://schemas.openxmlformats.org/officeDocument/2006/relationships/image" Target="../media/image104.emf"/><Relationship Id="rId3" Type="http://schemas.openxmlformats.org/officeDocument/2006/relationships/control" Target="../activeX/activeX94.xml"/><Relationship Id="rId21" Type="http://schemas.openxmlformats.org/officeDocument/2006/relationships/control" Target="../activeX/activeX103.xml"/><Relationship Id="rId7" Type="http://schemas.openxmlformats.org/officeDocument/2006/relationships/control" Target="../activeX/activeX96.xml"/><Relationship Id="rId12" Type="http://schemas.openxmlformats.org/officeDocument/2006/relationships/image" Target="../media/image101.emf"/><Relationship Id="rId17" Type="http://schemas.openxmlformats.org/officeDocument/2006/relationships/control" Target="../activeX/activeX101.xml"/><Relationship Id="rId2" Type="http://schemas.openxmlformats.org/officeDocument/2006/relationships/vmlDrawing" Target="../drawings/vmlDrawing20.vml"/><Relationship Id="rId16" Type="http://schemas.openxmlformats.org/officeDocument/2006/relationships/image" Target="../media/image103.emf"/><Relationship Id="rId20" Type="http://schemas.openxmlformats.org/officeDocument/2006/relationships/image" Target="../media/image105.emf"/><Relationship Id="rId1" Type="http://schemas.openxmlformats.org/officeDocument/2006/relationships/drawing" Target="../drawings/drawing20.xml"/><Relationship Id="rId6" Type="http://schemas.openxmlformats.org/officeDocument/2006/relationships/image" Target="../media/image98.emf"/><Relationship Id="rId11" Type="http://schemas.openxmlformats.org/officeDocument/2006/relationships/control" Target="../activeX/activeX98.xml"/><Relationship Id="rId5" Type="http://schemas.openxmlformats.org/officeDocument/2006/relationships/control" Target="../activeX/activeX95.xml"/><Relationship Id="rId15" Type="http://schemas.openxmlformats.org/officeDocument/2006/relationships/control" Target="../activeX/activeX100.xml"/><Relationship Id="rId10" Type="http://schemas.openxmlformats.org/officeDocument/2006/relationships/image" Target="../media/image100.emf"/><Relationship Id="rId19" Type="http://schemas.openxmlformats.org/officeDocument/2006/relationships/control" Target="../activeX/activeX102.xml"/><Relationship Id="rId4" Type="http://schemas.openxmlformats.org/officeDocument/2006/relationships/image" Target="../media/image97.emf"/><Relationship Id="rId9" Type="http://schemas.openxmlformats.org/officeDocument/2006/relationships/control" Target="../activeX/activeX97.xml"/><Relationship Id="rId14" Type="http://schemas.openxmlformats.org/officeDocument/2006/relationships/image" Target="../media/image102.emf"/><Relationship Id="rId22" Type="http://schemas.openxmlformats.org/officeDocument/2006/relationships/image" Target="../media/image106.emf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6.xml"/><Relationship Id="rId13" Type="http://schemas.openxmlformats.org/officeDocument/2006/relationships/image" Target="../media/image111.emf"/><Relationship Id="rId18" Type="http://schemas.openxmlformats.org/officeDocument/2006/relationships/control" Target="../activeX/activeX111.xml"/><Relationship Id="rId3" Type="http://schemas.openxmlformats.org/officeDocument/2006/relationships/vmlDrawing" Target="../drawings/vmlDrawing21.vml"/><Relationship Id="rId7" Type="http://schemas.openxmlformats.org/officeDocument/2006/relationships/image" Target="../media/image108.emf"/><Relationship Id="rId12" Type="http://schemas.openxmlformats.org/officeDocument/2006/relationships/control" Target="../activeX/activeX108.xml"/><Relationship Id="rId17" Type="http://schemas.openxmlformats.org/officeDocument/2006/relationships/image" Target="../media/image113.emf"/><Relationship Id="rId2" Type="http://schemas.openxmlformats.org/officeDocument/2006/relationships/drawing" Target="../drawings/drawing21.xml"/><Relationship Id="rId16" Type="http://schemas.openxmlformats.org/officeDocument/2006/relationships/control" Target="../activeX/activeX110.xml"/><Relationship Id="rId1" Type="http://schemas.openxmlformats.org/officeDocument/2006/relationships/printerSettings" Target="../printerSettings/printerSettings21.bin"/><Relationship Id="rId6" Type="http://schemas.openxmlformats.org/officeDocument/2006/relationships/control" Target="../activeX/activeX105.xml"/><Relationship Id="rId11" Type="http://schemas.openxmlformats.org/officeDocument/2006/relationships/image" Target="../media/image110.emf"/><Relationship Id="rId5" Type="http://schemas.openxmlformats.org/officeDocument/2006/relationships/image" Target="../media/image107.emf"/><Relationship Id="rId15" Type="http://schemas.openxmlformats.org/officeDocument/2006/relationships/image" Target="../media/image112.emf"/><Relationship Id="rId10" Type="http://schemas.openxmlformats.org/officeDocument/2006/relationships/control" Target="../activeX/activeX107.xml"/><Relationship Id="rId19" Type="http://schemas.openxmlformats.org/officeDocument/2006/relationships/image" Target="../media/image114.emf"/><Relationship Id="rId4" Type="http://schemas.openxmlformats.org/officeDocument/2006/relationships/control" Target="../activeX/activeX104.xml"/><Relationship Id="rId9" Type="http://schemas.openxmlformats.org/officeDocument/2006/relationships/image" Target="../media/image109.emf"/><Relationship Id="rId14" Type="http://schemas.openxmlformats.org/officeDocument/2006/relationships/control" Target="../activeX/activeX109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14.xml"/><Relationship Id="rId13" Type="http://schemas.openxmlformats.org/officeDocument/2006/relationships/image" Target="../media/image119.emf"/><Relationship Id="rId18" Type="http://schemas.openxmlformats.org/officeDocument/2006/relationships/control" Target="../activeX/activeX119.xml"/><Relationship Id="rId3" Type="http://schemas.openxmlformats.org/officeDocument/2006/relationships/vmlDrawing" Target="../drawings/vmlDrawing22.vml"/><Relationship Id="rId21" Type="http://schemas.openxmlformats.org/officeDocument/2006/relationships/image" Target="../media/image123.emf"/><Relationship Id="rId7" Type="http://schemas.openxmlformats.org/officeDocument/2006/relationships/image" Target="../media/image116.emf"/><Relationship Id="rId12" Type="http://schemas.openxmlformats.org/officeDocument/2006/relationships/control" Target="../activeX/activeX116.xml"/><Relationship Id="rId17" Type="http://schemas.openxmlformats.org/officeDocument/2006/relationships/image" Target="../media/image121.emf"/><Relationship Id="rId2" Type="http://schemas.openxmlformats.org/officeDocument/2006/relationships/drawing" Target="../drawings/drawing22.xml"/><Relationship Id="rId16" Type="http://schemas.openxmlformats.org/officeDocument/2006/relationships/control" Target="../activeX/activeX118.xml"/><Relationship Id="rId20" Type="http://schemas.openxmlformats.org/officeDocument/2006/relationships/control" Target="../activeX/activeX120.xml"/><Relationship Id="rId1" Type="http://schemas.openxmlformats.org/officeDocument/2006/relationships/printerSettings" Target="../printerSettings/printerSettings22.bin"/><Relationship Id="rId6" Type="http://schemas.openxmlformats.org/officeDocument/2006/relationships/control" Target="../activeX/activeX113.xml"/><Relationship Id="rId11" Type="http://schemas.openxmlformats.org/officeDocument/2006/relationships/image" Target="../media/image118.emf"/><Relationship Id="rId5" Type="http://schemas.openxmlformats.org/officeDocument/2006/relationships/image" Target="../media/image115.emf"/><Relationship Id="rId15" Type="http://schemas.openxmlformats.org/officeDocument/2006/relationships/image" Target="../media/image120.emf"/><Relationship Id="rId23" Type="http://schemas.openxmlformats.org/officeDocument/2006/relationships/image" Target="../media/image124.emf"/><Relationship Id="rId10" Type="http://schemas.openxmlformats.org/officeDocument/2006/relationships/control" Target="../activeX/activeX115.xml"/><Relationship Id="rId19" Type="http://schemas.openxmlformats.org/officeDocument/2006/relationships/image" Target="../media/image122.emf"/><Relationship Id="rId4" Type="http://schemas.openxmlformats.org/officeDocument/2006/relationships/control" Target="../activeX/activeX112.xml"/><Relationship Id="rId9" Type="http://schemas.openxmlformats.org/officeDocument/2006/relationships/image" Target="../media/image117.emf"/><Relationship Id="rId14" Type="http://schemas.openxmlformats.org/officeDocument/2006/relationships/control" Target="../activeX/activeX117.xml"/><Relationship Id="rId22" Type="http://schemas.openxmlformats.org/officeDocument/2006/relationships/control" Target="../activeX/activeX12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image" Target="../media/image7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7.xml"/><Relationship Id="rId5" Type="http://schemas.openxmlformats.org/officeDocument/2006/relationships/image" Target="../media/image6.emf"/><Relationship Id="rId4" Type="http://schemas.openxmlformats.org/officeDocument/2006/relationships/control" Target="../activeX/activeX6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.xml"/><Relationship Id="rId3" Type="http://schemas.openxmlformats.org/officeDocument/2006/relationships/vmlDrawing" Target="../drawings/vmlDrawing4.vml"/><Relationship Id="rId7" Type="http://schemas.openxmlformats.org/officeDocument/2006/relationships/image" Target="../media/image9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9.xml"/><Relationship Id="rId5" Type="http://schemas.openxmlformats.org/officeDocument/2006/relationships/image" Target="../media/image8.emf"/><Relationship Id="rId4" Type="http://schemas.openxmlformats.org/officeDocument/2006/relationships/control" Target="../activeX/activeX8.xml"/><Relationship Id="rId9" Type="http://schemas.openxmlformats.org/officeDocument/2006/relationships/image" Target="../media/image10.emf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3.xml"/><Relationship Id="rId3" Type="http://schemas.openxmlformats.org/officeDocument/2006/relationships/vmlDrawing" Target="../drawings/vmlDrawing5.vml"/><Relationship Id="rId7" Type="http://schemas.openxmlformats.org/officeDocument/2006/relationships/image" Target="../media/image12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12.xml"/><Relationship Id="rId5" Type="http://schemas.openxmlformats.org/officeDocument/2006/relationships/image" Target="../media/image11.emf"/><Relationship Id="rId4" Type="http://schemas.openxmlformats.org/officeDocument/2006/relationships/control" Target="../activeX/activeX11.xml"/><Relationship Id="rId9" Type="http://schemas.openxmlformats.org/officeDocument/2006/relationships/image" Target="../media/image13.emf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6.xml"/><Relationship Id="rId3" Type="http://schemas.openxmlformats.org/officeDocument/2006/relationships/vmlDrawing" Target="../drawings/vmlDrawing6.vml"/><Relationship Id="rId7" Type="http://schemas.openxmlformats.org/officeDocument/2006/relationships/image" Target="../media/image15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15.xml"/><Relationship Id="rId5" Type="http://schemas.openxmlformats.org/officeDocument/2006/relationships/image" Target="../media/image14.emf"/><Relationship Id="rId4" Type="http://schemas.openxmlformats.org/officeDocument/2006/relationships/control" Target="../activeX/activeX14.xml"/><Relationship Id="rId9" Type="http://schemas.openxmlformats.org/officeDocument/2006/relationships/image" Target="../media/image16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ksAnsHome"/>
  <dimension ref="A1:D22"/>
  <sheetViews>
    <sheetView workbookViewId="0"/>
  </sheetViews>
  <sheetFormatPr defaultRowHeight="12.75" x14ac:dyDescent="0.2"/>
  <cols>
    <col min="1" max="1" width="16.5703125" customWidth="1"/>
  </cols>
  <sheetData>
    <row r="1" spans="1:4" x14ac:dyDescent="0.2">
      <c r="A1" s="1" t="s">
        <v>114</v>
      </c>
    </row>
    <row r="15" spans="1:4" x14ac:dyDescent="0.2">
      <c r="B15" s="2"/>
      <c r="C15" s="3"/>
      <c r="D15" s="4"/>
    </row>
    <row r="16" spans="1:4" x14ac:dyDescent="0.2">
      <c r="B16" s="5"/>
      <c r="C16" s="6"/>
      <c r="D16" s="7"/>
    </row>
    <row r="17" spans="2:4" x14ac:dyDescent="0.2">
      <c r="B17" s="5"/>
      <c r="C17" s="6"/>
      <c r="D17" s="7"/>
    </row>
    <row r="18" spans="2:4" x14ac:dyDescent="0.2">
      <c r="B18" s="5"/>
      <c r="C18" s="6"/>
      <c r="D18" s="7"/>
    </row>
    <row r="19" spans="2:4" x14ac:dyDescent="0.2">
      <c r="B19" s="5"/>
      <c r="C19" s="6"/>
      <c r="D19" s="7"/>
    </row>
    <row r="20" spans="2:4" x14ac:dyDescent="0.2">
      <c r="B20" s="5"/>
      <c r="C20" s="6"/>
      <c r="D20" s="7"/>
    </row>
    <row r="21" spans="2:4" x14ac:dyDescent="0.2">
      <c r="B21" s="5"/>
      <c r="C21" s="6"/>
      <c r="D21" s="7"/>
    </row>
    <row r="22" spans="2:4" x14ac:dyDescent="0.2">
      <c r="B22" s="8"/>
      <c r="C22" s="9"/>
      <c r="D22" s="10"/>
    </row>
  </sheetData>
  <phoneticPr fontId="0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300" r:id="rId4" name="optMultiRegionCommon">
          <controlPr defaultSize="0" autoLine="0" r:id="rId5">
            <anchor moveWithCells="1">
              <from>
                <xdr:col>1</xdr:col>
                <xdr:colOff>47625</xdr:colOff>
                <xdr:row>17</xdr:row>
                <xdr:rowOff>28575</xdr:rowOff>
              </from>
              <to>
                <xdr:col>3</xdr:col>
                <xdr:colOff>552450</xdr:colOff>
                <xdr:row>21</xdr:row>
                <xdr:rowOff>142875</xdr:rowOff>
              </to>
            </anchor>
          </controlPr>
        </control>
      </mc:Choice>
      <mc:Fallback>
        <control shapeId="12300" r:id="rId4" name="optMultiRegionCommon"/>
      </mc:Fallback>
    </mc:AlternateContent>
    <mc:AlternateContent xmlns:mc="http://schemas.openxmlformats.org/markup-compatibility/2006">
      <mc:Choice Requires="x14">
        <control shapeId="12299" r:id="rId6" name="optMultiRegionNotCommon">
          <controlPr defaultSize="0" disabled="1" autoLine="0" r:id="rId7">
            <anchor moveWithCells="1">
              <from>
                <xdr:col>1</xdr:col>
                <xdr:colOff>57150</xdr:colOff>
                <xdr:row>14</xdr:row>
                <xdr:rowOff>114300</xdr:rowOff>
              </from>
              <to>
                <xdr:col>3</xdr:col>
                <xdr:colOff>571500</xdr:colOff>
                <xdr:row>17</xdr:row>
                <xdr:rowOff>0</xdr:rowOff>
              </to>
            </anchor>
          </controlPr>
        </control>
      </mc:Choice>
      <mc:Fallback>
        <control shapeId="12299" r:id="rId6" name="optMultiRegionNotCommon"/>
      </mc:Fallback>
    </mc:AlternateContent>
    <mc:AlternateContent xmlns:mc="http://schemas.openxmlformats.org/markup-compatibility/2006">
      <mc:Choice Requires="x14">
        <control shapeId="12293" r:id="rId8" name="cmdCreateNewXLS">
          <controlPr defaultSize="0" disabled="1" autoLine="0" r:id="rId9">
            <anchor moveWithCells="1">
              <from>
                <xdr:col>1</xdr:col>
                <xdr:colOff>9525</xdr:colOff>
                <xdr:row>2</xdr:row>
                <xdr:rowOff>9525</xdr:rowOff>
              </from>
              <to>
                <xdr:col>3</xdr:col>
                <xdr:colOff>238125</xdr:colOff>
                <xdr:row>6</xdr:row>
                <xdr:rowOff>76200</xdr:rowOff>
              </to>
            </anchor>
          </controlPr>
        </control>
      </mc:Choice>
      <mc:Fallback>
        <control shapeId="12293" r:id="rId8" name="cmdCreateNewXLS"/>
      </mc:Fallback>
    </mc:AlternateContent>
    <mc:AlternateContent xmlns:mc="http://schemas.openxmlformats.org/markup-compatibility/2006">
      <mc:Choice Requires="x14">
        <control shapeId="12291" r:id="rId10" name="cmdAddNewAnswerSheet">
          <controlPr defaultSize="0" autoLine="0" r:id="rId11">
            <anchor moveWithCells="1">
              <from>
                <xdr:col>1</xdr:col>
                <xdr:colOff>0</xdr:colOff>
                <xdr:row>24</xdr:row>
                <xdr:rowOff>9525</xdr:rowOff>
              </from>
              <to>
                <xdr:col>3</xdr:col>
                <xdr:colOff>228600</xdr:colOff>
                <xdr:row>28</xdr:row>
                <xdr:rowOff>76200</xdr:rowOff>
              </to>
            </anchor>
          </controlPr>
        </control>
      </mc:Choice>
      <mc:Fallback>
        <control shapeId="12291" r:id="rId10" name="cmdAddNewAnswerSheet"/>
      </mc:Fallback>
    </mc:AlternateContent>
    <mc:AlternateContent xmlns:mc="http://schemas.openxmlformats.org/markup-compatibility/2006">
      <mc:Choice Requires="x14">
        <control shapeId="12289" r:id="rId12" name="cmdUpdate">
          <controlPr defaultSize="0" disabled="1" autoLine="0" r:id="rId13">
            <anchor moveWithCells="1">
              <from>
                <xdr:col>1</xdr:col>
                <xdr:colOff>9525</xdr:colOff>
                <xdr:row>7</xdr:row>
                <xdr:rowOff>95250</xdr:rowOff>
              </from>
              <to>
                <xdr:col>3</xdr:col>
                <xdr:colOff>238125</xdr:colOff>
                <xdr:row>12</xdr:row>
                <xdr:rowOff>104775</xdr:rowOff>
              </to>
            </anchor>
          </controlPr>
        </control>
      </mc:Choice>
      <mc:Fallback>
        <control shapeId="12289" r:id="rId12" name="cmdUpdate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/>
  <dimension ref="A1:F10"/>
  <sheetViews>
    <sheetView workbookViewId="0"/>
  </sheetViews>
  <sheetFormatPr defaultColWidth="9.140625" defaultRowHeight="12.75" x14ac:dyDescent="0.2"/>
  <cols>
    <col min="1" max="1" width="12.28515625" style="18" customWidth="1"/>
    <col min="2" max="2" width="12.140625" style="18" customWidth="1"/>
    <col min="3" max="3" width="28.42578125" style="18" customWidth="1"/>
    <col min="4" max="4" width="10" style="18" customWidth="1"/>
    <col min="5" max="5" width="28.42578125" style="18" customWidth="1"/>
    <col min="6" max="6" width="10.28515625" style="18" customWidth="1"/>
    <col min="7" max="16384" width="9.140625" style="18"/>
  </cols>
  <sheetData>
    <row r="1" spans="1:6" s="19" customFormat="1" ht="11.25" x14ac:dyDescent="0.2">
      <c r="A1" s="21" t="s">
        <v>103</v>
      </c>
    </row>
    <row r="2" spans="1:6" s="19" customFormat="1" ht="11.25" x14ac:dyDescent="0.2"/>
    <row r="3" spans="1:6" s="19" customFormat="1" ht="11.25" x14ac:dyDescent="0.2"/>
    <row r="4" spans="1:6" s="19" customFormat="1" ht="18.75" customHeight="1" x14ac:dyDescent="0.2"/>
    <row r="5" spans="1:6" s="19" customFormat="1" ht="17.25" customHeight="1" x14ac:dyDescent="0.2">
      <c r="C5" s="27"/>
    </row>
    <row r="6" spans="1:6" s="19" customFormat="1" ht="15.75" customHeight="1" x14ac:dyDescent="0.2"/>
    <row r="7" spans="1:6" s="19" customFormat="1" ht="11.25" x14ac:dyDescent="0.2">
      <c r="B7" s="28" t="s">
        <v>46</v>
      </c>
      <c r="C7" s="21" t="s">
        <v>47</v>
      </c>
      <c r="D7" s="21" t="s">
        <v>43</v>
      </c>
      <c r="E7" s="21" t="s">
        <v>1</v>
      </c>
      <c r="F7" s="21" t="s">
        <v>0</v>
      </c>
    </row>
    <row r="8" spans="1:6" s="19" customFormat="1" ht="11.25" x14ac:dyDescent="0.2">
      <c r="B8" s="20"/>
      <c r="C8" s="20"/>
    </row>
    <row r="9" spans="1:6" s="19" customFormat="1" ht="11.25" x14ac:dyDescent="0.2">
      <c r="B9" s="20"/>
      <c r="C9" s="20"/>
      <c r="E9" s="20"/>
    </row>
    <row r="10" spans="1:6" s="19" customFormat="1" ht="11.25" x14ac:dyDescent="0.2">
      <c r="D10" s="20"/>
      <c r="E10" s="20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1379" r:id="rId4" name="cmdConstraintUnit">
          <controlPr defaultSize="0" autoLine="0" r:id="rId5">
            <anchor moveWithCells="1">
              <from>
                <xdr:col>3</xdr:col>
                <xdr:colOff>19050</xdr:colOff>
                <xdr:row>4</xdr:row>
                <xdr:rowOff>9525</xdr:rowOff>
              </from>
              <to>
                <xdr:col>3</xdr:col>
                <xdr:colOff>571500</xdr:colOff>
                <xdr:row>5</xdr:row>
                <xdr:rowOff>28575</xdr:rowOff>
              </to>
            </anchor>
          </controlPr>
        </control>
      </mc:Choice>
      <mc:Fallback>
        <control shapeId="101379" r:id="rId4" name="cmdConstraintUnit"/>
      </mc:Fallback>
    </mc:AlternateContent>
    <mc:AlternateContent xmlns:mc="http://schemas.openxmlformats.org/markup-compatibility/2006">
      <mc:Choice Requires="x14">
        <control shapeId="101378" r:id="rId6" name="cmdCheckConstraintsSheet">
          <controlPr defaultSize="0" autoLine="0" r:id="rId7">
            <anchor moveWithCells="1">
              <from>
                <xdr:col>0</xdr:col>
                <xdr:colOff>9525</xdr:colOff>
                <xdr:row>3</xdr:row>
                <xdr:rowOff>0</xdr:rowOff>
              </from>
              <to>
                <xdr:col>0</xdr:col>
                <xdr:colOff>790575</xdr:colOff>
                <xdr:row>4</xdr:row>
                <xdr:rowOff>0</xdr:rowOff>
              </to>
            </anchor>
          </controlPr>
        </control>
      </mc:Choice>
      <mc:Fallback>
        <control shapeId="101378" r:id="rId6" name="cmdCheckConstraintsSheet"/>
      </mc:Fallback>
    </mc:AlternateContent>
    <mc:AlternateContent xmlns:mc="http://schemas.openxmlformats.org/markup-compatibility/2006">
      <mc:Choice Requires="x14">
        <control shapeId="101377" r:id="rId8" name="cmdConstraintSets">
          <controlPr defaultSize="0" autoLine="0" autoPict="0" r:id="rId9">
            <anchor moveWithCells="1">
              <from>
                <xdr:col>4</xdr:col>
                <xdr:colOff>19050</xdr:colOff>
                <xdr:row>4</xdr:row>
                <xdr:rowOff>19050</xdr:rowOff>
              </from>
              <to>
                <xdr:col>5</xdr:col>
                <xdr:colOff>19050</xdr:colOff>
                <xdr:row>5</xdr:row>
                <xdr:rowOff>28575</xdr:rowOff>
              </to>
            </anchor>
          </controlPr>
        </control>
      </mc:Choice>
      <mc:Fallback>
        <control shapeId="101377" r:id="rId8" name="cmdConstraintSets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/>
  <dimension ref="A1:D9"/>
  <sheetViews>
    <sheetView workbookViewId="0"/>
  </sheetViews>
  <sheetFormatPr defaultColWidth="8.85546875" defaultRowHeight="11.25" x14ac:dyDescent="0.2"/>
  <cols>
    <col min="1" max="1" width="14.85546875" style="12" customWidth="1"/>
    <col min="2" max="2" width="11.7109375" style="12" customWidth="1"/>
    <col min="3" max="3" width="21.140625" style="12" customWidth="1"/>
    <col min="4" max="4" width="8.7109375" style="12" customWidth="1"/>
    <col min="5" max="16384" width="8.85546875" style="12"/>
  </cols>
  <sheetData>
    <row r="1" spans="1:4" x14ac:dyDescent="0.2">
      <c r="A1" s="11" t="s">
        <v>104</v>
      </c>
    </row>
    <row r="3" spans="1:4" ht="15" customHeight="1" x14ac:dyDescent="0.2"/>
    <row r="4" spans="1:4" ht="20.25" customHeight="1" x14ac:dyDescent="0.2"/>
    <row r="5" spans="1:4" ht="19.5" customHeight="1" x14ac:dyDescent="0.2"/>
    <row r="6" spans="1:4" ht="19.5" customHeight="1" x14ac:dyDescent="0.2"/>
    <row r="7" spans="1:4" x14ac:dyDescent="0.2">
      <c r="B7" s="11" t="s">
        <v>40</v>
      </c>
      <c r="C7" s="11" t="s">
        <v>41</v>
      </c>
      <c r="D7" s="11" t="s">
        <v>43</v>
      </c>
    </row>
    <row r="9" spans="1:4" x14ac:dyDescent="0.2">
      <c r="B9" s="23"/>
      <c r="C9" s="24"/>
      <c r="D9" s="24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90118" r:id="rId4" name="cmdAddParamQualifier2">
          <controlPr defaultSize="0" autoLine="0" r:id="rId5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0</xdr:col>
                <xdr:colOff>828675</xdr:colOff>
                <xdr:row>6</xdr:row>
                <xdr:rowOff>9525</xdr:rowOff>
              </to>
            </anchor>
          </controlPr>
        </control>
      </mc:Choice>
      <mc:Fallback>
        <control shapeId="90118" r:id="rId4" name="cmdAddParamQualifier2"/>
      </mc:Fallback>
    </mc:AlternateContent>
    <mc:AlternateContent xmlns:mc="http://schemas.openxmlformats.org/markup-compatibility/2006">
      <mc:Choice Requires="x14">
        <control shapeId="90113" r:id="rId6" name="cmdAddParameter">
          <controlPr defaultSize="0" autoLine="0" r:id="rId7">
            <anchor moveWithCells="1">
              <from>
                <xdr:col>0</xdr:col>
                <xdr:colOff>9525</xdr:colOff>
                <xdr:row>3</xdr:row>
                <xdr:rowOff>38100</xdr:rowOff>
              </from>
              <to>
                <xdr:col>0</xdr:col>
                <xdr:colOff>828675</xdr:colOff>
                <xdr:row>4</xdr:row>
                <xdr:rowOff>19050</xdr:rowOff>
              </to>
            </anchor>
          </controlPr>
        </control>
      </mc:Choice>
      <mc:Fallback>
        <control shapeId="90113" r:id="rId6" name="cmdAddParameter"/>
      </mc:Fallback>
    </mc:AlternateContent>
    <mc:AlternateContent xmlns:mc="http://schemas.openxmlformats.org/markup-compatibility/2006">
      <mc:Choice Requires="x14">
        <control shapeId="90114" r:id="rId8" name="cmdCommNameAndDesc">
          <controlPr defaultSize="0" autoLine="0" r:id="rId9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3</xdr:col>
                <xdr:colOff>0</xdr:colOff>
                <xdr:row>3</xdr:row>
                <xdr:rowOff>47625</xdr:rowOff>
              </to>
            </anchor>
          </controlPr>
        </control>
      </mc:Choice>
      <mc:Fallback>
        <control shapeId="90114" r:id="rId8" name="cmdCommNameAndDesc"/>
      </mc:Fallback>
    </mc:AlternateContent>
    <mc:AlternateContent xmlns:mc="http://schemas.openxmlformats.org/markup-compatibility/2006">
      <mc:Choice Requires="x14">
        <control shapeId="90115" r:id="rId10" name="cmdAddParamQualifier1">
          <controlPr defaultSize="0" autoLine="0" r:id="rId11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828675</xdr:colOff>
                <xdr:row>5</xdr:row>
                <xdr:rowOff>9525</xdr:rowOff>
              </to>
            </anchor>
          </controlPr>
        </control>
      </mc:Choice>
      <mc:Fallback>
        <control shapeId="90115" r:id="rId10" name="cmdAddParamQualifier1"/>
      </mc:Fallback>
    </mc:AlternateContent>
    <mc:AlternateContent xmlns:mc="http://schemas.openxmlformats.org/markup-compatibility/2006">
      <mc:Choice Requires="x14">
        <control shapeId="90116" r:id="rId12" name="cmdCheckCommDataSheet">
          <controlPr defaultSize="0" autoLine="0" r:id="rId13">
            <anchor moveWithCells="1">
              <from>
                <xdr:col>0</xdr:col>
                <xdr:colOff>9525</xdr:colOff>
                <xdr:row>1</xdr:row>
                <xdr:rowOff>123825</xdr:rowOff>
              </from>
              <to>
                <xdr:col>0</xdr:col>
                <xdr:colOff>828675</xdr:colOff>
                <xdr:row>3</xdr:row>
                <xdr:rowOff>28575</xdr:rowOff>
              </to>
            </anchor>
          </controlPr>
        </control>
      </mc:Choice>
      <mc:Fallback>
        <control shapeId="90116" r:id="rId12" name="cmdCheckCommDataSheet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7">
    <tabColor theme="4"/>
  </sheetPr>
  <dimension ref="A1:L11"/>
  <sheetViews>
    <sheetView workbookViewId="0">
      <selection activeCell="B9" sqref="B9"/>
    </sheetView>
  </sheetViews>
  <sheetFormatPr defaultColWidth="8.85546875" defaultRowHeight="11.25" x14ac:dyDescent="0.2"/>
  <cols>
    <col min="1" max="1" width="14.85546875" style="12" customWidth="1"/>
    <col min="2" max="2" width="11.7109375" style="12" customWidth="1"/>
    <col min="3" max="3" width="21.140625" style="12" customWidth="1"/>
    <col min="4" max="4" width="8.7109375" style="12" customWidth="1"/>
    <col min="5" max="16384" width="8.85546875" style="12"/>
  </cols>
  <sheetData>
    <row r="1" spans="1:12" x14ac:dyDescent="0.2">
      <c r="A1" s="11" t="str">
        <f ca="1">IF(INDEX(Index!$E$6:$E$37,MATCH(A2,Index!$D$6:$D$37,0))=1,LEFT(A2,SEARCH("_",A2)-1),"")</f>
        <v/>
      </c>
      <c r="B1" s="19" t="str">
        <f>Commodities_BASE!B1</f>
        <v>REGION1</v>
      </c>
      <c r="F1" s="53"/>
    </row>
    <row r="2" spans="1:12" ht="12.75" x14ac:dyDescent="0.2">
      <c r="A2" t="str">
        <f ca="1">MID(CELL("filename",A2),FIND("]",CELL("filename",A2))+1,255)</f>
        <v>CommData_BASE</v>
      </c>
      <c r="F2" s="53"/>
    </row>
    <row r="3" spans="1:12" ht="15" customHeight="1" x14ac:dyDescent="0.2">
      <c r="F3" s="53"/>
    </row>
    <row r="4" spans="1:12" ht="20.25" customHeight="1" x14ac:dyDescent="0.2">
      <c r="E4" s="26" t="s">
        <v>128</v>
      </c>
      <c r="F4" s="26" t="s">
        <v>128</v>
      </c>
      <c r="G4" s="26" t="s">
        <v>128</v>
      </c>
      <c r="H4" s="26" t="s">
        <v>128</v>
      </c>
      <c r="I4" s="26" t="s">
        <v>128</v>
      </c>
      <c r="J4" s="26" t="s">
        <v>128</v>
      </c>
      <c r="K4" s="26" t="s">
        <v>128</v>
      </c>
      <c r="L4" s="26" t="s">
        <v>128</v>
      </c>
    </row>
    <row r="5" spans="1:12" ht="19.5" customHeight="1" x14ac:dyDescent="0.2">
      <c r="E5" s="62"/>
      <c r="F5" s="53"/>
    </row>
    <row r="6" spans="1:12" ht="19.5" customHeight="1" x14ac:dyDescent="0.2">
      <c r="E6" s="62"/>
      <c r="F6" s="53"/>
    </row>
    <row r="7" spans="1:12" x14ac:dyDescent="0.2">
      <c r="B7" s="11" t="s">
        <v>40</v>
      </c>
      <c r="C7" s="11" t="s">
        <v>41</v>
      </c>
      <c r="D7" s="11" t="s">
        <v>43</v>
      </c>
      <c r="E7" s="12">
        <v>2012</v>
      </c>
      <c r="F7" s="12">
        <v>2013</v>
      </c>
      <c r="G7" s="12">
        <v>2014</v>
      </c>
      <c r="H7" s="12">
        <v>2015</v>
      </c>
      <c r="I7" s="12">
        <v>2016</v>
      </c>
      <c r="J7" s="12">
        <v>2017</v>
      </c>
      <c r="K7" s="12">
        <v>2030</v>
      </c>
      <c r="L7" s="12">
        <v>2050</v>
      </c>
    </row>
    <row r="8" spans="1:12" s="53" customFormat="1" x14ac:dyDescent="0.2">
      <c r="B8" s="50" t="str">
        <f>RES!AB2</f>
        <v>IPGMD</v>
      </c>
      <c r="C8" s="50" t="str">
        <f>RES!Q3</f>
        <v>Industry - PGMs - Platinum</v>
      </c>
      <c r="D8" s="50" t="s">
        <v>116</v>
      </c>
      <c r="E8" s="145">
        <f>'Exports summary'!G6</f>
        <v>0</v>
      </c>
      <c r="F8" s="145">
        <f>'Exports summary'!H6</f>
        <v>0</v>
      </c>
      <c r="G8" s="145">
        <f>'Exports summary'!I6</f>
        <v>0</v>
      </c>
      <c r="H8" s="145">
        <f>'Exports summary'!J6</f>
        <v>0</v>
      </c>
      <c r="I8" s="145">
        <f>'Exports summary'!K6</f>
        <v>0</v>
      </c>
      <c r="J8" s="145">
        <f>'Exports summary'!L6</f>
        <v>0</v>
      </c>
      <c r="K8" s="145">
        <f>J8</f>
        <v>0</v>
      </c>
      <c r="L8" s="145">
        <f>K8</f>
        <v>0</v>
      </c>
    </row>
    <row r="9" spans="1:12" s="53" customFormat="1" x14ac:dyDescent="0.2">
      <c r="B9" s="50"/>
      <c r="C9" s="50"/>
      <c r="D9" s="50"/>
      <c r="E9" s="145"/>
      <c r="F9" s="145"/>
      <c r="G9" s="145"/>
      <c r="H9" s="145"/>
      <c r="I9" s="145"/>
      <c r="J9" s="145"/>
    </row>
    <row r="10" spans="1:12" s="53" customFormat="1" x14ac:dyDescent="0.2"/>
    <row r="11" spans="1:12" s="53" customFormat="1" x14ac:dyDescent="0.2"/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6977" r:id="rId4" name="cmdAddParameter">
          <controlPr defaultSize="0" autoLine="0" r:id="rId5">
            <anchor moveWithCells="1">
              <from>
                <xdr:col>0</xdr:col>
                <xdr:colOff>9525</xdr:colOff>
                <xdr:row>3</xdr:row>
                <xdr:rowOff>38100</xdr:rowOff>
              </from>
              <to>
                <xdr:col>0</xdr:col>
                <xdr:colOff>828675</xdr:colOff>
                <xdr:row>4</xdr:row>
                <xdr:rowOff>19050</xdr:rowOff>
              </to>
            </anchor>
          </controlPr>
        </control>
      </mc:Choice>
      <mc:Fallback>
        <control shapeId="126977" r:id="rId4" name="cmdAddParameter"/>
      </mc:Fallback>
    </mc:AlternateContent>
    <mc:AlternateContent xmlns:mc="http://schemas.openxmlformats.org/markup-compatibility/2006">
      <mc:Choice Requires="x14">
        <control shapeId="126978" r:id="rId6" name="cmdCommNameAndDesc">
          <controlPr defaultSize="0" autoLine="0" r:id="rId7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3</xdr:col>
                <xdr:colOff>0</xdr:colOff>
                <xdr:row>3</xdr:row>
                <xdr:rowOff>47625</xdr:rowOff>
              </to>
            </anchor>
          </controlPr>
        </control>
      </mc:Choice>
      <mc:Fallback>
        <control shapeId="126978" r:id="rId6" name="cmdCommNameAndDesc"/>
      </mc:Fallback>
    </mc:AlternateContent>
    <mc:AlternateContent xmlns:mc="http://schemas.openxmlformats.org/markup-compatibility/2006">
      <mc:Choice Requires="x14">
        <control shapeId="126979" r:id="rId8" name="cmdAddParamQualifier1">
          <controlPr defaultSize="0" autoLine="0" r:id="rId9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828675</xdr:colOff>
                <xdr:row>5</xdr:row>
                <xdr:rowOff>9525</xdr:rowOff>
              </to>
            </anchor>
          </controlPr>
        </control>
      </mc:Choice>
      <mc:Fallback>
        <control shapeId="126979" r:id="rId8" name="cmdAddParamQualifier1"/>
      </mc:Fallback>
    </mc:AlternateContent>
    <mc:AlternateContent xmlns:mc="http://schemas.openxmlformats.org/markup-compatibility/2006">
      <mc:Choice Requires="x14">
        <control shapeId="126980" r:id="rId10" name="cmdCheckCommDataSheet">
          <controlPr defaultSize="0" autoLine="0" r:id="rId11">
            <anchor moveWithCells="1">
              <from>
                <xdr:col>0</xdr:col>
                <xdr:colOff>9525</xdr:colOff>
                <xdr:row>1</xdr:row>
                <xdr:rowOff>123825</xdr:rowOff>
              </from>
              <to>
                <xdr:col>0</xdr:col>
                <xdr:colOff>828675</xdr:colOff>
                <xdr:row>3</xdr:row>
                <xdr:rowOff>9525</xdr:rowOff>
              </to>
            </anchor>
          </controlPr>
        </control>
      </mc:Choice>
      <mc:Fallback>
        <control shapeId="126980" r:id="rId10" name="cmdCheckCommDataSheet"/>
      </mc:Fallback>
    </mc:AlternateContent>
    <mc:AlternateContent xmlns:mc="http://schemas.openxmlformats.org/markup-compatibility/2006">
      <mc:Choice Requires="x14">
        <control shapeId="126981" r:id="rId12" name="cmdAddParamQualifier2">
          <controlPr defaultSize="0" autoLine="0" r:id="rId13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0</xdr:col>
                <xdr:colOff>828675</xdr:colOff>
                <xdr:row>6</xdr:row>
                <xdr:rowOff>9525</xdr:rowOff>
              </to>
            </anchor>
          </controlPr>
        </control>
      </mc:Choice>
      <mc:Fallback>
        <control shapeId="126981" r:id="rId12" name="cmdAddParamQualifier2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8">
    <tabColor theme="4"/>
  </sheetPr>
  <dimension ref="A1:J36"/>
  <sheetViews>
    <sheetView workbookViewId="0">
      <selection activeCell="B15" sqref="B15"/>
    </sheetView>
  </sheetViews>
  <sheetFormatPr defaultColWidth="9.140625" defaultRowHeight="11.25" x14ac:dyDescent="0.2"/>
  <cols>
    <col min="1" max="1" width="13.5703125" style="12" customWidth="1"/>
    <col min="2" max="2" width="16.140625" style="12" customWidth="1"/>
    <col min="3" max="3" width="45.42578125" style="12" customWidth="1"/>
    <col min="4" max="4" width="11.140625" style="12" customWidth="1"/>
    <col min="5" max="5" width="29.28515625" style="12" customWidth="1"/>
    <col min="6" max="6" width="10.42578125" style="12" customWidth="1"/>
    <col min="7" max="16384" width="9.140625" style="12"/>
  </cols>
  <sheetData>
    <row r="1" spans="1:6" x14ac:dyDescent="0.2">
      <c r="A1" s="11" t="str">
        <f ca="1">IF(INDEX(Index!$E$6:$E$37,MATCH(A2,Index!$D$6:$D$37,0))=1,LEFT(A2,SEARCH("_",A2)-1),"")</f>
        <v>Processes</v>
      </c>
      <c r="B1" s="19" t="str">
        <f>Commodities_BASE!B1</f>
        <v>REGION1</v>
      </c>
    </row>
    <row r="2" spans="1:6" ht="12.75" x14ac:dyDescent="0.2">
      <c r="A2" t="str">
        <f ca="1">MID(CELL("filename",A2),FIND("]",CELL("filename",A2))+1,255)</f>
        <v>Processes_BASE</v>
      </c>
    </row>
    <row r="4" spans="1:6" ht="18" customHeight="1" x14ac:dyDescent="0.2"/>
    <row r="7" spans="1:6" x14ac:dyDescent="0.2">
      <c r="B7" s="11" t="s">
        <v>56</v>
      </c>
      <c r="C7" s="11" t="s">
        <v>57</v>
      </c>
      <c r="D7" s="11" t="s">
        <v>93</v>
      </c>
      <c r="E7" s="11" t="s">
        <v>1</v>
      </c>
      <c r="F7" s="11" t="s">
        <v>0</v>
      </c>
    </row>
    <row r="8" spans="1:6" s="53" customFormat="1" ht="12" x14ac:dyDescent="0.2">
      <c r="A8" s="57" t="s">
        <v>137</v>
      </c>
      <c r="B8" s="50"/>
      <c r="C8" s="50"/>
      <c r="D8" s="29"/>
      <c r="E8" s="29"/>
    </row>
    <row r="9" spans="1:6" s="53" customFormat="1" ht="12" x14ac:dyDescent="0.2">
      <c r="A9" s="58"/>
      <c r="B9" s="50" t="str">
        <f>RES!Y15</f>
        <v>PEXPGM</v>
      </c>
      <c r="C9" s="50" t="str">
        <f>RES!Y13</f>
        <v>Export PGMs - Pt</v>
      </c>
      <c r="D9" s="174" t="s">
        <v>118</v>
      </c>
      <c r="E9" s="166" t="s">
        <v>185</v>
      </c>
    </row>
    <row r="10" spans="1:6" s="53" customFormat="1" ht="12" x14ac:dyDescent="0.2">
      <c r="A10" s="58"/>
      <c r="B10" s="50" t="str">
        <f>RES!Y20</f>
        <v>PEXPGMO</v>
      </c>
      <c r="C10" s="50" t="str">
        <f>RES!Y18</f>
        <v>Export PGMs - Others</v>
      </c>
      <c r="D10" s="174" t="s">
        <v>118</v>
      </c>
      <c r="E10" s="166" t="s">
        <v>185</v>
      </c>
    </row>
    <row r="11" spans="1:6" s="53" customFormat="1" ht="12" x14ac:dyDescent="0.2">
      <c r="A11" s="58"/>
      <c r="B11" s="50" t="s">
        <v>233</v>
      </c>
      <c r="C11" s="50" t="s">
        <v>232</v>
      </c>
      <c r="D11" s="174" t="s">
        <v>118</v>
      </c>
      <c r="E11" s="166" t="s">
        <v>185</v>
      </c>
    </row>
    <row r="12" spans="1:6" s="53" customFormat="1" ht="12" x14ac:dyDescent="0.2">
      <c r="A12" s="58"/>
      <c r="B12" s="50" t="s">
        <v>206</v>
      </c>
      <c r="C12" s="50" t="s">
        <v>208</v>
      </c>
      <c r="D12" s="174" t="s">
        <v>118</v>
      </c>
      <c r="E12" s="166" t="s">
        <v>185</v>
      </c>
    </row>
    <row r="13" spans="1:6" s="53" customFormat="1" ht="12" x14ac:dyDescent="0.2">
      <c r="A13" s="58"/>
      <c r="B13" s="50" t="str">
        <f>RES!Y25</f>
        <v>PEXOKG</v>
      </c>
      <c r="C13" s="50" t="str">
        <f>RES!Y23</f>
        <v>Exports of Green JetFuel</v>
      </c>
      <c r="D13" s="174" t="s">
        <v>118</v>
      </c>
      <c r="E13" s="166" t="s">
        <v>185</v>
      </c>
    </row>
    <row r="14" spans="1:6" s="53" customFormat="1" ht="12" x14ac:dyDescent="0.2">
      <c r="A14" s="58"/>
      <c r="B14" s="50" t="str">
        <f>RES!Y31</f>
        <v>PEXHETP</v>
      </c>
      <c r="C14" s="50" t="str">
        <f>RES!Y29</f>
        <v>H2 PEM Electrolyser Stack Exports (GW)</v>
      </c>
      <c r="D14" s="174" t="s">
        <v>118</v>
      </c>
      <c r="E14" s="166" t="s">
        <v>185</v>
      </c>
    </row>
    <row r="15" spans="1:6" s="53" customFormat="1" ht="12" x14ac:dyDescent="0.2">
      <c r="A15" s="58"/>
      <c r="B15" s="50" t="str">
        <f>RES!Y35</f>
        <v>PEXHFCP</v>
      </c>
      <c r="C15" s="50" t="str">
        <f>RES!Y33</f>
        <v>H2 PEM Fuel Cell Exports (GW)</v>
      </c>
      <c r="D15" s="174" t="s">
        <v>118</v>
      </c>
      <c r="E15" s="166" t="s">
        <v>185</v>
      </c>
    </row>
    <row r="16" spans="1:6" s="53" customFormat="1" ht="12" x14ac:dyDescent="0.2">
      <c r="A16" s="58"/>
      <c r="C16" s="50"/>
      <c r="D16" s="29"/>
      <c r="E16" s="29"/>
    </row>
    <row r="17" spans="1:10" s="53" customFormat="1" ht="12" x14ac:dyDescent="0.2">
      <c r="A17" s="58"/>
      <c r="B17" s="50"/>
      <c r="C17" s="50"/>
      <c r="D17" s="29"/>
      <c r="E17" s="29"/>
    </row>
    <row r="18" spans="1:10" s="53" customFormat="1" ht="12" x14ac:dyDescent="0.2">
      <c r="A18" s="58"/>
      <c r="C18" s="50"/>
      <c r="D18" s="29"/>
      <c r="E18" s="29"/>
    </row>
    <row r="19" spans="1:10" s="53" customFormat="1" ht="12" x14ac:dyDescent="0.2">
      <c r="A19" s="58"/>
      <c r="B19" s="50"/>
      <c r="C19" s="50"/>
      <c r="D19" s="29"/>
      <c r="E19" s="29"/>
    </row>
    <row r="20" spans="1:10" s="53" customFormat="1" ht="12.75" x14ac:dyDescent="0.2">
      <c r="A20" s="58"/>
      <c r="B20" s="50"/>
      <c r="C20" s="18"/>
      <c r="D20" s="18"/>
      <c r="E20" s="18"/>
      <c r="G20" s="52"/>
      <c r="H20" s="52"/>
      <c r="I20" s="19"/>
      <c r="J20" s="19"/>
    </row>
    <row r="21" spans="1:10" s="53" customFormat="1" x14ac:dyDescent="0.2">
      <c r="A21" s="59"/>
      <c r="B21" s="50"/>
      <c r="C21" s="22"/>
      <c r="D21" s="29"/>
      <c r="E21" s="29"/>
      <c r="F21" s="19"/>
      <c r="G21" s="48"/>
      <c r="H21" s="48"/>
      <c r="I21" s="29"/>
      <c r="J21" s="29"/>
    </row>
    <row r="22" spans="1:10" s="53" customFormat="1" x14ac:dyDescent="0.2">
      <c r="A22" s="59"/>
      <c r="B22" s="50"/>
      <c r="C22" s="22"/>
      <c r="D22" s="29"/>
      <c r="E22" s="29"/>
      <c r="F22" s="19"/>
      <c r="G22" s="48"/>
      <c r="H22" s="48"/>
      <c r="I22" s="29"/>
      <c r="J22" s="29"/>
    </row>
    <row r="23" spans="1:10" s="53" customFormat="1" x14ac:dyDescent="0.2">
      <c r="A23" s="59"/>
      <c r="B23" s="50"/>
      <c r="C23" s="22"/>
      <c r="D23" s="29"/>
      <c r="E23" s="29"/>
      <c r="F23" s="19"/>
      <c r="G23" s="48"/>
      <c r="H23" s="48"/>
      <c r="I23" s="29"/>
      <c r="J23" s="29"/>
    </row>
    <row r="24" spans="1:10" s="53" customFormat="1" x14ac:dyDescent="0.2">
      <c r="A24" s="59"/>
      <c r="B24" s="50"/>
      <c r="C24" s="22"/>
      <c r="D24" s="29"/>
      <c r="E24" s="29"/>
      <c r="F24" s="19"/>
      <c r="G24" s="48"/>
      <c r="H24" s="48"/>
      <c r="I24" s="29"/>
      <c r="J24" s="29"/>
    </row>
    <row r="25" spans="1:10" s="53" customFormat="1" x14ac:dyDescent="0.2">
      <c r="A25" s="19"/>
      <c r="B25" s="50"/>
      <c r="C25" s="22"/>
      <c r="D25" s="29"/>
      <c r="E25" s="29"/>
      <c r="F25" s="19"/>
      <c r="G25" s="48"/>
      <c r="H25" s="48"/>
      <c r="I25" s="29"/>
      <c r="J25" s="29"/>
    </row>
    <row r="26" spans="1:10" s="53" customFormat="1" ht="12" customHeight="1" x14ac:dyDescent="0.2">
      <c r="A26" s="59"/>
      <c r="B26" s="22"/>
      <c r="C26" s="22"/>
      <c r="D26" s="29"/>
      <c r="E26" s="29"/>
      <c r="G26" s="51"/>
      <c r="H26" s="51"/>
      <c r="I26" s="19"/>
      <c r="J26" s="19"/>
    </row>
    <row r="27" spans="1:10" s="53" customFormat="1" x14ac:dyDescent="0.2">
      <c r="A27" s="59"/>
      <c r="B27" s="22"/>
      <c r="C27" s="22"/>
      <c r="D27" s="29"/>
      <c r="E27" s="29"/>
    </row>
    <row r="28" spans="1:10" s="53" customFormat="1" x14ac:dyDescent="0.2">
      <c r="A28" s="59"/>
      <c r="B28" s="22"/>
      <c r="C28" s="22"/>
      <c r="D28" s="29"/>
      <c r="E28" s="29"/>
      <c r="F28" s="55"/>
      <c r="G28" s="48"/>
      <c r="H28" s="48"/>
      <c r="I28" s="29"/>
      <c r="J28" s="29"/>
    </row>
    <row r="29" spans="1:10" s="53" customFormat="1" x14ac:dyDescent="0.2">
      <c r="A29" s="59"/>
      <c r="B29" s="22"/>
      <c r="C29" s="22"/>
      <c r="D29" s="29"/>
      <c r="E29" s="29"/>
      <c r="F29" s="55"/>
      <c r="G29" s="48"/>
      <c r="H29" s="48"/>
      <c r="I29" s="29"/>
      <c r="J29" s="29"/>
    </row>
    <row r="30" spans="1:10" s="53" customFormat="1" x14ac:dyDescent="0.2">
      <c r="A30" s="59"/>
      <c r="B30" s="22"/>
      <c r="C30" s="22"/>
      <c r="D30" s="29"/>
      <c r="E30" s="29"/>
      <c r="F30" s="55"/>
      <c r="G30" s="48"/>
      <c r="H30" s="48"/>
      <c r="I30" s="29"/>
      <c r="J30" s="29"/>
    </row>
    <row r="31" spans="1:10" s="53" customFormat="1" ht="11.45" customHeight="1" x14ac:dyDescent="0.2">
      <c r="A31" s="59"/>
      <c r="B31" s="22"/>
      <c r="C31" s="22"/>
      <c r="D31" s="29"/>
      <c r="E31" s="29"/>
      <c r="F31" s="19"/>
      <c r="G31" s="18"/>
      <c r="H31" s="18"/>
      <c r="I31" s="18"/>
      <c r="J31" s="18"/>
    </row>
    <row r="32" spans="1:10" s="53" customFormat="1" x14ac:dyDescent="0.2">
      <c r="A32" s="59"/>
      <c r="B32" s="22"/>
      <c r="C32" s="22"/>
      <c r="D32" s="29"/>
      <c r="E32" s="29"/>
    </row>
    <row r="33" spans="1:10" s="53" customFormat="1" x14ac:dyDescent="0.2">
      <c r="A33" s="59"/>
      <c r="B33" s="22"/>
      <c r="C33" s="22"/>
      <c r="D33" s="29"/>
      <c r="E33" s="29"/>
      <c r="F33" s="19"/>
      <c r="G33" s="48"/>
      <c r="H33" s="48"/>
      <c r="I33" s="29"/>
      <c r="J33" s="29"/>
    </row>
    <row r="34" spans="1:10" s="53" customFormat="1" x14ac:dyDescent="0.2">
      <c r="A34" s="59"/>
      <c r="B34" s="22"/>
      <c r="C34" s="22"/>
      <c r="D34" s="29"/>
      <c r="E34" s="29"/>
      <c r="F34" s="55"/>
      <c r="G34" s="48"/>
      <c r="H34" s="48"/>
      <c r="I34" s="29"/>
      <c r="J34" s="29"/>
    </row>
    <row r="35" spans="1:10" x14ac:dyDescent="0.2">
      <c r="A35" s="59"/>
      <c r="B35" s="22"/>
      <c r="C35" s="22"/>
      <c r="D35" s="29"/>
      <c r="E35" s="29"/>
    </row>
    <row r="36" spans="1:10" x14ac:dyDescent="0.2">
      <c r="A36" s="59"/>
      <c r="B36" s="22"/>
      <c r="C36" s="22"/>
      <c r="D36" s="29"/>
      <c r="E36" s="29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8001" r:id="rId4" name="cmdSpecifySets">
          <controlPr defaultSize="0" autoLine="0" r:id="rId5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5</xdr:row>
                <xdr:rowOff>0</xdr:rowOff>
              </to>
            </anchor>
          </controlPr>
        </control>
      </mc:Choice>
      <mc:Fallback>
        <control shapeId="128001" r:id="rId4" name="cmdSpecifySets"/>
      </mc:Fallback>
    </mc:AlternateContent>
    <mc:AlternateContent xmlns:mc="http://schemas.openxmlformats.org/markup-compatibility/2006">
      <mc:Choice Requires="x14">
        <control shapeId="128002" r:id="rId6" name="cmdCheckTechnolog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128002" r:id="rId6" name="cmdCheckTechnologiesSheet"/>
      </mc:Fallback>
    </mc:AlternateContent>
    <mc:AlternateContent xmlns:mc="http://schemas.openxmlformats.org/markup-compatibility/2006">
      <mc:Choice Requires="x14">
        <control shapeId="128003" r:id="rId8" name="cmdProcUnits">
          <controlPr defaultSize="0" autoLine="0" r:id="rId9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647700</xdr:colOff>
                <xdr:row>5</xdr:row>
                <xdr:rowOff>0</xdr:rowOff>
              </to>
            </anchor>
          </controlPr>
        </control>
      </mc:Choice>
      <mc:Fallback>
        <control shapeId="128003" r:id="rId8" name="cmdProcUnits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G7"/>
  <sheetViews>
    <sheetView workbookViewId="0"/>
  </sheetViews>
  <sheetFormatPr defaultColWidth="9.140625" defaultRowHeight="11.25" customHeight="1" x14ac:dyDescent="0.2"/>
  <cols>
    <col min="1" max="1" width="12.28515625" style="12" customWidth="1"/>
    <col min="2" max="2" width="8.42578125" style="12" customWidth="1"/>
    <col min="3" max="3" width="24.28515625" style="12" customWidth="1"/>
    <col min="4" max="4" width="8.5703125" style="12" customWidth="1"/>
    <col min="5" max="5" width="8.85546875" style="12" customWidth="1"/>
    <col min="6" max="6" width="10.140625" style="12" customWidth="1"/>
    <col min="7" max="7" width="6.85546875" style="45" customWidth="1"/>
    <col min="8" max="16384" width="9.140625" style="12"/>
  </cols>
  <sheetData>
    <row r="1" spans="1:7" ht="11.25" customHeight="1" x14ac:dyDescent="0.2">
      <c r="A1" s="11" t="s">
        <v>110</v>
      </c>
    </row>
    <row r="2" spans="1:7" ht="11.25" customHeight="1" x14ac:dyDescent="0.2">
      <c r="A2" s="22"/>
    </row>
    <row r="3" spans="1:7" ht="21.75" customHeight="1" x14ac:dyDescent="0.2">
      <c r="A3" s="22"/>
    </row>
    <row r="4" spans="1:7" ht="17.25" customHeight="1" x14ac:dyDescent="0.2">
      <c r="A4" s="22"/>
      <c r="E4" s="46" t="s">
        <v>92</v>
      </c>
      <c r="F4" s="46"/>
      <c r="G4" s="46"/>
    </row>
    <row r="5" spans="1:7" ht="16.5" customHeight="1" x14ac:dyDescent="0.2">
      <c r="A5" s="22"/>
    </row>
    <row r="6" spans="1:7" ht="17.25" customHeight="1" x14ac:dyDescent="0.2">
      <c r="A6" s="22"/>
    </row>
    <row r="7" spans="1:7" ht="21.75" customHeight="1" x14ac:dyDescent="0.2">
      <c r="A7" s="22"/>
      <c r="B7" s="11" t="s">
        <v>56</v>
      </c>
      <c r="C7" s="11" t="s">
        <v>57</v>
      </c>
      <c r="D7" s="15" t="s">
        <v>93</v>
      </c>
      <c r="E7" s="11" t="s">
        <v>80</v>
      </c>
      <c r="F7" s="11" t="s">
        <v>81</v>
      </c>
      <c r="G7" s="15" t="s">
        <v>94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13672" r:id="rId4" name="cmdAddParamQualifier2">
          <controlPr defaultSize="0" autoLine="0" r:id="rId5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1</xdr:col>
                <xdr:colOff>9525</xdr:colOff>
                <xdr:row>6</xdr:row>
                <xdr:rowOff>38100</xdr:rowOff>
              </to>
            </anchor>
          </controlPr>
        </control>
      </mc:Choice>
      <mc:Fallback>
        <control shapeId="113672" r:id="rId4" name="cmdAddParamQualifier2"/>
      </mc:Fallback>
    </mc:AlternateContent>
    <mc:AlternateContent xmlns:mc="http://schemas.openxmlformats.org/markup-compatibility/2006">
      <mc:Choice Requires="x14">
        <control shapeId="113670" r:id="rId6" name="cmdCheckTechDataSheet">
          <controlPr defaultSize="0" autoLine="0" r:id="rId7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1</xdr:col>
                <xdr:colOff>9525</xdr:colOff>
                <xdr:row>2</xdr:row>
                <xdr:rowOff>209550</xdr:rowOff>
              </to>
            </anchor>
          </controlPr>
        </control>
      </mc:Choice>
      <mc:Fallback>
        <control shapeId="113670" r:id="rId6" name="cmdCheckTechDataSheet"/>
      </mc:Fallback>
    </mc:AlternateContent>
    <mc:AlternateContent xmlns:mc="http://schemas.openxmlformats.org/markup-compatibility/2006">
      <mc:Choice Requires="x14">
        <control shapeId="113669" r:id="rId8" name="cmdAddParamQualifier1">
          <controlPr defaultSize="0" autoLine="0" r:id="rId9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1</xdr:col>
                <xdr:colOff>9525</xdr:colOff>
                <xdr:row>4</xdr:row>
                <xdr:rowOff>190500</xdr:rowOff>
              </to>
            </anchor>
          </controlPr>
        </control>
      </mc:Choice>
      <mc:Fallback>
        <control shapeId="113669" r:id="rId8" name="cmdAddParamQualifier1"/>
      </mc:Fallback>
    </mc:AlternateContent>
    <mc:AlternateContent xmlns:mc="http://schemas.openxmlformats.org/markup-compatibility/2006">
      <mc:Choice Requires="x14">
        <control shapeId="113668" r:id="rId10" name="cmdAddParameter">
          <controlPr defaultSize="0" autoLine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1</xdr:col>
                <xdr:colOff>9525</xdr:colOff>
                <xdr:row>3</xdr:row>
                <xdr:rowOff>152400</xdr:rowOff>
              </to>
            </anchor>
          </controlPr>
        </control>
      </mc:Choice>
      <mc:Fallback>
        <control shapeId="113668" r:id="rId10" name="cmdAddParameter"/>
      </mc:Fallback>
    </mc:AlternateContent>
    <mc:AlternateContent xmlns:mc="http://schemas.openxmlformats.org/markup-compatibility/2006">
      <mc:Choice Requires="x14">
        <control shapeId="113667" r:id="rId12" name="cmdCommOUT">
          <controlPr defaultSize="0" autoLine="0" r:id="rId13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619125</xdr:colOff>
                <xdr:row>2</xdr:row>
                <xdr:rowOff>209550</xdr:rowOff>
              </to>
            </anchor>
          </controlPr>
        </control>
      </mc:Choice>
      <mc:Fallback>
        <control shapeId="113667" r:id="rId12" name="cmdCommOUT"/>
      </mc:Fallback>
    </mc:AlternateContent>
    <mc:AlternateContent xmlns:mc="http://schemas.openxmlformats.org/markup-compatibility/2006">
      <mc:Choice Requires="x14">
        <control shapeId="113666" r:id="rId14" name="cmdCommIN">
          <controlPr defaultSize="0" autoLine="0" r:id="rId15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5</xdr:col>
                <xdr:colOff>28575</xdr:colOff>
                <xdr:row>2</xdr:row>
                <xdr:rowOff>209550</xdr:rowOff>
              </to>
            </anchor>
          </controlPr>
        </control>
      </mc:Choice>
      <mc:Fallback>
        <control shapeId="113666" r:id="rId14" name="cmdCommIN"/>
      </mc:Fallback>
    </mc:AlternateContent>
    <mc:AlternateContent xmlns:mc="http://schemas.openxmlformats.org/markup-compatibility/2006">
      <mc:Choice Requires="x14">
        <control shapeId="113665" r:id="rId16" name="cmdTechNameAndDesc">
          <controlPr defaultSize="0" autoLine="0" r:id="rId17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1304925</xdr:colOff>
                <xdr:row>2</xdr:row>
                <xdr:rowOff>209550</xdr:rowOff>
              </to>
            </anchor>
          </controlPr>
        </control>
      </mc:Choice>
      <mc:Fallback>
        <control shapeId="113665" r:id="rId16" name="cmdTechNameAndDesc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728BB-F266-4854-BC5D-903B193E720B}">
  <sheetPr codeName="Sheet31">
    <tabColor theme="4"/>
  </sheetPr>
  <dimension ref="A1:AA15"/>
  <sheetViews>
    <sheetView topLeftCell="F1" zoomScale="120" zoomScaleNormal="120" workbookViewId="0">
      <selection activeCell="AA15" sqref="AA15"/>
    </sheetView>
  </sheetViews>
  <sheetFormatPr defaultColWidth="9.140625" defaultRowHeight="11.25" customHeight="1" x14ac:dyDescent="0.2"/>
  <cols>
    <col min="1" max="1" width="12.28515625" style="12" customWidth="1"/>
    <col min="2" max="2" width="15.28515625" style="12" customWidth="1"/>
    <col min="3" max="3" width="36.140625" style="12" customWidth="1"/>
    <col min="4" max="4" width="8.5703125" style="12" customWidth="1"/>
    <col min="5" max="5" width="12.28515625" style="12" customWidth="1"/>
    <col min="6" max="6" width="10.140625" style="12" customWidth="1"/>
    <col min="7" max="7" width="6.85546875" style="45" customWidth="1"/>
    <col min="8" max="15" width="9.140625" style="12"/>
    <col min="16" max="17" width="11.42578125" style="12" customWidth="1"/>
    <col min="18" max="20" width="10.85546875" style="12" customWidth="1"/>
    <col min="21" max="16384" width="9.140625" style="12"/>
  </cols>
  <sheetData>
    <row r="1" spans="1:27" ht="11.25" customHeight="1" x14ac:dyDescent="0.2">
      <c r="A1" s="11" t="str">
        <f ca="1">IF(INDEX(Index!$E$6:$E$37,MATCH(A2,Index!$D$6:$D$37,0))=1,LEFT(A2,SEARCH("_",A2)-1),"")</f>
        <v>ProcData</v>
      </c>
      <c r="B1" s="19" t="str">
        <f>Commodities_BASE!B1</f>
        <v>REGION1</v>
      </c>
      <c r="H1" s="53"/>
    </row>
    <row r="2" spans="1:27" ht="11.25" customHeight="1" x14ac:dyDescent="0.2">
      <c r="A2" t="str">
        <f ca="1">MID(CELL("filename",A2),FIND("]",CELL("filename",A2))+1,255)</f>
        <v>ProcData_exportLevels</v>
      </c>
      <c r="H2" s="50"/>
    </row>
    <row r="3" spans="1:27" ht="34.5" customHeight="1" x14ac:dyDescent="0.2">
      <c r="A3" s="22"/>
      <c r="H3" s="105" t="s">
        <v>139</v>
      </c>
      <c r="I3" s="105" t="s">
        <v>138</v>
      </c>
    </row>
    <row r="4" spans="1:27" ht="21.75" customHeight="1" x14ac:dyDescent="0.2">
      <c r="A4" s="22"/>
      <c r="E4" s="46"/>
      <c r="F4" s="46"/>
      <c r="G4" s="46"/>
      <c r="H4" s="61" t="s">
        <v>120</v>
      </c>
      <c r="I4" s="61" t="s">
        <v>119</v>
      </c>
      <c r="J4" s="26" t="s">
        <v>127</v>
      </c>
      <c r="K4" s="165" t="s">
        <v>186</v>
      </c>
      <c r="L4" s="165" t="s">
        <v>186</v>
      </c>
      <c r="M4" s="165" t="s">
        <v>186</v>
      </c>
      <c r="N4" s="165" t="s">
        <v>186</v>
      </c>
      <c r="O4" s="165" t="s">
        <v>186</v>
      </c>
      <c r="P4" s="165" t="s">
        <v>186</v>
      </c>
      <c r="Q4" s="165" t="s">
        <v>186</v>
      </c>
      <c r="R4" s="165" t="s">
        <v>186</v>
      </c>
      <c r="S4" s="165" t="s">
        <v>186</v>
      </c>
      <c r="T4" s="165" t="s">
        <v>186</v>
      </c>
      <c r="U4" s="165" t="s">
        <v>186</v>
      </c>
      <c r="V4" s="165" t="s">
        <v>186</v>
      </c>
      <c r="W4" s="165" t="s">
        <v>186</v>
      </c>
      <c r="X4" s="165" t="s">
        <v>186</v>
      </c>
      <c r="Y4" s="165" t="s">
        <v>186</v>
      </c>
      <c r="Z4" s="165" t="s">
        <v>186</v>
      </c>
      <c r="AA4" s="165" t="s">
        <v>186</v>
      </c>
    </row>
    <row r="5" spans="1:27" ht="16.5" customHeight="1" x14ac:dyDescent="0.2">
      <c r="A5" s="22"/>
      <c r="H5" s="61" t="s">
        <v>27</v>
      </c>
      <c r="I5" s="56"/>
      <c r="J5" s="26" t="str">
        <f>F13</f>
        <v>IDUM</v>
      </c>
      <c r="K5" s="165" t="s">
        <v>121</v>
      </c>
      <c r="L5" s="165" t="s">
        <v>121</v>
      </c>
      <c r="M5" s="165" t="s">
        <v>121</v>
      </c>
      <c r="N5" s="165" t="s">
        <v>121</v>
      </c>
      <c r="O5" s="165" t="s">
        <v>121</v>
      </c>
      <c r="P5" s="165" t="s">
        <v>121</v>
      </c>
      <c r="Q5" s="165" t="s">
        <v>121</v>
      </c>
      <c r="R5" s="165" t="s">
        <v>121</v>
      </c>
      <c r="S5" s="165" t="s">
        <v>121</v>
      </c>
      <c r="T5" s="165" t="s">
        <v>121</v>
      </c>
      <c r="U5" s="165" t="s">
        <v>121</v>
      </c>
      <c r="V5" s="165" t="s">
        <v>121</v>
      </c>
      <c r="W5" s="165" t="s">
        <v>121</v>
      </c>
      <c r="X5" s="165" t="s">
        <v>121</v>
      </c>
      <c r="Y5" s="165" t="s">
        <v>121</v>
      </c>
      <c r="Z5" s="165" t="s">
        <v>121</v>
      </c>
      <c r="AA5" s="165" t="s">
        <v>121</v>
      </c>
    </row>
    <row r="6" spans="1:27" ht="17.25" customHeight="1" x14ac:dyDescent="0.2">
      <c r="A6" s="22"/>
      <c r="H6" s="61" t="s">
        <v>121</v>
      </c>
      <c r="I6" s="56"/>
    </row>
    <row r="7" spans="1:27" ht="21.75" customHeight="1" x14ac:dyDescent="0.2">
      <c r="A7" s="22"/>
      <c r="B7" s="11" t="s">
        <v>56</v>
      </c>
      <c r="C7" s="11" t="s">
        <v>57</v>
      </c>
      <c r="D7" s="15" t="s">
        <v>93</v>
      </c>
      <c r="E7" s="109" t="s">
        <v>80</v>
      </c>
      <c r="F7" s="109" t="s">
        <v>81</v>
      </c>
      <c r="G7" s="15" t="s">
        <v>94</v>
      </c>
      <c r="H7" s="49"/>
      <c r="I7" s="60" t="s">
        <v>44</v>
      </c>
      <c r="J7" s="60" t="s">
        <v>44</v>
      </c>
      <c r="K7" s="12">
        <v>0</v>
      </c>
      <c r="L7" s="12">
        <v>2012</v>
      </c>
      <c r="M7" s="12">
        <v>2013</v>
      </c>
      <c r="N7" s="12">
        <v>2014</v>
      </c>
      <c r="O7" s="12">
        <v>2015</v>
      </c>
      <c r="P7" s="12">
        <v>2016</v>
      </c>
      <c r="Q7" s="12">
        <v>2017</v>
      </c>
      <c r="R7" s="12">
        <v>2018</v>
      </c>
      <c r="S7" s="12">
        <v>2019</v>
      </c>
      <c r="T7" s="214">
        <v>2020</v>
      </c>
      <c r="U7" s="214">
        <v>2025</v>
      </c>
      <c r="V7" s="214">
        <v>2030</v>
      </c>
      <c r="W7" s="214">
        <v>2035</v>
      </c>
      <c r="X7" s="214">
        <v>2039</v>
      </c>
      <c r="Y7" s="214">
        <v>2040</v>
      </c>
      <c r="Z7" s="214">
        <v>2045</v>
      </c>
      <c r="AA7" s="214">
        <v>2050</v>
      </c>
    </row>
    <row r="8" spans="1:27" ht="11.25" customHeight="1" x14ac:dyDescent="0.2">
      <c r="A8" s="57" t="str">
        <f>Processes_BASE!A8</f>
        <v>* Conversion technologies</v>
      </c>
      <c r="B8" s="50"/>
      <c r="E8" s="111"/>
      <c r="F8" s="110"/>
      <c r="G8" s="198"/>
      <c r="H8" s="106"/>
      <c r="T8" s="214"/>
      <c r="U8" s="214"/>
      <c r="V8" s="214"/>
      <c r="W8" s="214"/>
      <c r="X8" s="214"/>
      <c r="Y8" s="214"/>
      <c r="Z8" s="214"/>
      <c r="AA8" s="214"/>
    </row>
    <row r="9" spans="1:27" ht="11.25" customHeight="1" x14ac:dyDescent="0.2">
      <c r="B9" s="12" t="str">
        <f>Processes_BASE!B9</f>
        <v>PEXPGM</v>
      </c>
      <c r="C9" s="12" t="str">
        <f>Processes_BASE!C9</f>
        <v>Export PGMs - Pt</v>
      </c>
      <c r="D9" s="12" t="str">
        <f>Processes_BASE!D9</f>
        <v>PJ,PJa</v>
      </c>
      <c r="E9" s="12" t="str">
        <f>RES!Q2</f>
        <v>IPGM</v>
      </c>
      <c r="F9" s="12" t="str">
        <f>Commodities_BASE!B11</f>
        <v>IDUM</v>
      </c>
      <c r="G9" s="198"/>
      <c r="H9" s="12">
        <v>1</v>
      </c>
      <c r="I9" s="12">
        <v>1</v>
      </c>
      <c r="J9" s="12">
        <v>1</v>
      </c>
      <c r="K9" s="164">
        <v>5</v>
      </c>
      <c r="L9" s="164">
        <f>'Exports summary'!G7</f>
        <v>124.69952392131813</v>
      </c>
      <c r="M9" s="164">
        <f>'Exports summary'!H7</f>
        <v>130.71131620168498</v>
      </c>
      <c r="N9" s="164">
        <f>'Exports summary'!I7</f>
        <v>84.02169487089688</v>
      </c>
      <c r="O9" s="164">
        <f>'Exports summary'!J7</f>
        <v>133.92546693812523</v>
      </c>
      <c r="P9" s="164">
        <f>'Exports summary'!K7</f>
        <v>127.71131620168498</v>
      </c>
      <c r="Q9" s="164">
        <f>'Exports summary'!L7</f>
        <v>125.30659928953824</v>
      </c>
      <c r="R9" s="164">
        <v>132.92896377787815</v>
      </c>
      <c r="S9" s="164">
        <v>143.56859209868344</v>
      </c>
      <c r="T9" s="215">
        <v>107.43885384834891</v>
      </c>
      <c r="U9" s="216">
        <f>MEDIAN(R9:S9)</f>
        <v>138.2487779382808</v>
      </c>
      <c r="V9" s="216">
        <f>Scenarios!AQ25</f>
        <v>140.62042040052222</v>
      </c>
      <c r="W9" s="217"/>
      <c r="X9" s="217"/>
      <c r="Y9" s="216">
        <f>Scenarios!AR25</f>
        <v>135.93802235772677</v>
      </c>
      <c r="Z9" s="216"/>
      <c r="AA9" s="216">
        <f>Scenarios!AS25</f>
        <v>504.64573096167442</v>
      </c>
    </row>
    <row r="10" spans="1:27" ht="11.25" customHeight="1" x14ac:dyDescent="0.2">
      <c r="B10" s="12" t="str">
        <f>Processes_BASE!B10</f>
        <v>PEXPGMO</v>
      </c>
      <c r="C10" s="12" t="str">
        <f>Processes_BASE!C10</f>
        <v>Export PGMs - Others</v>
      </c>
      <c r="D10" s="12" t="str">
        <f>Processes_BASE!D10</f>
        <v>PJ,PJa</v>
      </c>
      <c r="E10" s="12" t="str">
        <f>RES!R2</f>
        <v>IPGMOP</v>
      </c>
      <c r="F10" s="12" t="str">
        <f>F9</f>
        <v>IDUM</v>
      </c>
      <c r="G10" s="198"/>
      <c r="H10" s="12">
        <v>1</v>
      </c>
      <c r="I10" s="12">
        <v>1</v>
      </c>
      <c r="J10" s="12">
        <v>1</v>
      </c>
      <c r="K10" s="164">
        <v>5</v>
      </c>
      <c r="L10" s="164">
        <f>'Exports summary'!G8</f>
        <v>101.30047607868187</v>
      </c>
      <c r="M10" s="164">
        <f>'Exports summary'!H8</f>
        <v>105.28868379831502</v>
      </c>
      <c r="N10" s="164">
        <f>'Exports summary'!I8</f>
        <v>74.97830512910312</v>
      </c>
      <c r="O10" s="164">
        <f>'Exports summary'!J8</f>
        <v>110.07453306187479</v>
      </c>
      <c r="P10" s="164">
        <f>'Exports summary'!K8</f>
        <v>105.28868379831502</v>
      </c>
      <c r="Q10" s="164">
        <f>'Exports summary'!L8</f>
        <v>103.69340071046176</v>
      </c>
      <c r="R10" s="164"/>
      <c r="S10" s="164"/>
      <c r="T10" s="215">
        <f>Q10</f>
        <v>103.69340071046176</v>
      </c>
      <c r="U10" s="216">
        <f>'Exports summary'!O8</f>
        <v>103.69340071046176</v>
      </c>
      <c r="V10" s="216">
        <f>'Exports summary'!P8</f>
        <v>103.69340071046176</v>
      </c>
      <c r="W10" s="216"/>
      <c r="X10" s="216"/>
      <c r="Y10" s="216"/>
      <c r="Z10" s="216"/>
      <c r="AA10" s="216">
        <f>'Exports summary'!T8</f>
        <v>103.69340071046176</v>
      </c>
    </row>
    <row r="11" spans="1:27" ht="11.25" customHeight="1" x14ac:dyDescent="0.2">
      <c r="B11" s="12" t="str">
        <f>Processes_BASE!B11</f>
        <v>PEXNH3</v>
      </c>
      <c r="C11" s="12" t="str">
        <f>Processes_BASE!C11</f>
        <v>Ammonia to Export Market</v>
      </c>
      <c r="D11" s="12" t="str">
        <f>Processes_BASE!D11</f>
        <v>PJ,PJa</v>
      </c>
      <c r="E11" s="12" t="str">
        <f>Commodities_BASE!B12</f>
        <v>NH3</v>
      </c>
      <c r="F11" s="12" t="str">
        <f>F10</f>
        <v>IDUM</v>
      </c>
      <c r="G11" s="198"/>
      <c r="H11" s="12">
        <v>1</v>
      </c>
      <c r="I11" s="12">
        <v>1</v>
      </c>
      <c r="J11" s="12">
        <v>1</v>
      </c>
      <c r="K11" s="12">
        <v>5</v>
      </c>
      <c r="L11" s="12">
        <v>2.7578</v>
      </c>
      <c r="T11" s="214"/>
      <c r="U11" s="218"/>
      <c r="V11" s="218">
        <f>'Exports summary'!P16</f>
        <v>2.7578253706754534</v>
      </c>
      <c r="W11" s="217" t="str">
        <f>'Exports summary'!Q16</f>
        <v/>
      </c>
      <c r="X11" s="217" t="str">
        <f>'Exports summary'!R16</f>
        <v/>
      </c>
      <c r="Y11" s="217" t="str">
        <f>'Exports summary'!R16</f>
        <v/>
      </c>
      <c r="Z11" s="217" t="str">
        <f>'Exports summary'!S16</f>
        <v/>
      </c>
      <c r="AA11" s="217">
        <f>'Exports summary'!T16</f>
        <v>124.155</v>
      </c>
    </row>
    <row r="12" spans="1:27" ht="11.25" customHeight="1" x14ac:dyDescent="0.2">
      <c r="B12" s="12" t="str">
        <f>Processes_BASE!B12</f>
        <v>PEXGDRI</v>
      </c>
      <c r="C12" s="12" t="str">
        <f>Processes_BASE!C12</f>
        <v>Exports of Green Iron</v>
      </c>
      <c r="D12" s="12" t="str">
        <f>Processes_BASE!D12</f>
        <v>PJ,PJa</v>
      </c>
      <c r="E12" s="12" t="str">
        <f>Commodities_BASE!B13</f>
        <v>IISHBI</v>
      </c>
      <c r="F12" s="12" t="str">
        <f>F11</f>
        <v>IDUM</v>
      </c>
      <c r="G12" s="198"/>
      <c r="H12" s="12">
        <v>1</v>
      </c>
      <c r="I12" s="12">
        <v>1</v>
      </c>
      <c r="J12" s="12">
        <v>1</v>
      </c>
      <c r="K12" s="12">
        <v>5</v>
      </c>
      <c r="T12" s="214"/>
      <c r="U12" s="217" t="str">
        <f>'Exports summary'!O11</f>
        <v/>
      </c>
      <c r="V12" s="217">
        <f>'Exports summary'!P11</f>
        <v>1</v>
      </c>
      <c r="W12" s="217" t="str">
        <f>'Exports summary'!Q11</f>
        <v/>
      </c>
      <c r="X12" s="217" t="str">
        <f>'Exports summary'!R11</f>
        <v/>
      </c>
      <c r="Y12" s="217" t="str">
        <f>'Exports summary'!R11</f>
        <v/>
      </c>
      <c r="Z12" s="217" t="str">
        <f>'Exports summary'!S11</f>
        <v/>
      </c>
      <c r="AA12" s="217">
        <f>'Exports summary'!T11</f>
        <v>14</v>
      </c>
    </row>
    <row r="13" spans="1:27" ht="11.25" customHeight="1" x14ac:dyDescent="0.2">
      <c r="B13" s="12" t="str">
        <f>Processes_BASE!B13</f>
        <v>PEXOKG</v>
      </c>
      <c r="C13" s="12" t="str">
        <f>Processes_BASE!C13</f>
        <v>Exports of Green JetFuel</v>
      </c>
      <c r="D13" s="12" t="str">
        <f>Processes_BASE!D13</f>
        <v>PJ,PJa</v>
      </c>
      <c r="E13" s="12" t="str">
        <f>Commodities_BASE!B14</f>
        <v>OKG</v>
      </c>
      <c r="F13" s="12" t="str">
        <f t="shared" ref="F13:F15" si="0">F12</f>
        <v>IDUM</v>
      </c>
      <c r="G13" s="198"/>
      <c r="H13" s="12">
        <v>1</v>
      </c>
      <c r="I13" s="12">
        <v>1</v>
      </c>
      <c r="J13" s="12">
        <v>1</v>
      </c>
      <c r="K13" s="12">
        <v>5</v>
      </c>
      <c r="T13" s="214"/>
      <c r="U13" s="216"/>
      <c r="V13" s="216"/>
      <c r="W13" s="216"/>
      <c r="X13" s="216">
        <v>0</v>
      </c>
      <c r="Y13" s="216">
        <f>Scenarios!AF16</f>
        <v>5.0430461919999994</v>
      </c>
      <c r="Z13" s="216">
        <f>Y13</f>
        <v>5.0430461919999994</v>
      </c>
      <c r="AA13" s="216">
        <f>Scenarios!AG16</f>
        <v>10.086092383999999</v>
      </c>
    </row>
    <row r="14" spans="1:27" ht="11.25" customHeight="1" x14ac:dyDescent="0.2">
      <c r="B14" s="12" t="str">
        <f>Processes_BASE!B14</f>
        <v>PEXHETP</v>
      </c>
      <c r="C14" s="12" t="str">
        <f>Processes_BASE!C14</f>
        <v>H2 PEM Electrolyser Stack Exports (GW)</v>
      </c>
      <c r="D14" s="12" t="str">
        <f>Processes_BASE!D14</f>
        <v>PJ,PJa</v>
      </c>
      <c r="E14" s="12" t="str">
        <f>Commodities_BASE!B15</f>
        <v>HETP_EX</v>
      </c>
      <c r="F14" s="12" t="str">
        <f t="shared" si="0"/>
        <v>IDUM</v>
      </c>
      <c r="G14" s="198"/>
      <c r="H14" s="12">
        <v>1</v>
      </c>
      <c r="I14" s="12">
        <v>1</v>
      </c>
      <c r="J14" s="12">
        <v>1</v>
      </c>
      <c r="K14" s="12">
        <v>5</v>
      </c>
      <c r="T14" s="214"/>
      <c r="U14" s="217"/>
      <c r="V14" s="217">
        <f>Scenarios!R6</f>
        <v>0.2</v>
      </c>
      <c r="W14" s="214"/>
      <c r="X14" s="214"/>
      <c r="Y14" s="219">
        <f>Scenarios!S6</f>
        <v>2.3572743999999997</v>
      </c>
      <c r="Z14" s="219"/>
      <c r="AA14" s="219">
        <f>Scenarios!T6</f>
        <v>21.333332000000002</v>
      </c>
    </row>
    <row r="15" spans="1:27" ht="11.25" customHeight="1" x14ac:dyDescent="0.2">
      <c r="B15" s="12" t="str">
        <f>Processes_BASE!B15</f>
        <v>PEXHFCP</v>
      </c>
      <c r="C15" s="12" t="str">
        <f>Processes_BASE!C15</f>
        <v>H2 PEM Fuel Cell Exports (GW)</v>
      </c>
      <c r="D15" s="12" t="str">
        <f>Processes_BASE!D15</f>
        <v>PJ,PJa</v>
      </c>
      <c r="E15" s="12" t="str">
        <f>Commodities_BASE!B16</f>
        <v>HFCP_EX</v>
      </c>
      <c r="F15" s="12" t="str">
        <f t="shared" si="0"/>
        <v>IDUM</v>
      </c>
      <c r="G15" s="198"/>
      <c r="H15" s="12">
        <v>1</v>
      </c>
      <c r="I15" s="12">
        <v>1</v>
      </c>
      <c r="J15" s="12">
        <v>1</v>
      </c>
      <c r="K15" s="12">
        <v>5</v>
      </c>
      <c r="T15" s="214"/>
      <c r="U15" s="217">
        <v>0</v>
      </c>
      <c r="V15" s="218">
        <f>Scenarios!U6</f>
        <v>2.5600000000000001E-2</v>
      </c>
      <c r="Y15" s="218">
        <f>Scenarios!V6</f>
        <v>7.7933579200000009</v>
      </c>
      <c r="Z15" s="217"/>
      <c r="AA15" s="218">
        <f>Scenarios!W6</f>
        <v>309.96310400000004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06849" r:id="rId4" name="cmdTechNameAndDesc">
          <controlPr defaultSize="0" autoLine="0" autoPict="0" r:id="rId5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638175</xdr:colOff>
                <xdr:row>2</xdr:row>
                <xdr:rowOff>190500</xdr:rowOff>
              </to>
            </anchor>
          </controlPr>
        </control>
      </mc:Choice>
      <mc:Fallback>
        <control shapeId="206849" r:id="rId4" name="cmdTechNameAndDesc"/>
      </mc:Fallback>
    </mc:AlternateContent>
    <mc:AlternateContent xmlns:mc="http://schemas.openxmlformats.org/markup-compatibility/2006">
      <mc:Choice Requires="x14">
        <control shapeId="206850" r:id="rId6" name="cmdCommIN">
          <controlPr defaultSize="0" autoLine="0" r:id="rId7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4</xdr:col>
                <xdr:colOff>609600</xdr:colOff>
                <xdr:row>2</xdr:row>
                <xdr:rowOff>190500</xdr:rowOff>
              </to>
            </anchor>
          </controlPr>
        </control>
      </mc:Choice>
      <mc:Fallback>
        <control shapeId="206850" r:id="rId6" name="cmdCommIN"/>
      </mc:Fallback>
    </mc:AlternateContent>
    <mc:AlternateContent xmlns:mc="http://schemas.openxmlformats.org/markup-compatibility/2006">
      <mc:Choice Requires="x14">
        <control shapeId="206851" r:id="rId8" name="cmdCommOUT">
          <controlPr defaultSize="0" autoLine="0" r:id="rId9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609600</xdr:colOff>
                <xdr:row>2</xdr:row>
                <xdr:rowOff>190500</xdr:rowOff>
              </to>
            </anchor>
          </controlPr>
        </control>
      </mc:Choice>
      <mc:Fallback>
        <control shapeId="206851" r:id="rId8" name="cmdCommOUT"/>
      </mc:Fallback>
    </mc:AlternateContent>
    <mc:AlternateContent xmlns:mc="http://schemas.openxmlformats.org/markup-compatibility/2006">
      <mc:Choice Requires="x14">
        <control shapeId="206852" r:id="rId10" name="cmdAddParameter">
          <controlPr defaultSize="0" autoLine="0" autoPict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0</xdr:col>
                <xdr:colOff>647700</xdr:colOff>
                <xdr:row>2</xdr:row>
                <xdr:rowOff>419100</xdr:rowOff>
              </to>
            </anchor>
          </controlPr>
        </control>
      </mc:Choice>
      <mc:Fallback>
        <control shapeId="206852" r:id="rId10" name="cmdAddParameter"/>
      </mc:Fallback>
    </mc:AlternateContent>
    <mc:AlternateContent xmlns:mc="http://schemas.openxmlformats.org/markup-compatibility/2006">
      <mc:Choice Requires="x14">
        <control shapeId="206853" r:id="rId12" name="cmdAddParamQualifier1">
          <controlPr defaultSize="0" autoLine="0" autoPict="0" r:id="rId13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0</xdr:col>
                <xdr:colOff>647700</xdr:colOff>
                <xdr:row>4</xdr:row>
                <xdr:rowOff>104775</xdr:rowOff>
              </to>
            </anchor>
          </controlPr>
        </control>
      </mc:Choice>
      <mc:Fallback>
        <control shapeId="206853" r:id="rId12" name="cmdAddParamQualifier1"/>
      </mc:Fallback>
    </mc:AlternateContent>
    <mc:AlternateContent xmlns:mc="http://schemas.openxmlformats.org/markup-compatibility/2006">
      <mc:Choice Requires="x14">
        <control shapeId="206854" r:id="rId14" name="cmdCheckTechDataSheet">
          <controlPr defaultSize="0" autoLine="0" autoPict="0" r:id="rId15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0</xdr:col>
                <xdr:colOff>647700</xdr:colOff>
                <xdr:row>2</xdr:row>
                <xdr:rowOff>190500</xdr:rowOff>
              </to>
            </anchor>
          </controlPr>
        </control>
      </mc:Choice>
      <mc:Fallback>
        <control shapeId="206854" r:id="rId14" name="cmdCheckTechDataSheet"/>
      </mc:Fallback>
    </mc:AlternateContent>
    <mc:AlternateContent xmlns:mc="http://schemas.openxmlformats.org/markup-compatibility/2006">
      <mc:Choice Requires="x14">
        <control shapeId="206855" r:id="rId16" name="cmdAddParamQualifier2">
          <controlPr defaultSize="0" autoLine="0" autoPict="0" r:id="rId17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0</xdr:col>
                <xdr:colOff>647700</xdr:colOff>
                <xdr:row>6</xdr:row>
                <xdr:rowOff>0</xdr:rowOff>
              </to>
            </anchor>
          </controlPr>
        </control>
      </mc:Choice>
      <mc:Fallback>
        <control shapeId="206855" r:id="rId16" name="cmdAddParamQualifier2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74E29-10A3-4442-823C-9E0E1F12AE2F}">
  <sheetPr codeName="Sheet32">
    <tabColor theme="4"/>
  </sheetPr>
  <dimension ref="A1:P12"/>
  <sheetViews>
    <sheetView workbookViewId="0">
      <selection activeCell="I11" sqref="I11"/>
    </sheetView>
  </sheetViews>
  <sheetFormatPr defaultColWidth="9.140625" defaultRowHeight="11.25" customHeight="1" x14ac:dyDescent="0.2"/>
  <cols>
    <col min="1" max="1" width="12.28515625" style="12" customWidth="1"/>
    <col min="2" max="2" width="15.28515625" style="12" customWidth="1"/>
    <col min="3" max="3" width="36.140625" style="12" customWidth="1"/>
    <col min="4" max="4" width="8.5703125" style="12" customWidth="1"/>
    <col min="5" max="5" width="12.28515625" style="12" customWidth="1"/>
    <col min="6" max="6" width="10.140625" style="12" customWidth="1"/>
    <col min="7" max="7" width="6.85546875" style="45" customWidth="1"/>
    <col min="8" max="13" width="9.140625" style="12"/>
    <col min="14" max="14" width="13.140625" style="12" customWidth="1"/>
    <col min="15" max="16384" width="9.140625" style="12"/>
  </cols>
  <sheetData>
    <row r="1" spans="1:16" ht="11.25" customHeight="1" x14ac:dyDescent="0.2">
      <c r="A1" s="11" t="str">
        <f ca="1">IF(INDEX(Index!$E$6:$E$37,MATCH(A2,Index!$D$6:$D$37,0))=1,LEFT(A2,SEARCH("_",A2)-1),"")</f>
        <v>ProcData</v>
      </c>
      <c r="B1" s="19" t="str">
        <f>Commodities_BASE!B1</f>
        <v>REGION1</v>
      </c>
    </row>
    <row r="2" spans="1:16" ht="11.25" customHeight="1" x14ac:dyDescent="0.2">
      <c r="A2" t="str">
        <f ca="1">MID(CELL("filename",A2),FIND("]",CELL("filename",A2))+1,255)</f>
        <v>ProcData_exportPrices</v>
      </c>
    </row>
    <row r="3" spans="1:16" ht="34.5" customHeight="1" x14ac:dyDescent="0.2">
      <c r="A3" s="22"/>
      <c r="H3" s="173" t="s">
        <v>203</v>
      </c>
      <c r="I3" s="173" t="s">
        <v>203</v>
      </c>
      <c r="J3" s="173" t="s">
        <v>203</v>
      </c>
      <c r="K3" s="173" t="s">
        <v>203</v>
      </c>
      <c r="L3" s="173" t="s">
        <v>203</v>
      </c>
      <c r="M3" s="173"/>
      <c r="N3" s="173"/>
      <c r="O3" s="173"/>
      <c r="P3" s="173"/>
    </row>
    <row r="4" spans="1:16" ht="21.75" customHeight="1" x14ac:dyDescent="0.2">
      <c r="A4" s="22"/>
      <c r="E4" s="46"/>
      <c r="F4" s="46"/>
      <c r="G4" s="46"/>
      <c r="H4" s="12" t="s">
        <v>204</v>
      </c>
      <c r="I4" s="12" t="s">
        <v>204</v>
      </c>
      <c r="J4" s="12" t="s">
        <v>204</v>
      </c>
      <c r="K4" s="12" t="s">
        <v>204</v>
      </c>
      <c r="L4" s="12" t="s">
        <v>204</v>
      </c>
    </row>
    <row r="5" spans="1:16" ht="16.5" customHeight="1" x14ac:dyDescent="0.2">
      <c r="A5" s="22"/>
      <c r="I5" s="165"/>
      <c r="J5" s="165"/>
      <c r="K5" s="165"/>
      <c r="L5" s="165"/>
      <c r="M5" s="165"/>
      <c r="N5" s="165"/>
      <c r="O5" s="165"/>
      <c r="P5" s="165"/>
    </row>
    <row r="6" spans="1:16" ht="17.25" customHeight="1" x14ac:dyDescent="0.2">
      <c r="A6" s="22"/>
    </row>
    <row r="7" spans="1:16" ht="21.75" customHeight="1" x14ac:dyDescent="0.2">
      <c r="A7" s="22"/>
      <c r="B7" s="11" t="s">
        <v>56</v>
      </c>
      <c r="C7" s="11" t="s">
        <v>57</v>
      </c>
      <c r="D7" s="15" t="s">
        <v>93</v>
      </c>
      <c r="E7" s="109" t="s">
        <v>80</v>
      </c>
      <c r="F7" s="109" t="s">
        <v>81</v>
      </c>
      <c r="G7" s="15" t="s">
        <v>94</v>
      </c>
      <c r="H7" s="12">
        <v>0</v>
      </c>
      <c r="I7" s="12">
        <v>2012</v>
      </c>
      <c r="J7" s="12">
        <v>2020</v>
      </c>
      <c r="K7" s="12">
        <v>2030</v>
      </c>
      <c r="L7" s="12">
        <v>2050</v>
      </c>
    </row>
    <row r="8" spans="1:16" ht="11.25" customHeight="1" x14ac:dyDescent="0.2">
      <c r="A8" s="57" t="str">
        <f>Processes_BASE!A8</f>
        <v>* Conversion technologies</v>
      </c>
      <c r="B8" s="50"/>
      <c r="E8" s="111"/>
      <c r="F8" s="110"/>
    </row>
    <row r="9" spans="1:16" ht="11.25" customHeight="1" x14ac:dyDescent="0.2">
      <c r="B9" s="12" t="str">
        <f>Processes_BASE!B9</f>
        <v>PEXPGM</v>
      </c>
      <c r="C9" s="12" t="str">
        <f>Processes_BASE!C9</f>
        <v>Export PGMs - Pt</v>
      </c>
      <c r="D9" s="12" t="str">
        <f>Processes_BASE!D9</f>
        <v>PJ,PJa</v>
      </c>
      <c r="E9" s="12" t="str">
        <f>RES!Q2</f>
        <v>IPGM</v>
      </c>
      <c r="F9" s="12" t="str">
        <f>Commodities_BASE!B11</f>
        <v>IDUM</v>
      </c>
      <c r="H9" s="164">
        <v>0</v>
      </c>
      <c r="I9" s="164"/>
      <c r="J9" s="164"/>
      <c r="K9" s="164"/>
      <c r="L9" s="164"/>
      <c r="M9" s="164"/>
      <c r="N9" s="164"/>
      <c r="O9" s="164"/>
      <c r="P9" s="164"/>
    </row>
    <row r="10" spans="1:16" ht="11.25" customHeight="1" x14ac:dyDescent="0.2">
      <c r="B10" s="12" t="str">
        <f>Processes_BASE!B10</f>
        <v>PEXPGMO</v>
      </c>
      <c r="C10" s="12" t="str">
        <f>Processes_BASE!C10</f>
        <v>Export PGMs - Others</v>
      </c>
      <c r="D10" s="12" t="str">
        <f>Processes_BASE!D10</f>
        <v>PJ,PJa</v>
      </c>
      <c r="E10" s="12" t="str">
        <f>RES!R2</f>
        <v>IPGMOP</v>
      </c>
      <c r="F10" s="12" t="str">
        <f>F9</f>
        <v>IDUM</v>
      </c>
      <c r="H10" s="164">
        <v>0</v>
      </c>
      <c r="I10" s="164"/>
      <c r="J10" s="164"/>
      <c r="K10" s="164"/>
      <c r="L10" s="164"/>
      <c r="M10" s="164"/>
      <c r="N10" s="164"/>
      <c r="O10" s="164"/>
      <c r="P10" s="164"/>
    </row>
    <row r="11" spans="1:16" ht="11.25" customHeight="1" x14ac:dyDescent="0.2">
      <c r="B11" s="12" t="str">
        <f>Processes_BASE!B11</f>
        <v>PEXNH3</v>
      </c>
      <c r="C11" s="12" t="str">
        <f>Processes_BASE!C11</f>
        <v>Ammonia to Export Market</v>
      </c>
      <c r="D11" s="12" t="str">
        <f>Processes_BASE!D11</f>
        <v>PJ,PJa</v>
      </c>
      <c r="E11" s="12" t="str">
        <f>Commodities_BASE!B12</f>
        <v>NH3</v>
      </c>
      <c r="F11" s="12" t="str">
        <f t="shared" ref="F11:F12" si="0">F10</f>
        <v>IDUM</v>
      </c>
      <c r="H11" s="12">
        <v>0</v>
      </c>
      <c r="I11" s="164"/>
    </row>
    <row r="12" spans="1:16" ht="11.25" customHeight="1" x14ac:dyDescent="0.2">
      <c r="B12" s="12" t="str">
        <f>Processes_BASE!B12</f>
        <v>PEXGDRI</v>
      </c>
      <c r="C12" s="12" t="str">
        <f>Processes_BASE!C12</f>
        <v>Exports of Green Iron</v>
      </c>
      <c r="D12" s="12" t="str">
        <f>Processes_BASE!D12</f>
        <v>PJ,PJa</v>
      </c>
      <c r="E12" s="12" t="str">
        <f>Commodities_BASE!B13</f>
        <v>IISHBI</v>
      </c>
      <c r="F12" s="12" t="str">
        <f t="shared" si="0"/>
        <v>IDUM</v>
      </c>
      <c r="H12" s="12">
        <v>0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33479" r:id="rId4" name="cmdAddParamQualifier2">
          <controlPr defaultSize="0" autoLine="0" r:id="rId5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0</xdr:col>
                <xdr:colOff>647700</xdr:colOff>
                <xdr:row>6</xdr:row>
                <xdr:rowOff>0</xdr:rowOff>
              </to>
            </anchor>
          </controlPr>
        </control>
      </mc:Choice>
      <mc:Fallback>
        <control shapeId="233479" r:id="rId4" name="cmdAddParamQualifier2"/>
      </mc:Fallback>
    </mc:AlternateContent>
    <mc:AlternateContent xmlns:mc="http://schemas.openxmlformats.org/markup-compatibility/2006">
      <mc:Choice Requires="x14">
        <control shapeId="233478" r:id="rId6" name="cmdCheckTechDataSheet">
          <controlPr defaultSize="0" autoLine="0" r:id="rId7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0</xdr:col>
                <xdr:colOff>647700</xdr:colOff>
                <xdr:row>2</xdr:row>
                <xdr:rowOff>190500</xdr:rowOff>
              </to>
            </anchor>
          </controlPr>
        </control>
      </mc:Choice>
      <mc:Fallback>
        <control shapeId="233478" r:id="rId6" name="cmdCheckTechDataSheet"/>
      </mc:Fallback>
    </mc:AlternateContent>
    <mc:AlternateContent xmlns:mc="http://schemas.openxmlformats.org/markup-compatibility/2006">
      <mc:Choice Requires="x14">
        <control shapeId="233477" r:id="rId8" name="cmdAddParamQualifier1">
          <controlPr defaultSize="0" autoLine="0" r:id="rId9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0</xdr:col>
                <xdr:colOff>647700</xdr:colOff>
                <xdr:row>4</xdr:row>
                <xdr:rowOff>104775</xdr:rowOff>
              </to>
            </anchor>
          </controlPr>
        </control>
      </mc:Choice>
      <mc:Fallback>
        <control shapeId="233477" r:id="rId8" name="cmdAddParamQualifier1"/>
      </mc:Fallback>
    </mc:AlternateContent>
    <mc:AlternateContent xmlns:mc="http://schemas.openxmlformats.org/markup-compatibility/2006">
      <mc:Choice Requires="x14">
        <control shapeId="233476" r:id="rId10" name="cmdAddParameter">
          <controlPr defaultSize="0" autoLine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0</xdr:col>
                <xdr:colOff>647700</xdr:colOff>
                <xdr:row>2</xdr:row>
                <xdr:rowOff>419100</xdr:rowOff>
              </to>
            </anchor>
          </controlPr>
        </control>
      </mc:Choice>
      <mc:Fallback>
        <control shapeId="233476" r:id="rId10" name="cmdAddParameter"/>
      </mc:Fallback>
    </mc:AlternateContent>
    <mc:AlternateContent xmlns:mc="http://schemas.openxmlformats.org/markup-compatibility/2006">
      <mc:Choice Requires="x14">
        <control shapeId="233475" r:id="rId12" name="cmdCommOUT">
          <controlPr defaultSize="0" autoLine="0" r:id="rId13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609600</xdr:colOff>
                <xdr:row>2</xdr:row>
                <xdr:rowOff>190500</xdr:rowOff>
              </to>
            </anchor>
          </controlPr>
        </control>
      </mc:Choice>
      <mc:Fallback>
        <control shapeId="233475" r:id="rId12" name="cmdCommOUT"/>
      </mc:Fallback>
    </mc:AlternateContent>
    <mc:AlternateContent xmlns:mc="http://schemas.openxmlformats.org/markup-compatibility/2006">
      <mc:Choice Requires="x14">
        <control shapeId="233474" r:id="rId14" name="cmdCommIN">
          <controlPr defaultSize="0" autoLine="0" r:id="rId15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4</xdr:col>
                <xdr:colOff>609600</xdr:colOff>
                <xdr:row>2</xdr:row>
                <xdr:rowOff>190500</xdr:rowOff>
              </to>
            </anchor>
          </controlPr>
        </control>
      </mc:Choice>
      <mc:Fallback>
        <control shapeId="233474" r:id="rId14" name="cmdCommIN"/>
      </mc:Fallback>
    </mc:AlternateContent>
    <mc:AlternateContent xmlns:mc="http://schemas.openxmlformats.org/markup-compatibility/2006">
      <mc:Choice Requires="x14">
        <control shapeId="233473" r:id="rId16" name="cmdTechNameAndDesc">
          <controlPr defaultSize="0" autoLine="0" r:id="rId17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638175</xdr:colOff>
                <xdr:row>2</xdr:row>
                <xdr:rowOff>190500</xdr:rowOff>
              </to>
            </anchor>
          </controlPr>
        </control>
      </mc:Choice>
      <mc:Fallback>
        <control shapeId="233473" r:id="rId16" name="cmdTechNameAndDesc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7B226-B092-4276-89A7-F2530A5EE9E1}">
  <sheetPr codeName="Sheet20">
    <tabColor theme="0" tint="-0.34998626667073579"/>
  </sheetPr>
  <dimension ref="A1:T25"/>
  <sheetViews>
    <sheetView workbookViewId="0">
      <pane ySplit="1" topLeftCell="A2" activePane="bottomLeft" state="frozen"/>
      <selection pane="bottomLeft" activeCell="D16" sqref="D16"/>
    </sheetView>
  </sheetViews>
  <sheetFormatPr defaultColWidth="8.85546875" defaultRowHeight="15" x14ac:dyDescent="0.25"/>
  <cols>
    <col min="1" max="1" width="17.42578125" style="132" customWidth="1"/>
    <col min="2" max="2" width="16.5703125" style="132" customWidth="1"/>
    <col min="3" max="3" width="8.85546875" style="132"/>
    <col min="4" max="4" width="11.5703125" style="132" customWidth="1"/>
    <col min="5" max="5" width="10.140625" style="132" bestFit="1" customWidth="1"/>
    <col min="6" max="6" width="11.42578125" style="132" customWidth="1"/>
    <col min="7" max="9" width="9.5703125" style="132" customWidth="1"/>
    <col min="10" max="11" width="9.5703125" style="132" bestFit="1" customWidth="1"/>
    <col min="12" max="12" width="9.28515625" style="172" bestFit="1" customWidth="1"/>
    <col min="13" max="14" width="8.85546875" style="132"/>
    <col min="15" max="15" width="11.140625" style="154" customWidth="1"/>
    <col min="16" max="18" width="11.140625" style="132" customWidth="1"/>
    <col min="19" max="20" width="9.5703125" style="132" bestFit="1" customWidth="1"/>
    <col min="21" max="16384" width="8.85546875" style="132"/>
  </cols>
  <sheetData>
    <row r="1" spans="1:20" x14ac:dyDescent="0.25">
      <c r="G1" s="131">
        <v>2012</v>
      </c>
      <c r="H1" s="131">
        <v>2013</v>
      </c>
      <c r="I1" s="131">
        <v>2014</v>
      </c>
      <c r="J1" s="131">
        <v>2015</v>
      </c>
      <c r="K1" s="131">
        <v>2016</v>
      </c>
      <c r="L1" s="170">
        <v>2017</v>
      </c>
      <c r="M1" s="131"/>
      <c r="N1" s="131"/>
      <c r="O1" s="153">
        <v>2025</v>
      </c>
      <c r="P1" s="131">
        <v>2030</v>
      </c>
      <c r="Q1" s="131">
        <v>2035</v>
      </c>
      <c r="R1" s="131">
        <v>2040</v>
      </c>
      <c r="S1" s="131">
        <v>2045</v>
      </c>
      <c r="T1" s="131">
        <v>2050</v>
      </c>
    </row>
    <row r="2" spans="1:20" x14ac:dyDescent="0.25">
      <c r="B2" s="169" t="s">
        <v>209</v>
      </c>
      <c r="D2" s="151"/>
      <c r="F2" s="151"/>
      <c r="H2" s="143"/>
      <c r="I2" s="143"/>
      <c r="J2" s="143"/>
      <c r="K2" s="143"/>
      <c r="L2" s="171"/>
      <c r="O2" s="152"/>
    </row>
    <row r="3" spans="1:20" x14ac:dyDescent="0.25">
      <c r="B3" s="179" t="s">
        <v>210</v>
      </c>
      <c r="C3" s="132" t="str">
        <f>INDEX(Scenarios!$C$4:$C$8,MATCH(B3,Scenarios!$B$4:$B$8,0))</f>
        <v>A high export scenario</v>
      </c>
      <c r="D3" s="151"/>
      <c r="F3" s="151"/>
      <c r="H3" s="143"/>
      <c r="I3" s="143"/>
      <c r="J3" s="143"/>
      <c r="K3" s="143"/>
      <c r="L3" s="171"/>
      <c r="O3" s="152"/>
    </row>
    <row r="4" spans="1:20" x14ac:dyDescent="0.25">
      <c r="A4" s="131" t="s">
        <v>191</v>
      </c>
      <c r="B4" s="151"/>
      <c r="D4" s="151"/>
      <c r="F4" s="151"/>
      <c r="H4" s="143"/>
      <c r="I4" s="143"/>
      <c r="J4" s="143"/>
      <c r="K4" s="143"/>
      <c r="L4" s="171"/>
    </row>
    <row r="5" spans="1:20" x14ac:dyDescent="0.25">
      <c r="B5" s="131" t="s">
        <v>192</v>
      </c>
      <c r="O5" s="152"/>
    </row>
    <row r="6" spans="1:20" x14ac:dyDescent="0.25">
      <c r="D6" s="131" t="s">
        <v>202</v>
      </c>
      <c r="E6" s="131" t="s">
        <v>217</v>
      </c>
      <c r="F6" s="131" t="s">
        <v>201</v>
      </c>
      <c r="G6" s="143"/>
      <c r="H6" s="143"/>
      <c r="I6" s="143"/>
      <c r="J6" s="143"/>
      <c r="K6" s="143"/>
      <c r="L6" s="171"/>
      <c r="O6" s="152"/>
    </row>
    <row r="7" spans="1:20" x14ac:dyDescent="0.25">
      <c r="D7" s="169" t="s">
        <v>164</v>
      </c>
      <c r="E7" s="12" t="s">
        <v>166</v>
      </c>
      <c r="F7" s="151" t="s">
        <v>163</v>
      </c>
      <c r="G7" s="143">
        <f>'[1]PGM methodology'!G23</f>
        <v>124.69952392131813</v>
      </c>
      <c r="H7" s="143">
        <f>'[1]PGM methodology'!H23</f>
        <v>130.71131620168498</v>
      </c>
      <c r="I7" s="143">
        <f>'[1]PGM methodology'!I23</f>
        <v>84.02169487089688</v>
      </c>
      <c r="J7" s="143">
        <f>'[1]PGM methodology'!J23</f>
        <v>133.92546693812523</v>
      </c>
      <c r="K7" s="143">
        <f>'[1]PGM methodology'!K23</f>
        <v>127.71131620168498</v>
      </c>
      <c r="L7" s="171">
        <f>'[1]PGM methodology'!L23</f>
        <v>125.30659928953824</v>
      </c>
      <c r="O7" s="181">
        <f>IF(SUMIFS(Scenarios!D$16:D$25,Scenarios!$B$16:$B$25,$B$3,Scenarios!$C$16:$C$25,$D7)="","",SUMIFS(Scenarios!D$16:D$25,Scenarios!$B$16:$B$25,$B$3,Scenarios!$C$16:$C$25,$D7))</f>
        <v>125.30659928953824</v>
      </c>
      <c r="P7" s="181">
        <f>IF(SUMIFS(Scenarios!E$16:E$25,Scenarios!$B$16:$B$25,$B$3,Scenarios!$C$16:$C$25,$D7)="","",SUMIFS(Scenarios!E$16:E$25,Scenarios!$B$16:$B$25,$B$3,Scenarios!$C$16:$C$25,$D7))</f>
        <v>125.30659928953824</v>
      </c>
      <c r="Q7" s="181">
        <f>IF(SUMIFS(Scenarios!F$16:F$25,Scenarios!$B$16:$B$25,$B$3,Scenarios!$C$16:$C$25,$D7)="","",SUMIFS(Scenarios!F$16:F$25,Scenarios!$B$16:$B$25,$B$3,Scenarios!$C$16:$C$25,$D7))</f>
        <v>125.30659928953824</v>
      </c>
      <c r="R7" s="181">
        <f>IF(SUMIFS(Scenarios!G$16:G$25,Scenarios!$B$16:$B$25,$B$3,Scenarios!$C$16:$C$25,$D7)="","",SUMIFS(Scenarios!G$16:G$25,Scenarios!$B$16:$B$25,$B$3,Scenarios!$C$16:$C$25,$D7))</f>
        <v>125.30659928953824</v>
      </c>
      <c r="S7" s="181">
        <f>IF(SUMIFS(Scenarios!H$16:H$25,Scenarios!$B$16:$B$25,$B$3,Scenarios!$C$16:$C$25,$D7)="","",SUMIFS(Scenarios!H$16:H$25,Scenarios!$B$16:$B$25,$B$3,Scenarios!$C$16:$C$25,$D7))</f>
        <v>125.30659928953824</v>
      </c>
      <c r="T7" s="181">
        <f>IF(SUMIFS(Scenarios!I$16:I$25,Scenarios!$B$16:$B$25,$B$3,Scenarios!$C$16:$C$25,$D7)="","",SUMIFS(Scenarios!I$16:I$25,Scenarios!$B$16:$B$25,$B$3,Scenarios!$C$16:$C$25,$D7))</f>
        <v>125.30659928953824</v>
      </c>
    </row>
    <row r="8" spans="1:20" x14ac:dyDescent="0.25">
      <c r="D8" s="169" t="s">
        <v>161</v>
      </c>
      <c r="E8" s="12" t="s">
        <v>155</v>
      </c>
      <c r="F8" s="151" t="s">
        <v>163</v>
      </c>
      <c r="G8" s="143">
        <f>'[1]PGM methodology'!G24</f>
        <v>101.30047607868187</v>
      </c>
      <c r="H8" s="143">
        <f>'[1]PGM methodology'!H24</f>
        <v>105.28868379831502</v>
      </c>
      <c r="I8" s="143">
        <f>'[1]PGM methodology'!I24</f>
        <v>74.97830512910312</v>
      </c>
      <c r="J8" s="143">
        <f>'[1]PGM methodology'!J24</f>
        <v>110.07453306187479</v>
      </c>
      <c r="K8" s="143">
        <f>'[1]PGM methodology'!K24</f>
        <v>105.28868379831502</v>
      </c>
      <c r="L8" s="171">
        <f>'[1]PGM methodology'!L24</f>
        <v>103.69340071046176</v>
      </c>
      <c r="O8" s="181">
        <f>IF(SUMIFS(Scenarios!D$16:D$25,Scenarios!$B$16:$B$25,$B$3,Scenarios!$C$16:$C$25,$D8)="","",SUMIFS(Scenarios!D$16:D$25,Scenarios!$B$16:$B$25,$B$3,Scenarios!$C$16:$C$25,$D8))</f>
        <v>103.69340071046176</v>
      </c>
      <c r="P8" s="181">
        <f>IF(SUMIFS(Scenarios!E$16:E$25,Scenarios!$B$16:$B$25,$B$3,Scenarios!$C$16:$C$25,$D8)="","",SUMIFS(Scenarios!E$16:E$25,Scenarios!$B$16:$B$25,$B$3,Scenarios!$C$16:$C$25,$D8))</f>
        <v>103.69340071046176</v>
      </c>
      <c r="Q8" s="181">
        <f>IF(SUMIFS(Scenarios!F$16:F$25,Scenarios!$B$16:$B$25,$B$3,Scenarios!$C$16:$C$25,$D8)="","",SUMIFS(Scenarios!F$16:F$25,Scenarios!$B$16:$B$25,$B$3,Scenarios!$C$16:$C$25,$D8))</f>
        <v>103.69340071046176</v>
      </c>
      <c r="R8" s="181">
        <f>IF(SUMIFS(Scenarios!G$16:G$25,Scenarios!$B$16:$B$25,$B$3,Scenarios!$C$16:$C$25,$D8)="","",SUMIFS(Scenarios!G$16:G$25,Scenarios!$B$16:$B$25,$B$3,Scenarios!$C$16:$C$25,$D8))</f>
        <v>103.69340071046176</v>
      </c>
      <c r="S8" s="181">
        <f>IF(SUMIFS(Scenarios!H$16:H$25,Scenarios!$B$16:$B$25,$B$3,Scenarios!$C$16:$C$25,$D8)="","",SUMIFS(Scenarios!H$16:H$25,Scenarios!$B$16:$B$25,$B$3,Scenarios!$C$16:$C$25,$D8))</f>
        <v>103.69340071046176</v>
      </c>
      <c r="T8" s="181">
        <f>IF(SUMIFS(Scenarios!I$16:I$25,Scenarios!$B$16:$B$25,$B$3,Scenarios!$C$16:$C$25,$D8)="","",SUMIFS(Scenarios!I$16:I$25,Scenarios!$B$16:$B$25,$B$3,Scenarios!$C$16:$C$25,$D8))</f>
        <v>103.69340071046176</v>
      </c>
    </row>
    <row r="9" spans="1:20" x14ac:dyDescent="0.25">
      <c r="P9" s="154"/>
      <c r="Q9" s="154"/>
      <c r="R9" s="154"/>
      <c r="S9" s="154"/>
      <c r="T9" s="154"/>
    </row>
    <row r="10" spans="1:20" x14ac:dyDescent="0.25">
      <c r="B10" s="131" t="s">
        <v>194</v>
      </c>
      <c r="P10" s="154"/>
      <c r="Q10" s="154"/>
      <c r="R10" s="154"/>
      <c r="S10" s="154"/>
      <c r="T10" s="154"/>
    </row>
    <row r="11" spans="1:20" x14ac:dyDescent="0.25">
      <c r="D11" s="169" t="s">
        <v>195</v>
      </c>
      <c r="E11" s="12" t="s">
        <v>207</v>
      </c>
      <c r="F11" s="169" t="s">
        <v>198</v>
      </c>
      <c r="O11" s="181" t="str">
        <f>IF(SUMIFS(Scenarios!D$16:D$25,Scenarios!$B$16:$B$25,$B$3,Scenarios!$C$16:$C$25,$D11)=0,"",SUMIFS(Scenarios!D$16:D$25,Scenarios!$B$16:$B$25,$B$3,Scenarios!$C$16:$C$25,$D11))</f>
        <v/>
      </c>
      <c r="P11" s="181">
        <f>IF(SUMIFS(Scenarios!E$16:E$25,Scenarios!$B$16:$B$25,$B$3,Scenarios!$C$16:$C$25,$D11)=0,"",SUMIFS(Scenarios!E$16:E$25,Scenarios!$B$16:$B$25,$B$3,Scenarios!$C$16:$C$25,$D11))</f>
        <v>1</v>
      </c>
      <c r="Q11" s="181" t="str">
        <f>IF(SUMIFS(Scenarios!F$16:F$25,Scenarios!$B$16:$B$25,$B$3,Scenarios!$C$16:$C$25,$D11)=0,"",SUMIFS(Scenarios!F$16:F$25,Scenarios!$B$16:$B$25,$B$3,Scenarios!$C$16:$C$25,$D11))</f>
        <v/>
      </c>
      <c r="R11" s="181" t="str">
        <f>IF(SUMIFS(Scenarios!G$16:G$25,Scenarios!$B$16:$B$25,$B$3,Scenarios!$C$16:$C$25,$D11)=0,"",SUMIFS(Scenarios!G$16:G$25,Scenarios!$B$16:$B$25,$B$3,Scenarios!$C$16:$C$25,$D11))</f>
        <v/>
      </c>
      <c r="S11" s="181" t="str">
        <f>IF(SUMIFS(Scenarios!H$16:H$25,Scenarios!$B$16:$B$25,$B$3,Scenarios!$C$16:$C$25,$D11)=0,"",SUMIFS(Scenarios!H$16:H$25,Scenarios!$B$16:$B$25,$B$3,Scenarios!$C$16:$C$25,$D11))</f>
        <v/>
      </c>
      <c r="T11" s="181">
        <f>IF(SUMIFS(Scenarios!I$16:I$25,Scenarios!$B$16:$B$25,$B$3,Scenarios!$C$16:$C$25,$D11)=0,"",SUMIFS(Scenarios!I$16:I$25,Scenarios!$B$16:$B$25,$B$3,Scenarios!$C$16:$C$25,$D11))</f>
        <v>14</v>
      </c>
    </row>
    <row r="12" spans="1:20" x14ac:dyDescent="0.25">
      <c r="B12" s="131" t="s">
        <v>196</v>
      </c>
      <c r="P12" s="154"/>
      <c r="Q12" s="154"/>
      <c r="R12" s="154"/>
      <c r="S12" s="154"/>
      <c r="T12" s="154"/>
    </row>
    <row r="13" spans="1:20" x14ac:dyDescent="0.25">
      <c r="D13" s="169" t="s">
        <v>197</v>
      </c>
      <c r="F13" s="169" t="s">
        <v>198</v>
      </c>
      <c r="G13" s="169" t="s">
        <v>218</v>
      </c>
      <c r="O13" s="181" t="str">
        <f>IF(SUMIFS(Scenarios!D$16:D$25,Scenarios!$B$16:$B$25,$B$3,Scenarios!$C$16:$C$25,$D13)=0,"",SUMIFS(Scenarios!D$16:D$25,Scenarios!$B$16:$B$25,$B$3,Scenarios!$C$16:$C$25,$D13))</f>
        <v/>
      </c>
      <c r="P13" s="181" t="str">
        <f>IF(SUMIFS(Scenarios!E$16:E$25,Scenarios!$B$16:$B$25,$B$3,Scenarios!$C$16:$C$25,$D13)=0,"",SUMIFS(Scenarios!E$16:E$25,Scenarios!$B$16:$B$25,$B$3,Scenarios!$C$16:$C$25,$D13))</f>
        <v/>
      </c>
      <c r="Q13" s="181" t="str">
        <f>IF(SUMIFS(Scenarios!F$16:F$25,Scenarios!$B$16:$B$25,$B$3,Scenarios!$C$16:$C$25,$D13)=0,"",SUMIFS(Scenarios!F$16:F$25,Scenarios!$B$16:$B$25,$B$3,Scenarios!$C$16:$C$25,$D13))</f>
        <v/>
      </c>
      <c r="R13" s="181" t="str">
        <f>IF(SUMIFS(Scenarios!G$16:G$25,Scenarios!$B$16:$B$25,$B$3,Scenarios!$C$16:$C$25,$D13)=0,"",SUMIFS(Scenarios!G$16:G$25,Scenarios!$B$16:$B$25,$B$3,Scenarios!$C$16:$C$25,$D13))</f>
        <v/>
      </c>
      <c r="S13" s="181" t="str">
        <f>IF(SUMIFS(Scenarios!H$16:H$25,Scenarios!$B$16:$B$25,$B$3,Scenarios!$C$16:$C$25,$D13)=0,"",SUMIFS(Scenarios!H$16:H$25,Scenarios!$B$16:$B$25,$B$3,Scenarios!$C$16:$C$25,$D13))</f>
        <v/>
      </c>
      <c r="T13" s="181" t="str">
        <f>IF(SUMIFS(Scenarios!I$16:I$25,Scenarios!$B$16:$B$25,$B$3,Scenarios!$C$16:$C$25,$D13)=0,"",SUMIFS(Scenarios!I$16:I$25,Scenarios!$B$16:$B$25,$B$3,Scenarios!$C$16:$C$25,$D13))</f>
        <v/>
      </c>
    </row>
    <row r="14" spans="1:20" x14ac:dyDescent="0.25">
      <c r="P14" s="154"/>
      <c r="Q14" s="154"/>
      <c r="R14" s="154"/>
      <c r="S14" s="154"/>
      <c r="T14" s="154"/>
    </row>
    <row r="15" spans="1:20" x14ac:dyDescent="0.25">
      <c r="A15" s="131" t="s">
        <v>193</v>
      </c>
      <c r="P15" s="154"/>
      <c r="Q15" s="154"/>
      <c r="R15" s="154"/>
      <c r="S15" s="154"/>
      <c r="T15" s="154"/>
    </row>
    <row r="16" spans="1:20" x14ac:dyDescent="0.25">
      <c r="B16" s="131" t="s">
        <v>199</v>
      </c>
      <c r="D16" s="169" t="s">
        <v>200</v>
      </c>
      <c r="E16" s="12" t="s">
        <v>205</v>
      </c>
      <c r="F16" s="169" t="s">
        <v>116</v>
      </c>
      <c r="O16" s="181" t="str">
        <f>IF(SUMIFS(Scenarios!D$16:D$25,Scenarios!$B$16:$B$25,$B$3,Scenarios!$C$16:$C$25,$D16)=0,"",SUMIFS(Scenarios!D$16:D$25,Scenarios!$B$16:$B$25,$B$3,Scenarios!$C$16:$C$25,$D16))</f>
        <v/>
      </c>
      <c r="P16" s="181">
        <f>IF(SUMIFS(Scenarios!E$16:E$25,Scenarios!$B$16:$B$25,$B$3,Scenarios!$C$16:$C$25,$D16)=0,"",SUMIFS(Scenarios!E$16:E$25,Scenarios!$B$16:$B$25,$B$3,Scenarios!$C$16:$C$25,$D16))</f>
        <v>2.7578253706754534</v>
      </c>
      <c r="Q16" s="181" t="str">
        <f>IF(SUMIFS(Scenarios!F$16:F$25,Scenarios!$B$16:$B$25,$B$3,Scenarios!$C$16:$C$25,$D16)=0,"",SUMIFS(Scenarios!F$16:F$25,Scenarios!$B$16:$B$25,$B$3,Scenarios!$C$16:$C$25,$D16))</f>
        <v/>
      </c>
      <c r="R16" s="181" t="str">
        <f>IF(SUMIFS(Scenarios!G$16:G$25,Scenarios!$B$16:$B$25,$B$3,Scenarios!$C$16:$C$25,$D16)=0,"",SUMIFS(Scenarios!G$16:G$25,Scenarios!$B$16:$B$25,$B$3,Scenarios!$C$16:$C$25,$D16))</f>
        <v/>
      </c>
      <c r="S16" s="181" t="str">
        <f>IF(SUMIFS(Scenarios!H$16:H$25,Scenarios!$B$16:$B$25,$B$3,Scenarios!$C$16:$C$25,$D16)=0,"",SUMIFS(Scenarios!H$16:H$25,Scenarios!$B$16:$B$25,$B$3,Scenarios!$C$16:$C$25,$D16))</f>
        <v/>
      </c>
      <c r="T16" s="181">
        <f>IF(SUMIFS(Scenarios!I$16:I$25,Scenarios!$B$16:$B$25,$B$3,Scenarios!$C$16:$C$25,$D16)=0,"",SUMIFS(Scenarios!I$16:I$25,Scenarios!$B$16:$B$25,$B$3,Scenarios!$C$16:$C$25,$D16))</f>
        <v>124.155</v>
      </c>
    </row>
    <row r="24" spans="5:11" x14ac:dyDescent="0.25">
      <c r="E24" s="140"/>
      <c r="F24" s="140"/>
      <c r="G24" s="140"/>
      <c r="H24" s="140"/>
      <c r="I24" s="140"/>
      <c r="J24" s="140"/>
      <c r="K24" s="140"/>
    </row>
    <row r="25" spans="5:11" x14ac:dyDescent="0.25">
      <c r="E25" s="141"/>
      <c r="F25" s="141"/>
      <c r="G25" s="141"/>
      <c r="H25" s="141"/>
      <c r="I25" s="141"/>
      <c r="J25" s="141"/>
      <c r="K25" s="141"/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FA3B9FA-A1C5-4360-B594-95CB9C74538D}">
          <x14:formula1>
            <xm:f>Scenarios!$B$4:$B$8</xm:f>
          </x14:formula1>
          <xm:sqref>B3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D19A2-DFB0-47DC-87F4-813C2ECB339B}">
  <sheetPr codeName="Sheet21">
    <tabColor rgb="FF00B050"/>
  </sheetPr>
  <dimension ref="B2:AW53"/>
  <sheetViews>
    <sheetView tabSelected="1" topLeftCell="K1" workbookViewId="0">
      <selection activeCell="W6" sqref="W6"/>
    </sheetView>
  </sheetViews>
  <sheetFormatPr defaultRowHeight="12.75" x14ac:dyDescent="0.2"/>
  <cols>
    <col min="2" max="2" width="10.42578125" bestFit="1" customWidth="1"/>
    <col min="3" max="3" width="19.85546875" bestFit="1" customWidth="1"/>
    <col min="4" max="9" width="7.28515625" customWidth="1"/>
    <col min="40" max="40" width="9.42578125" customWidth="1"/>
  </cols>
  <sheetData>
    <row r="2" spans="2:42" ht="22.5" customHeight="1" thickBot="1" x14ac:dyDescent="0.3">
      <c r="Q2" s="206" t="s">
        <v>266</v>
      </c>
      <c r="R2" s="63"/>
      <c r="S2" s="63"/>
      <c r="T2" s="63"/>
      <c r="U2" s="63"/>
      <c r="V2" s="63"/>
      <c r="W2" s="63"/>
      <c r="AA2" s="89" t="s">
        <v>267</v>
      </c>
      <c r="AL2" t="s">
        <v>295</v>
      </c>
    </row>
    <row r="3" spans="2:42" ht="57.75" thickBot="1" x14ac:dyDescent="0.25">
      <c r="B3" s="1" t="s">
        <v>214</v>
      </c>
      <c r="C3" s="1" t="s">
        <v>15</v>
      </c>
      <c r="Q3" s="237" t="s">
        <v>260</v>
      </c>
      <c r="R3" s="199"/>
      <c r="S3" s="223" t="s">
        <v>261</v>
      </c>
      <c r="T3" s="224"/>
      <c r="U3" s="199"/>
      <c r="V3" s="223" t="s">
        <v>262</v>
      </c>
      <c r="W3" s="224"/>
      <c r="AC3" s="211"/>
      <c r="AL3" s="211" t="s">
        <v>295</v>
      </c>
      <c r="AM3" s="212">
        <v>2030</v>
      </c>
      <c r="AN3" s="212">
        <v>2040</v>
      </c>
      <c r="AO3" s="212">
        <v>2050</v>
      </c>
    </row>
    <row r="4" spans="2:42" ht="15" thickBot="1" x14ac:dyDescent="0.25">
      <c r="B4" s="176" t="s">
        <v>210</v>
      </c>
      <c r="C4" s="176" t="s">
        <v>211</v>
      </c>
      <c r="Q4" s="238"/>
      <c r="R4" s="200">
        <v>2030</v>
      </c>
      <c r="S4" s="200">
        <v>2040</v>
      </c>
      <c r="T4" s="200">
        <v>2050</v>
      </c>
      <c r="U4" s="200">
        <v>2030</v>
      </c>
      <c r="V4" s="200">
        <v>2040</v>
      </c>
      <c r="W4" s="200">
        <v>2050</v>
      </c>
      <c r="AL4" s="213" t="s">
        <v>263</v>
      </c>
      <c r="AM4" s="205">
        <v>3.6574278692173281</v>
      </c>
      <c r="AN4" s="205">
        <v>1.200558863434656</v>
      </c>
      <c r="AO4" s="205">
        <v>1.140558863434656</v>
      </c>
    </row>
    <row r="5" spans="2:42" ht="15" thickBot="1" x14ac:dyDescent="0.25">
      <c r="B5" s="176" t="s">
        <v>212</v>
      </c>
      <c r="C5" s="176" t="s">
        <v>213</v>
      </c>
      <c r="Q5" s="201" t="s">
        <v>263</v>
      </c>
      <c r="R5" s="202">
        <v>0.2</v>
      </c>
      <c r="S5" s="202">
        <v>0.4</v>
      </c>
      <c r="T5" s="202">
        <v>1</v>
      </c>
      <c r="U5" s="203">
        <v>8.8000000000000005E-3</v>
      </c>
      <c r="V5" s="203">
        <v>1.7600000000000001E-2</v>
      </c>
      <c r="W5" s="203">
        <v>4.4000000000000011E-2</v>
      </c>
      <c r="AL5" s="213" t="s">
        <v>264</v>
      </c>
      <c r="AM5" s="205">
        <v>3.8273294341222126</v>
      </c>
      <c r="AN5" s="205">
        <v>33.343204132926743</v>
      </c>
      <c r="AO5" s="205">
        <v>436.24918547847443</v>
      </c>
    </row>
    <row r="6" spans="2:42" ht="15" customHeight="1" thickBot="1" x14ac:dyDescent="0.25">
      <c r="B6" s="175"/>
      <c r="C6" s="175"/>
      <c r="Q6" s="204" t="s">
        <v>264</v>
      </c>
      <c r="R6" s="202">
        <v>0.2</v>
      </c>
      <c r="S6" s="205">
        <v>2.3572743999999997</v>
      </c>
      <c r="T6" s="205">
        <v>21.333332000000002</v>
      </c>
      <c r="U6" s="203">
        <v>2.5600000000000001E-2</v>
      </c>
      <c r="V6" s="205">
        <v>7.7933579200000009</v>
      </c>
      <c r="W6" s="205">
        <v>309.96310400000004</v>
      </c>
      <c r="AL6" s="213" t="s">
        <v>265</v>
      </c>
      <c r="AM6" s="205">
        <v>59.56614453213281</v>
      </c>
      <c r="AN6" s="205">
        <v>542.43391869624998</v>
      </c>
      <c r="AO6" s="205">
        <v>1373.0363876062499</v>
      </c>
    </row>
    <row r="7" spans="2:42" ht="15" customHeight="1" thickBot="1" x14ac:dyDescent="0.25">
      <c r="B7" s="175"/>
      <c r="C7" s="175"/>
      <c r="Q7" s="201" t="s">
        <v>265</v>
      </c>
      <c r="R7" s="205">
        <v>1.1786371999999998</v>
      </c>
      <c r="S7" s="205">
        <v>8.5333328000000019</v>
      </c>
      <c r="T7" s="205">
        <v>55.985267999999998</v>
      </c>
      <c r="U7" s="205">
        <v>3.8966789600000005</v>
      </c>
      <c r="V7" s="205">
        <v>123.98524159999999</v>
      </c>
      <c r="W7" s="205">
        <v>818.30256000000008</v>
      </c>
      <c r="AL7" s="228" t="s">
        <v>298</v>
      </c>
      <c r="AM7" s="229"/>
      <c r="AN7" s="229"/>
      <c r="AO7" s="230"/>
    </row>
    <row r="8" spans="2:42" ht="13.5" customHeight="1" thickBot="1" x14ac:dyDescent="0.25">
      <c r="B8" s="175"/>
      <c r="C8" s="175"/>
      <c r="Q8" s="225" t="s">
        <v>299</v>
      </c>
      <c r="R8" s="226"/>
      <c r="S8" s="226"/>
      <c r="T8" s="226"/>
      <c r="U8" s="226"/>
      <c r="V8" s="226"/>
      <c r="W8" s="227"/>
      <c r="AL8" s="231" t="s">
        <v>296</v>
      </c>
      <c r="AM8" s="232"/>
      <c r="AN8" s="232"/>
      <c r="AO8" s="233"/>
    </row>
    <row r="9" spans="2:42" ht="21.75" customHeight="1" thickBot="1" x14ac:dyDescent="0.25">
      <c r="AL9" s="234" t="s">
        <v>297</v>
      </c>
      <c r="AM9" s="235"/>
      <c r="AN9" s="235"/>
      <c r="AO9" s="236"/>
    </row>
    <row r="14" spans="2:42" x14ac:dyDescent="0.2">
      <c r="AA14" s="100" t="s">
        <v>268</v>
      </c>
      <c r="AB14" s="210"/>
      <c r="AC14" s="210"/>
      <c r="AD14" s="210">
        <v>2020</v>
      </c>
      <c r="AE14" s="210">
        <v>2030</v>
      </c>
      <c r="AF14" s="210">
        <v>2040</v>
      </c>
      <c r="AG14" s="210">
        <v>2050</v>
      </c>
    </row>
    <row r="15" spans="2:42" x14ac:dyDescent="0.2">
      <c r="B15" s="178" t="s">
        <v>214</v>
      </c>
      <c r="C15" s="178" t="s">
        <v>126</v>
      </c>
      <c r="D15" s="178">
        <v>2025</v>
      </c>
      <c r="E15" s="178">
        <v>2030</v>
      </c>
      <c r="F15" s="178">
        <v>2035</v>
      </c>
      <c r="G15" s="178">
        <v>2040</v>
      </c>
      <c r="H15" s="178">
        <v>2045</v>
      </c>
      <c r="I15" s="178">
        <v>2050</v>
      </c>
      <c r="AA15" s="207">
        <f>AE32/10^6</f>
        <v>0.23304279999999999</v>
      </c>
      <c r="AB15" t="s">
        <v>269</v>
      </c>
      <c r="AF15" s="208">
        <f>0.5*AA15</f>
        <v>0.1165214</v>
      </c>
      <c r="AG15" s="208">
        <f>AA15</f>
        <v>0.23304279999999999</v>
      </c>
      <c r="AL15" t="s">
        <v>300</v>
      </c>
      <c r="AN15" t="s">
        <v>301</v>
      </c>
    </row>
    <row r="16" spans="2:42" ht="15" x14ac:dyDescent="0.25">
      <c r="B16" s="176" t="s">
        <v>212</v>
      </c>
      <c r="C16" s="177" t="s">
        <v>164</v>
      </c>
      <c r="D16" s="180">
        <f>'Exports summary'!L7</f>
        <v>125.30659928953824</v>
      </c>
      <c r="E16" s="175">
        <f>D16</f>
        <v>125.30659928953824</v>
      </c>
      <c r="F16" s="175">
        <f t="shared" ref="F16:I16" si="0">E16</f>
        <v>125.30659928953824</v>
      </c>
      <c r="G16" s="175">
        <f t="shared" si="0"/>
        <v>125.30659928953824</v>
      </c>
      <c r="H16" s="175">
        <f t="shared" si="0"/>
        <v>125.30659928953824</v>
      </c>
      <c r="I16" s="175">
        <f t="shared" si="0"/>
        <v>125.30659928953824</v>
      </c>
      <c r="L16" s="89" t="s">
        <v>215</v>
      </c>
      <c r="AA16" s="148">
        <f>AG32/1000</f>
        <v>10.086092383999999</v>
      </c>
      <c r="AB16" t="s">
        <v>116</v>
      </c>
      <c r="AC16" s="221" t="s">
        <v>271</v>
      </c>
      <c r="AF16" s="182">
        <f>0.5*AA16</f>
        <v>5.0430461919999994</v>
      </c>
      <c r="AG16" s="130">
        <f>AA16</f>
        <v>10.086092383999999</v>
      </c>
      <c r="AN16">
        <v>2018</v>
      </c>
      <c r="AO16">
        <v>2019</v>
      </c>
      <c r="AP16">
        <v>2020</v>
      </c>
    </row>
    <row r="17" spans="2:49" ht="15" x14ac:dyDescent="0.25">
      <c r="B17" s="176" t="s">
        <v>212</v>
      </c>
      <c r="C17" s="177" t="s">
        <v>161</v>
      </c>
      <c r="D17" s="180">
        <f>'Exports summary'!L8</f>
        <v>103.69340071046176</v>
      </c>
      <c r="E17" s="175">
        <f>D17</f>
        <v>103.69340071046176</v>
      </c>
      <c r="F17" s="175">
        <f t="shared" ref="F17:I17" si="1">E17</f>
        <v>103.69340071046176</v>
      </c>
      <c r="G17" s="175">
        <f t="shared" si="1"/>
        <v>103.69340071046176</v>
      </c>
      <c r="H17" s="175">
        <f t="shared" si="1"/>
        <v>103.69340071046176</v>
      </c>
      <c r="I17" s="175">
        <f t="shared" si="1"/>
        <v>103.69340071046176</v>
      </c>
      <c r="L17" s="89" t="s">
        <v>215</v>
      </c>
      <c r="AC17" s="89" t="s">
        <v>270</v>
      </c>
      <c r="AG17" s="182"/>
      <c r="AN17">
        <v>4467</v>
      </c>
      <c r="AO17">
        <v>4398</v>
      </c>
      <c r="AP17">
        <v>3199</v>
      </c>
    </row>
    <row r="18" spans="2:49" ht="15" x14ac:dyDescent="0.25">
      <c r="B18" s="176" t="s">
        <v>212</v>
      </c>
      <c r="C18" s="177" t="s">
        <v>195</v>
      </c>
      <c r="D18" s="175"/>
      <c r="E18" s="175"/>
      <c r="F18" s="175"/>
      <c r="G18" s="175"/>
      <c r="H18" s="175"/>
      <c r="I18" s="175"/>
    </row>
    <row r="19" spans="2:49" ht="15" x14ac:dyDescent="0.25">
      <c r="B19" s="176" t="s">
        <v>212</v>
      </c>
      <c r="C19" s="177" t="s">
        <v>197</v>
      </c>
      <c r="D19" s="175"/>
      <c r="E19" s="175"/>
      <c r="F19" s="175"/>
      <c r="G19" s="175"/>
      <c r="H19" s="175"/>
      <c r="I19" s="175"/>
      <c r="AA19" s="148" t="s">
        <v>272</v>
      </c>
      <c r="AC19" s="89" t="s">
        <v>271</v>
      </c>
      <c r="AE19">
        <v>0</v>
      </c>
      <c r="AF19" s="104">
        <f>AF15/10.54</f>
        <v>1.1055161290322581E-2</v>
      </c>
      <c r="AG19" s="104">
        <f>AG15/10.54</f>
        <v>2.2110322580645162E-2</v>
      </c>
      <c r="AN19" t="s">
        <v>302</v>
      </c>
    </row>
    <row r="20" spans="2:49" ht="15" x14ac:dyDescent="0.25">
      <c r="B20" s="176" t="s">
        <v>212</v>
      </c>
      <c r="C20" s="177" t="s">
        <v>200</v>
      </c>
      <c r="D20" s="175"/>
      <c r="E20" s="175"/>
      <c r="F20" s="175"/>
      <c r="G20" s="175"/>
      <c r="H20" s="175"/>
      <c r="I20" s="175"/>
      <c r="AA20" s="148"/>
      <c r="AC20" s="89" t="s">
        <v>270</v>
      </c>
      <c r="AN20">
        <v>2018</v>
      </c>
      <c r="AO20">
        <v>2019</v>
      </c>
      <c r="AP20">
        <v>2020</v>
      </c>
    </row>
    <row r="21" spans="2:49" ht="15" x14ac:dyDescent="0.25">
      <c r="B21" s="176" t="s">
        <v>210</v>
      </c>
      <c r="C21" s="177" t="s">
        <v>164</v>
      </c>
      <c r="D21" s="180">
        <f>D16</f>
        <v>125.30659928953824</v>
      </c>
      <c r="E21" s="180">
        <f t="shared" ref="E21:I21" si="2">E16</f>
        <v>125.30659928953824</v>
      </c>
      <c r="F21" s="180">
        <f t="shared" si="2"/>
        <v>125.30659928953824</v>
      </c>
      <c r="G21" s="180">
        <f t="shared" si="2"/>
        <v>125.30659928953824</v>
      </c>
      <c r="H21" s="180">
        <f t="shared" si="2"/>
        <v>125.30659928953824</v>
      </c>
      <c r="I21" s="180">
        <f t="shared" si="2"/>
        <v>125.30659928953824</v>
      </c>
      <c r="L21" s="89" t="s">
        <v>216</v>
      </c>
      <c r="AN21">
        <v>138.9392308656</v>
      </c>
      <c r="AO21">
        <v>136.7930909664</v>
      </c>
      <c r="AP21">
        <v>99.500022283199996</v>
      </c>
    </row>
    <row r="22" spans="2:49" ht="15" x14ac:dyDescent="0.25">
      <c r="B22" s="176" t="s">
        <v>210</v>
      </c>
      <c r="C22" s="177" t="s">
        <v>161</v>
      </c>
      <c r="D22" s="180">
        <f>D17</f>
        <v>103.69340071046176</v>
      </c>
      <c r="E22" s="180">
        <f t="shared" ref="E22:I22" si="3">E17</f>
        <v>103.69340071046176</v>
      </c>
      <c r="F22" s="180">
        <f t="shared" si="3"/>
        <v>103.69340071046176</v>
      </c>
      <c r="G22" s="180">
        <f t="shared" si="3"/>
        <v>103.69340071046176</v>
      </c>
      <c r="H22" s="180">
        <f t="shared" si="3"/>
        <v>103.69340071046176</v>
      </c>
      <c r="I22" s="180">
        <f t="shared" si="3"/>
        <v>103.69340071046176</v>
      </c>
      <c r="L22" s="89" t="s">
        <v>216</v>
      </c>
      <c r="AA22" s="1" t="s">
        <v>273</v>
      </c>
      <c r="AJ22" s="89" t="s">
        <v>305</v>
      </c>
    </row>
    <row r="23" spans="2:49" ht="15" x14ac:dyDescent="0.25">
      <c r="B23" s="176" t="s">
        <v>210</v>
      </c>
      <c r="C23" s="177" t="s">
        <v>195</v>
      </c>
      <c r="D23" s="175"/>
      <c r="E23" s="175">
        <v>1</v>
      </c>
      <c r="F23" s="175"/>
      <c r="G23" s="175"/>
      <c r="H23" s="175"/>
      <c r="I23" s="175">
        <v>14</v>
      </c>
      <c r="J23" t="s">
        <v>219</v>
      </c>
      <c r="L23" s="89" t="s">
        <v>231</v>
      </c>
      <c r="AB23" t="s">
        <v>274</v>
      </c>
      <c r="AC23" t="s">
        <v>275</v>
      </c>
      <c r="AD23" t="s">
        <v>274</v>
      </c>
      <c r="AE23" t="s">
        <v>275</v>
      </c>
      <c r="AF23" t="s">
        <v>274</v>
      </c>
      <c r="AG23" t="s">
        <v>275</v>
      </c>
      <c r="AM23" t="s">
        <v>303</v>
      </c>
      <c r="AN23">
        <v>2018</v>
      </c>
      <c r="AO23">
        <v>2019</v>
      </c>
      <c r="AP23">
        <v>2020</v>
      </c>
      <c r="AQ23">
        <f>AM3</f>
        <v>2030</v>
      </c>
      <c r="AR23">
        <f>AN3</f>
        <v>2040</v>
      </c>
      <c r="AS23">
        <f>AO3</f>
        <v>2050</v>
      </c>
      <c r="AU23" t="s">
        <v>304</v>
      </c>
    </row>
    <row r="24" spans="2:49" ht="15" x14ac:dyDescent="0.25">
      <c r="B24" s="176" t="s">
        <v>210</v>
      </c>
      <c r="C24" s="177" t="s">
        <v>197</v>
      </c>
      <c r="D24" s="175"/>
      <c r="E24" s="175"/>
      <c r="F24" s="175"/>
      <c r="G24" s="175"/>
      <c r="H24" s="175"/>
      <c r="I24" s="175"/>
      <c r="AB24" t="s">
        <v>276</v>
      </c>
      <c r="AD24" t="s">
        <v>277</v>
      </c>
      <c r="AF24" t="s">
        <v>278</v>
      </c>
      <c r="AL24" t="str">
        <f>AL4</f>
        <v>Low</v>
      </c>
      <c r="AM24">
        <f>MEDIAN(AN24:AP24)</f>
        <v>136.7930909664</v>
      </c>
      <c r="AN24">
        <f>AN21</f>
        <v>138.9392308656</v>
      </c>
      <c r="AO24">
        <f>AO21</f>
        <v>136.7930909664</v>
      </c>
      <c r="AP24">
        <f>AP21</f>
        <v>99.500022283199996</v>
      </c>
      <c r="AQ24" s="148">
        <f t="shared" ref="AQ24:AS26" si="4">MEDIAN($AN24:$AP24)+AM4</f>
        <v>140.45051883561732</v>
      </c>
      <c r="AR24" s="148">
        <f t="shared" si="4"/>
        <v>137.99364982983465</v>
      </c>
      <c r="AS24" s="148">
        <f t="shared" si="4"/>
        <v>137.93364982983465</v>
      </c>
      <c r="AU24">
        <f>AS24/AM24</f>
        <v>1.0083378396918803</v>
      </c>
    </row>
    <row r="25" spans="2:49" ht="15" x14ac:dyDescent="0.25">
      <c r="B25" s="176" t="s">
        <v>210</v>
      </c>
      <c r="C25" s="177" t="s">
        <v>200</v>
      </c>
      <c r="D25" s="175"/>
      <c r="E25" s="183">
        <f>W37</f>
        <v>2.7578253706754534</v>
      </c>
      <c r="F25" s="175"/>
      <c r="G25" s="175"/>
      <c r="H25" s="175"/>
      <c r="I25" s="175">
        <f>X42</f>
        <v>124.155</v>
      </c>
      <c r="J25" s="89" t="s">
        <v>116</v>
      </c>
      <c r="L25" s="89" t="s">
        <v>230</v>
      </c>
      <c r="AA25" t="s">
        <v>279</v>
      </c>
      <c r="AB25">
        <v>0</v>
      </c>
      <c r="AC25">
        <v>30900</v>
      </c>
      <c r="AD25">
        <v>0</v>
      </c>
      <c r="AE25">
        <v>22161.479999999996</v>
      </c>
      <c r="AF25">
        <v>0</v>
      </c>
      <c r="AG25">
        <v>968.6782907999999</v>
      </c>
      <c r="AL25" t="str">
        <f>AL5</f>
        <v>Medium</v>
      </c>
      <c r="AM25">
        <f t="shared" ref="AM25:AM26" si="5">MEDIAN(AN25:AP25)</f>
        <v>136.7930909664</v>
      </c>
      <c r="AN25">
        <f>AN24</f>
        <v>138.9392308656</v>
      </c>
      <c r="AO25">
        <f t="shared" ref="AO25:AP26" si="6">AO24</f>
        <v>136.7930909664</v>
      </c>
      <c r="AP25">
        <f>AP24</f>
        <v>99.500022283199996</v>
      </c>
      <c r="AQ25" s="148">
        <f t="shared" si="4"/>
        <v>140.62042040052222</v>
      </c>
      <c r="AR25" s="148">
        <f>MEDIAN($AN25:$AP25)*0.75+AN5</f>
        <v>135.93802235772677</v>
      </c>
      <c r="AS25" s="148">
        <f>MEDIAN($AN25:$AP25)*0.5+AO5</f>
        <v>504.64573096167442</v>
      </c>
      <c r="AU25">
        <f>AS25/AM25</f>
        <v>3.6891170993835409</v>
      </c>
      <c r="AW25" s="89" t="s">
        <v>314</v>
      </c>
    </row>
    <row r="26" spans="2:49" x14ac:dyDescent="0.2">
      <c r="I26">
        <f>I25*W34/W33</f>
        <v>6.6749999999999998</v>
      </c>
      <c r="AA26" t="s">
        <v>280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L26" t="str">
        <f>AL6</f>
        <v>High</v>
      </c>
      <c r="AM26">
        <f t="shared" si="5"/>
        <v>136.7930909664</v>
      </c>
      <c r="AN26">
        <f>AN25</f>
        <v>138.9392308656</v>
      </c>
      <c r="AO26">
        <f t="shared" si="6"/>
        <v>136.7930909664</v>
      </c>
      <c r="AP26">
        <f t="shared" si="6"/>
        <v>99.500022283199996</v>
      </c>
      <c r="AQ26" s="148">
        <f t="shared" si="4"/>
        <v>196.35923549853283</v>
      </c>
      <c r="AR26" s="148">
        <f t="shared" si="4"/>
        <v>679.22700966264995</v>
      </c>
      <c r="AS26" s="148">
        <f t="shared" si="4"/>
        <v>1509.82947857265</v>
      </c>
      <c r="AU26">
        <f>AS26/AM26</f>
        <v>11.037322630157572</v>
      </c>
    </row>
    <row r="27" spans="2:49" x14ac:dyDescent="0.2">
      <c r="Y27">
        <f>5%*2000</f>
        <v>100</v>
      </c>
      <c r="AA27" t="s">
        <v>281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2:49" x14ac:dyDescent="0.2">
      <c r="AA28" t="s">
        <v>282</v>
      </c>
      <c r="AB28">
        <v>394700</v>
      </c>
      <c r="AC28">
        <v>1374800</v>
      </c>
      <c r="AD28">
        <v>352993.16452161322</v>
      </c>
      <c r="AE28">
        <v>1229528.7625647679</v>
      </c>
      <c r="AF28">
        <v>16237.685567994209</v>
      </c>
      <c r="AG28">
        <v>56558.323077979323</v>
      </c>
    </row>
    <row r="29" spans="2:49" x14ac:dyDescent="0.2">
      <c r="B29" s="89" t="s">
        <v>259</v>
      </c>
      <c r="Q29" s="89" t="s">
        <v>199</v>
      </c>
      <c r="W29">
        <v>2017</v>
      </c>
      <c r="AA29" t="s">
        <v>283</v>
      </c>
      <c r="AB29">
        <v>123400</v>
      </c>
      <c r="AC29">
        <v>816800</v>
      </c>
      <c r="AD29">
        <v>97979.6</v>
      </c>
      <c r="AE29">
        <v>648539.19999999995</v>
      </c>
      <c r="AF29">
        <v>2616.0553199999999</v>
      </c>
      <c r="AG29">
        <v>17315.996640000001</v>
      </c>
    </row>
    <row r="30" spans="2:49" x14ac:dyDescent="0.2">
      <c r="Q30" s="89" t="s">
        <v>222</v>
      </c>
      <c r="V30" s="89" t="s">
        <v>225</v>
      </c>
      <c r="W30">
        <v>12.14</v>
      </c>
      <c r="AA30" t="s">
        <v>284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S30">
        <f>573+96</f>
        <v>669</v>
      </c>
    </row>
    <row r="31" spans="2:49" x14ac:dyDescent="0.2">
      <c r="Q31" s="89" t="s">
        <v>226</v>
      </c>
      <c r="V31" s="89" t="s">
        <v>225</v>
      </c>
      <c r="W31">
        <v>3</v>
      </c>
      <c r="AA31" t="s">
        <v>285</v>
      </c>
      <c r="AB31">
        <v>14500</v>
      </c>
      <c r="AC31">
        <v>189400</v>
      </c>
      <c r="AD31">
        <v>10074.6</v>
      </c>
      <c r="AE31">
        <v>131595.12</v>
      </c>
      <c r="AF31">
        <v>485.07184080000002</v>
      </c>
      <c r="AG31">
        <v>6336.0418377599999</v>
      </c>
    </row>
    <row r="32" spans="2:49" x14ac:dyDescent="0.2">
      <c r="AA32" s="209" t="s">
        <v>286</v>
      </c>
      <c r="AB32" s="209">
        <v>200600</v>
      </c>
      <c r="AC32" s="209">
        <v>292400</v>
      </c>
      <c r="AD32" s="209">
        <v>159878.20000000001</v>
      </c>
      <c r="AE32" s="209">
        <v>233042.8</v>
      </c>
      <c r="AF32" s="209">
        <v>6919.5284959999999</v>
      </c>
      <c r="AG32" s="209">
        <v>10086.092384</v>
      </c>
    </row>
    <row r="33" spans="17:33" x14ac:dyDescent="0.2">
      <c r="Q33" s="89" t="s">
        <v>220</v>
      </c>
      <c r="V33" s="89" t="s">
        <v>116</v>
      </c>
      <c r="W33" s="130">
        <f>[2]EB_Exist!$F$5</f>
        <v>6.1380000000000008</v>
      </c>
      <c r="AA33" t="s">
        <v>287</v>
      </c>
      <c r="AB33">
        <v>77900</v>
      </c>
      <c r="AC33">
        <v>122900</v>
      </c>
      <c r="AD33">
        <v>43779.8</v>
      </c>
      <c r="AE33">
        <v>69069.8</v>
      </c>
      <c r="AF33">
        <v>2071.2661177999998</v>
      </c>
      <c r="AG33">
        <v>3267.7613077999999</v>
      </c>
    </row>
    <row r="34" spans="17:33" x14ac:dyDescent="0.2">
      <c r="V34" s="89" t="s">
        <v>223</v>
      </c>
      <c r="W34">
        <f>[2]EB_Exist!$F$4</f>
        <v>0.33</v>
      </c>
      <c r="AA34" t="s">
        <v>288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7:33" x14ac:dyDescent="0.2">
      <c r="Q35" s="89" t="s">
        <v>228</v>
      </c>
      <c r="V35" s="89" t="s">
        <v>116</v>
      </c>
      <c r="W35">
        <f>W36/W34*W33</f>
        <v>11.160000000000002</v>
      </c>
      <c r="AA35" t="s">
        <v>289</v>
      </c>
      <c r="AB35">
        <v>0</v>
      </c>
      <c r="AC35">
        <v>11700</v>
      </c>
      <c r="AD35">
        <v>0</v>
      </c>
      <c r="AE35">
        <v>8459.1</v>
      </c>
      <c r="AF35">
        <v>0</v>
      </c>
      <c r="AG35">
        <v>400.11543</v>
      </c>
    </row>
    <row r="36" spans="17:33" x14ac:dyDescent="0.2">
      <c r="V36" s="89" t="s">
        <v>223</v>
      </c>
      <c r="W36">
        <v>0.6</v>
      </c>
      <c r="AA36" t="s">
        <v>290</v>
      </c>
      <c r="AB36">
        <v>0</v>
      </c>
      <c r="AC36">
        <v>3428400</v>
      </c>
      <c r="AD36">
        <v>0</v>
      </c>
      <c r="AE36">
        <v>2478733.2000000002</v>
      </c>
      <c r="AF36">
        <v>0</v>
      </c>
      <c r="AG36">
        <v>117244.08036000001</v>
      </c>
    </row>
    <row r="37" spans="17:33" x14ac:dyDescent="0.2">
      <c r="Q37" s="89" t="s">
        <v>227</v>
      </c>
      <c r="V37" s="89" t="s">
        <v>116</v>
      </c>
      <c r="W37" s="182">
        <f>W31/W30*W35</f>
        <v>2.7578253706754534</v>
      </c>
      <c r="AA37" t="s">
        <v>291</v>
      </c>
      <c r="AB37">
        <v>27100</v>
      </c>
      <c r="AC37">
        <v>19200</v>
      </c>
      <c r="AD37">
        <v>19593.3</v>
      </c>
      <c r="AE37">
        <v>13881.6</v>
      </c>
      <c r="AF37">
        <v>926.76309000000003</v>
      </c>
      <c r="AG37">
        <v>656.59968000000003</v>
      </c>
    </row>
    <row r="38" spans="17:33" x14ac:dyDescent="0.2">
      <c r="Q38" s="89" t="s">
        <v>229</v>
      </c>
      <c r="V38" s="89" t="s">
        <v>116</v>
      </c>
      <c r="W38" s="182">
        <f>W35-W37</f>
        <v>8.4021746293245485</v>
      </c>
      <c r="AA38" t="s">
        <v>292</v>
      </c>
      <c r="AB38">
        <v>795000</v>
      </c>
      <c r="AC38">
        <v>295800</v>
      </c>
      <c r="AD38">
        <v>574785</v>
      </c>
      <c r="AE38">
        <v>213863.4</v>
      </c>
      <c r="AF38">
        <v>27187.3305</v>
      </c>
      <c r="AG38">
        <v>10115.73882</v>
      </c>
    </row>
    <row r="39" spans="17:33" x14ac:dyDescent="0.2">
      <c r="Q39" s="89" t="s">
        <v>221</v>
      </c>
      <c r="V39" s="89" t="s">
        <v>223</v>
      </c>
      <c r="AA39" t="s">
        <v>293</v>
      </c>
      <c r="AB39">
        <v>0</v>
      </c>
      <c r="AC39">
        <v>6200</v>
      </c>
      <c r="AF39">
        <v>0</v>
      </c>
      <c r="AG39">
        <v>213.9</v>
      </c>
    </row>
    <row r="40" spans="17:33" x14ac:dyDescent="0.2">
      <c r="AA40" t="s">
        <v>294</v>
      </c>
      <c r="AB40">
        <v>0</v>
      </c>
      <c r="AC40">
        <v>214800</v>
      </c>
    </row>
    <row r="41" spans="17:33" x14ac:dyDescent="0.2">
      <c r="Q41" s="89" t="s">
        <v>224</v>
      </c>
      <c r="V41" s="89" t="s">
        <v>223</v>
      </c>
      <c r="W41">
        <f>10%*(20+56+13)</f>
        <v>8.9</v>
      </c>
      <c r="X41">
        <f>7.5%*(20+56+13)</f>
        <v>6.6749999999999998</v>
      </c>
      <c r="Y41">
        <f>300/W31*W37</f>
        <v>275.78253706754532</v>
      </c>
    </row>
    <row r="42" spans="17:33" x14ac:dyDescent="0.2">
      <c r="V42" s="89" t="s">
        <v>116</v>
      </c>
      <c r="W42">
        <f>W33/W34*W41</f>
        <v>165.54000000000002</v>
      </c>
      <c r="X42">
        <f>W33/W34*X41</f>
        <v>124.155</v>
      </c>
      <c r="AA42" s="89" t="s">
        <v>306</v>
      </c>
      <c r="AE42" s="220">
        <f t="shared" ref="AE42" si="7">AE32/SUM(AE25:AE39)</f>
        <v>4.6157376605006142E-2</v>
      </c>
      <c r="AF42" s="220"/>
      <c r="AG42" s="220">
        <f>AG32/SUM(AG25:AG39)</f>
        <v>4.5196011737906945E-2</v>
      </c>
    </row>
    <row r="44" spans="17:33" x14ac:dyDescent="0.2">
      <c r="Q44" s="89"/>
      <c r="V44" s="89"/>
    </row>
    <row r="45" spans="17:33" x14ac:dyDescent="0.2">
      <c r="W45">
        <f>500/15</f>
        <v>33.333333333333336</v>
      </c>
    </row>
    <row r="46" spans="17:33" x14ac:dyDescent="0.2">
      <c r="Q46" t="s">
        <v>205</v>
      </c>
      <c r="R46" t="s">
        <v>307</v>
      </c>
    </row>
    <row r="47" spans="17:33" x14ac:dyDescent="0.2">
      <c r="Q47" t="s">
        <v>308</v>
      </c>
      <c r="V47">
        <f>500+13+170</f>
        <v>683</v>
      </c>
    </row>
    <row r="48" spans="17:33" x14ac:dyDescent="0.2">
      <c r="Q48" t="s">
        <v>309</v>
      </c>
      <c r="R48">
        <v>22.5</v>
      </c>
      <c r="S48" t="s">
        <v>310</v>
      </c>
    </row>
    <row r="49" spans="17:22" x14ac:dyDescent="0.2">
      <c r="Q49" t="s">
        <v>199</v>
      </c>
      <c r="R49">
        <v>3340</v>
      </c>
      <c r="S49" t="s">
        <v>311</v>
      </c>
    </row>
    <row r="50" spans="17:22" x14ac:dyDescent="0.2">
      <c r="Q50" t="s">
        <v>199</v>
      </c>
      <c r="R50">
        <f>R49*3.6</f>
        <v>12024</v>
      </c>
      <c r="S50" t="s">
        <v>116</v>
      </c>
      <c r="V50">
        <f>V51*R48</f>
        <v>768.375</v>
      </c>
    </row>
    <row r="51" spans="17:22" x14ac:dyDescent="0.2">
      <c r="Q51" t="s">
        <v>199</v>
      </c>
      <c r="R51">
        <f>R50/R48</f>
        <v>534.4</v>
      </c>
      <c r="S51" t="s">
        <v>312</v>
      </c>
      <c r="V51">
        <f>5%*V47</f>
        <v>34.15</v>
      </c>
    </row>
    <row r="53" spans="17:22" ht="15" x14ac:dyDescent="0.25">
      <c r="Q53" s="222" t="s">
        <v>313</v>
      </c>
    </row>
  </sheetData>
  <mergeCells count="7">
    <mergeCell ref="V3:W3"/>
    <mergeCell ref="Q8:W8"/>
    <mergeCell ref="AL7:AO7"/>
    <mergeCell ref="AL8:AO8"/>
    <mergeCell ref="AL9:AO9"/>
    <mergeCell ref="Q3:Q4"/>
    <mergeCell ref="S3:T3"/>
  </mergeCells>
  <pageMargins left="0.7" right="0.7" top="0.75" bottom="0.75" header="0.3" footer="0.3"/>
  <drawing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E63F-12CB-4433-8E90-01B75D41B72D}">
  <sheetPr codeName="Sheet22"/>
  <dimension ref="B2:Z27"/>
  <sheetViews>
    <sheetView workbookViewId="0">
      <selection activeCell="C21" sqref="C21"/>
    </sheetView>
  </sheetViews>
  <sheetFormatPr defaultColWidth="8.85546875" defaultRowHeight="15" x14ac:dyDescent="0.25"/>
  <cols>
    <col min="1" max="1" width="8.85546875" style="132"/>
    <col min="2" max="2" width="13.140625" style="132" customWidth="1"/>
    <col min="3" max="3" width="8.85546875" style="132"/>
    <col min="4" max="4" width="14.7109375" style="132" customWidth="1"/>
    <col min="5" max="5" width="13" style="132" customWidth="1"/>
    <col min="6" max="7" width="8.85546875" style="132"/>
    <col min="8" max="8" width="12.140625" style="132" customWidth="1"/>
    <col min="9" max="9" width="14.140625" style="132" customWidth="1"/>
    <col min="10" max="22" width="8.85546875" style="132"/>
    <col min="23" max="23" width="19.7109375" style="132" customWidth="1"/>
    <col min="24" max="16384" width="8.85546875" style="132"/>
  </cols>
  <sheetData>
    <row r="2" spans="2:26" x14ac:dyDescent="0.25">
      <c r="Z2"/>
    </row>
    <row r="3" spans="2:26" x14ac:dyDescent="0.25">
      <c r="B3" s="167" t="s">
        <v>189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4"/>
      <c r="Z3"/>
    </row>
    <row r="4" spans="2:26" x14ac:dyDescent="0.25">
      <c r="B4" s="136"/>
      <c r="C4" s="144"/>
      <c r="D4" s="93"/>
      <c r="E4" s="93"/>
      <c r="F4" s="93"/>
      <c r="G4" s="93"/>
      <c r="H4" s="93"/>
      <c r="I4" s="93"/>
      <c r="J4" s="93"/>
      <c r="K4" s="93"/>
      <c r="L4" s="93"/>
      <c r="M4" s="144"/>
      <c r="N4" s="135"/>
      <c r="Z4"/>
    </row>
    <row r="5" spans="2:26" x14ac:dyDescent="0.25">
      <c r="B5" s="136"/>
      <c r="C5" s="144"/>
      <c r="D5" s="93"/>
      <c r="E5" s="93"/>
      <c r="F5" s="93"/>
      <c r="G5" s="93"/>
      <c r="H5" s="93"/>
      <c r="I5" s="93"/>
      <c r="J5" s="93"/>
      <c r="K5" s="93"/>
      <c r="L5" s="93"/>
      <c r="M5" s="144"/>
      <c r="N5" s="135"/>
      <c r="Z5"/>
    </row>
    <row r="6" spans="2:26" ht="43.5" customHeight="1" x14ac:dyDescent="0.25">
      <c r="B6" s="136"/>
      <c r="C6" s="144"/>
      <c r="D6" s="93"/>
      <c r="E6" s="93"/>
      <c r="F6" s="93"/>
      <c r="G6" s="93"/>
      <c r="H6" s="93"/>
      <c r="I6" s="93"/>
      <c r="J6" s="93"/>
      <c r="K6" s="93"/>
      <c r="L6" s="93"/>
      <c r="M6" s="144"/>
      <c r="N6" s="135"/>
      <c r="Z6"/>
    </row>
    <row r="7" spans="2:26" x14ac:dyDescent="0.25">
      <c r="B7" s="136"/>
      <c r="C7" s="144"/>
      <c r="D7" s="93"/>
      <c r="E7" s="93"/>
      <c r="F7" s="93"/>
      <c r="G7" s="93"/>
      <c r="H7" s="93"/>
      <c r="I7" s="93"/>
      <c r="J7" s="93"/>
      <c r="K7" s="93"/>
      <c r="L7" s="93"/>
      <c r="M7" s="144"/>
      <c r="N7" s="135"/>
      <c r="Z7"/>
    </row>
    <row r="8" spans="2:26" x14ac:dyDescent="0.25">
      <c r="B8" s="136"/>
      <c r="C8" s="144"/>
      <c r="D8" s="93"/>
      <c r="E8" s="93"/>
      <c r="F8" s="93"/>
      <c r="G8" s="93"/>
      <c r="H8" s="93"/>
      <c r="I8" s="93"/>
      <c r="J8" s="93"/>
      <c r="K8" s="93"/>
      <c r="L8" s="93"/>
      <c r="M8" s="144"/>
      <c r="N8" s="135"/>
      <c r="Z8"/>
    </row>
    <row r="9" spans="2:26" x14ac:dyDescent="0.25">
      <c r="B9" s="136"/>
      <c r="C9" s="144"/>
      <c r="D9" s="93"/>
      <c r="E9" s="93"/>
      <c r="F9" s="93"/>
      <c r="G9" s="93"/>
      <c r="H9" s="93"/>
      <c r="I9" s="93"/>
      <c r="J9" s="93"/>
      <c r="K9" s="93"/>
      <c r="L9" s="93"/>
      <c r="M9" s="144"/>
      <c r="N9" s="135"/>
      <c r="Y9"/>
      <c r="Z9"/>
    </row>
    <row r="10" spans="2:26" x14ac:dyDescent="0.25">
      <c r="B10" s="136"/>
      <c r="C10" s="144"/>
      <c r="D10" s="93"/>
      <c r="E10" s="93"/>
      <c r="F10" s="93"/>
      <c r="G10" s="93"/>
      <c r="H10" s="93"/>
      <c r="I10" s="93"/>
      <c r="J10" s="93"/>
      <c r="K10" s="93"/>
      <c r="L10" s="93"/>
      <c r="M10" s="144"/>
      <c r="N10" s="135"/>
      <c r="Y10"/>
      <c r="Z10"/>
    </row>
    <row r="11" spans="2:26" x14ac:dyDescent="0.25">
      <c r="B11" s="136"/>
      <c r="C11" s="144"/>
      <c r="D11" s="93"/>
      <c r="E11" s="93"/>
      <c r="F11" s="93"/>
      <c r="G11" s="93"/>
      <c r="H11" s="93"/>
      <c r="I11" s="93"/>
      <c r="J11" s="93"/>
      <c r="K11" s="93"/>
      <c r="L11" s="93"/>
      <c r="M11" s="144"/>
      <c r="N11" s="135"/>
      <c r="Y11"/>
      <c r="Z11"/>
    </row>
    <row r="12" spans="2:26" x14ac:dyDescent="0.25">
      <c r="B12" s="136"/>
      <c r="C12" s="144"/>
      <c r="D12" s="93"/>
      <c r="E12" s="93"/>
      <c r="F12" s="93"/>
      <c r="G12" s="93"/>
      <c r="H12" s="93"/>
      <c r="I12" s="93"/>
      <c r="J12" s="93"/>
      <c r="K12" s="93"/>
      <c r="L12" s="93"/>
      <c r="M12" s="144"/>
      <c r="N12" s="135"/>
      <c r="Y12"/>
      <c r="Z12"/>
    </row>
    <row r="13" spans="2:26" x14ac:dyDescent="0.25">
      <c r="B13" s="136"/>
      <c r="C13" s="144"/>
      <c r="D13" s="93"/>
      <c r="E13" s="93"/>
      <c r="F13" s="93"/>
      <c r="G13" s="93"/>
      <c r="H13" s="93"/>
      <c r="I13" s="93"/>
      <c r="J13" s="93"/>
      <c r="K13" s="93"/>
      <c r="L13" s="93"/>
      <c r="M13" s="144"/>
      <c r="N13" s="135"/>
      <c r="R13"/>
      <c r="S13"/>
      <c r="T13"/>
      <c r="U13"/>
      <c r="V13"/>
      <c r="W13"/>
      <c r="X13"/>
      <c r="Y13"/>
      <c r="Z13"/>
    </row>
    <row r="14" spans="2:26" x14ac:dyDescent="0.25">
      <c r="B14" s="136"/>
      <c r="C14" s="144"/>
      <c r="D14" s="93"/>
      <c r="E14" s="93"/>
      <c r="F14" s="93"/>
      <c r="G14" s="93"/>
      <c r="H14" s="93"/>
      <c r="I14" s="93"/>
      <c r="J14" s="93"/>
      <c r="K14" s="93"/>
      <c r="L14" s="93"/>
      <c r="M14" s="144"/>
      <c r="N14" s="135"/>
      <c r="R14"/>
      <c r="S14"/>
      <c r="T14"/>
      <c r="U14"/>
      <c r="V14"/>
      <c r="W14"/>
      <c r="X14"/>
      <c r="Y14"/>
      <c r="Z14"/>
    </row>
    <row r="15" spans="2:26" x14ac:dyDescent="0.25">
      <c r="B15" s="136"/>
      <c r="C15" s="144"/>
      <c r="D15" s="93"/>
      <c r="E15" s="93"/>
      <c r="F15" s="93"/>
      <c r="G15" s="93"/>
      <c r="H15" s="93"/>
      <c r="I15" s="93"/>
      <c r="J15" s="93"/>
      <c r="K15" s="93"/>
      <c r="L15" s="93"/>
      <c r="M15" s="144"/>
      <c r="N15" s="135"/>
    </row>
    <row r="16" spans="2:26" x14ac:dyDescent="0.25">
      <c r="B16" s="136"/>
      <c r="C16" s="144"/>
      <c r="D16" s="93"/>
      <c r="E16" s="93"/>
      <c r="F16" s="93"/>
      <c r="G16" s="93"/>
      <c r="H16" s="93"/>
      <c r="I16" s="93"/>
      <c r="J16" s="93"/>
      <c r="K16" s="93"/>
      <c r="L16" s="93"/>
      <c r="M16" s="144"/>
      <c r="N16" s="135"/>
    </row>
    <row r="17" spans="2:14" x14ac:dyDescent="0.25">
      <c r="B17" s="136"/>
      <c r="C17" s="144"/>
      <c r="D17" s="93"/>
      <c r="E17" s="93"/>
      <c r="F17" s="93"/>
      <c r="G17" s="93"/>
      <c r="H17" s="93"/>
      <c r="I17" s="93"/>
      <c r="J17" s="93"/>
      <c r="K17" s="93"/>
      <c r="L17" s="93"/>
      <c r="M17" s="144"/>
      <c r="N17" s="135"/>
    </row>
    <row r="18" spans="2:14" x14ac:dyDescent="0.25">
      <c r="B18" s="136"/>
      <c r="C18" s="144"/>
      <c r="D18" s="93"/>
      <c r="E18" s="93"/>
      <c r="F18" s="93">
        <v>2012</v>
      </c>
      <c r="G18" s="93">
        <v>2013</v>
      </c>
      <c r="H18" s="93">
        <v>2014</v>
      </c>
      <c r="I18" s="93">
        <v>2015</v>
      </c>
      <c r="J18" s="93">
        <v>2016</v>
      </c>
      <c r="K18" s="93">
        <v>2017</v>
      </c>
      <c r="L18" s="93"/>
      <c r="M18" s="144"/>
      <c r="N18" s="135"/>
    </row>
    <row r="19" spans="2:14" x14ac:dyDescent="0.25">
      <c r="B19" s="136"/>
      <c r="C19" s="144"/>
      <c r="D19" s="93"/>
      <c r="E19" s="94" t="s">
        <v>167</v>
      </c>
      <c r="F19" s="93">
        <v>254</v>
      </c>
      <c r="G19" s="93">
        <v>264</v>
      </c>
      <c r="H19" s="93">
        <v>188</v>
      </c>
      <c r="I19" s="93">
        <v>276</v>
      </c>
      <c r="J19" s="93">
        <v>264</v>
      </c>
      <c r="K19" s="93">
        <v>260</v>
      </c>
      <c r="L19" s="93"/>
      <c r="M19" s="144"/>
      <c r="N19" s="135"/>
    </row>
    <row r="20" spans="2:14" x14ac:dyDescent="0.25">
      <c r="B20" s="136"/>
      <c r="C20" s="144"/>
      <c r="D20" s="93"/>
      <c r="E20" s="93"/>
      <c r="F20" s="93"/>
      <c r="G20" s="93"/>
      <c r="H20" s="93"/>
      <c r="I20" s="93"/>
      <c r="J20" s="93"/>
      <c r="K20" s="93"/>
      <c r="L20" s="93"/>
      <c r="M20" s="144"/>
      <c r="N20" s="135"/>
    </row>
    <row r="21" spans="2:14" x14ac:dyDescent="0.25">
      <c r="B21" s="136"/>
      <c r="C21" s="144"/>
      <c r="D21" s="93"/>
      <c r="E21" s="94" t="s">
        <v>170</v>
      </c>
      <c r="F21" s="93"/>
      <c r="G21" s="93">
        <v>28</v>
      </c>
      <c r="H21" s="93">
        <v>29</v>
      </c>
      <c r="I21" s="93">
        <v>32</v>
      </c>
      <c r="J21" s="93">
        <v>31</v>
      </c>
      <c r="K21" s="93">
        <v>31</v>
      </c>
      <c r="L21" s="93"/>
      <c r="M21" s="144"/>
      <c r="N21" s="135"/>
    </row>
    <row r="22" spans="2:14" x14ac:dyDescent="0.25">
      <c r="B22" s="136"/>
      <c r="C22" s="144"/>
      <c r="D22" s="93"/>
      <c r="E22" s="94" t="s">
        <v>171</v>
      </c>
      <c r="F22" s="93"/>
      <c r="G22" s="93">
        <v>239</v>
      </c>
      <c r="H22" s="93">
        <v>202</v>
      </c>
      <c r="I22" s="93">
        <v>254</v>
      </c>
      <c r="J22" s="93">
        <v>250</v>
      </c>
      <c r="K22" s="93">
        <v>251</v>
      </c>
      <c r="L22" s="93"/>
      <c r="M22" s="144"/>
      <c r="N22" s="135"/>
    </row>
    <row r="23" spans="2:14" x14ac:dyDescent="0.25">
      <c r="B23" s="136"/>
      <c r="C23" s="144"/>
      <c r="D23" s="93"/>
      <c r="E23" s="93"/>
      <c r="F23" s="93"/>
      <c r="G23" s="93"/>
      <c r="H23" s="93"/>
      <c r="I23" s="93"/>
      <c r="J23" s="93"/>
      <c r="K23" s="93"/>
      <c r="L23" s="93"/>
      <c r="M23" s="144"/>
      <c r="N23" s="135"/>
    </row>
    <row r="24" spans="2:14" x14ac:dyDescent="0.25">
      <c r="B24" s="136"/>
      <c r="C24" s="144"/>
      <c r="D24" s="93"/>
      <c r="E24" s="94" t="s">
        <v>172</v>
      </c>
      <c r="F24" s="93"/>
      <c r="G24" s="168">
        <f>G21/G19</f>
        <v>0.10606060606060606</v>
      </c>
      <c r="H24" s="168">
        <f>H21/H19</f>
        <v>0.15425531914893617</v>
      </c>
      <c r="I24" s="168">
        <f>I21/I19</f>
        <v>0.11594202898550725</v>
      </c>
      <c r="J24" s="168">
        <f>J21/J19</f>
        <v>0.11742424242424243</v>
      </c>
      <c r="K24" s="168">
        <f>K21/K19</f>
        <v>0.11923076923076924</v>
      </c>
      <c r="L24" s="93"/>
      <c r="M24" s="144"/>
      <c r="N24" s="135"/>
    </row>
    <row r="25" spans="2:14" x14ac:dyDescent="0.25">
      <c r="B25" s="136"/>
      <c r="C25" s="144"/>
      <c r="D25" s="93"/>
      <c r="E25" s="144"/>
      <c r="F25" s="144"/>
      <c r="G25" s="144"/>
      <c r="H25" s="144"/>
      <c r="I25" s="144"/>
      <c r="J25" s="144"/>
      <c r="K25" s="144"/>
      <c r="L25" s="93"/>
      <c r="M25" s="144"/>
      <c r="N25" s="135"/>
    </row>
    <row r="26" spans="2:14" x14ac:dyDescent="0.25">
      <c r="B26" s="136"/>
      <c r="C26" s="144"/>
      <c r="D26" s="144"/>
      <c r="E26" s="144"/>
      <c r="F26" s="144"/>
      <c r="G26" s="144"/>
      <c r="H26" s="144"/>
      <c r="I26" s="144"/>
      <c r="J26" s="144"/>
      <c r="K26" s="144"/>
      <c r="L26" s="144"/>
      <c r="M26" s="144"/>
      <c r="N26" s="135"/>
    </row>
    <row r="27" spans="2:14" x14ac:dyDescent="0.25">
      <c r="B27" s="137"/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9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2132C-15D4-4A3A-8153-ABAF1B7BF562}">
  <sheetPr codeName="Sheet1"/>
  <dimension ref="C1:E2"/>
  <sheetViews>
    <sheetView workbookViewId="0"/>
  </sheetViews>
  <sheetFormatPr defaultRowHeight="12.75" x14ac:dyDescent="0.2"/>
  <cols>
    <col min="3" max="3" width="59.85546875" customWidth="1"/>
    <col min="5" max="5" width="9.28515625" bestFit="1" customWidth="1"/>
  </cols>
  <sheetData>
    <row r="1" spans="3:5" x14ac:dyDescent="0.2">
      <c r="C1" s="1" t="s">
        <v>15</v>
      </c>
      <c r="D1" s="1" t="s">
        <v>174</v>
      </c>
      <c r="E1" s="1" t="s">
        <v>165</v>
      </c>
    </row>
    <row r="2" spans="3:5" ht="96" customHeight="1" x14ac:dyDescent="0.2">
      <c r="C2" s="147" t="s">
        <v>176</v>
      </c>
      <c r="D2" s="89" t="s">
        <v>175</v>
      </c>
      <c r="E2" s="146">
        <v>44442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BC97B-C0AF-42F6-B9E2-36AFB125D0C5}">
  <sheetPr codeName="Sheet23"/>
  <dimension ref="C4"/>
  <sheetViews>
    <sheetView workbookViewId="0">
      <selection activeCell="C5" sqref="C5"/>
    </sheetView>
  </sheetViews>
  <sheetFormatPr defaultRowHeight="12.75" x14ac:dyDescent="0.2"/>
  <sheetData>
    <row r="4" spans="3:3" x14ac:dyDescent="0.2">
      <c r="C4" s="89" t="s">
        <v>190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6"/>
  <dimension ref="A1:X9"/>
  <sheetViews>
    <sheetView workbookViewId="0"/>
  </sheetViews>
  <sheetFormatPr defaultColWidth="9.140625" defaultRowHeight="12.75" x14ac:dyDescent="0.2"/>
  <cols>
    <col min="1" max="2" width="12.42578125" style="18" customWidth="1"/>
    <col min="3" max="3" width="20.5703125" style="18" customWidth="1"/>
    <col min="4" max="4" width="8.7109375" style="18" customWidth="1"/>
    <col min="5" max="5" width="12.28515625" style="18" customWidth="1"/>
    <col min="6" max="7" width="12.140625" style="18" customWidth="1"/>
    <col min="8" max="8" width="10.7109375" style="18" customWidth="1"/>
    <col min="9" max="9" width="10.140625" customWidth="1"/>
    <col min="10" max="10" width="11.28515625" style="18" customWidth="1"/>
    <col min="11" max="11" width="11.140625" style="18" customWidth="1"/>
    <col min="12" max="12" width="12.85546875" style="18" customWidth="1"/>
    <col min="13" max="13" width="14" style="18" customWidth="1"/>
    <col min="14" max="14" width="13.42578125" style="18" customWidth="1"/>
    <col min="15" max="16" width="12.140625" style="18" customWidth="1"/>
    <col min="17" max="17" width="14.140625" style="18" customWidth="1"/>
    <col min="18" max="18" width="14.42578125" style="18" customWidth="1"/>
    <col min="19" max="19" width="17.42578125" style="18" customWidth="1"/>
    <col min="20" max="20" width="19.42578125" style="18" customWidth="1"/>
    <col min="21" max="21" width="19" style="18" customWidth="1"/>
    <col min="22" max="22" width="13.85546875" style="18" customWidth="1"/>
    <col min="23" max="23" width="13.7109375" style="18" customWidth="1"/>
    <col min="24" max="24" width="12.28515625" style="18" customWidth="1"/>
    <col min="25" max="25" width="10.28515625" style="18" customWidth="1"/>
    <col min="26" max="16384" width="9.140625" style="18"/>
  </cols>
  <sheetData>
    <row r="1" spans="1:24" s="19" customFormat="1" ht="11.25" x14ac:dyDescent="0.2">
      <c r="A1" s="21" t="s">
        <v>106</v>
      </c>
    </row>
    <row r="2" spans="1:24" s="19" customFormat="1" ht="11.25" customHeight="1" x14ac:dyDescent="0.2">
      <c r="A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</row>
    <row r="3" spans="1:24" s="19" customFormat="1" ht="21.75" customHeight="1" x14ac:dyDescent="0.2">
      <c r="A3" s="30"/>
      <c r="H3" s="35" t="s">
        <v>67</v>
      </c>
      <c r="I3" s="35" t="s">
        <v>68</v>
      </c>
      <c r="J3" s="35" t="s">
        <v>65</v>
      </c>
      <c r="K3" s="35" t="s">
        <v>66</v>
      </c>
      <c r="L3" s="35" t="s">
        <v>69</v>
      </c>
      <c r="M3" s="35" t="s">
        <v>70</v>
      </c>
      <c r="N3" s="40" t="s">
        <v>71</v>
      </c>
      <c r="O3" s="40" t="s">
        <v>73</v>
      </c>
      <c r="P3" s="40" t="s">
        <v>83</v>
      </c>
      <c r="Q3" s="40" t="s">
        <v>84</v>
      </c>
      <c r="R3" s="40" t="s">
        <v>85</v>
      </c>
      <c r="S3" s="40" t="s">
        <v>86</v>
      </c>
      <c r="T3" s="40" t="s">
        <v>87</v>
      </c>
      <c r="U3" s="40" t="s">
        <v>91</v>
      </c>
      <c r="V3" s="35" t="s">
        <v>88</v>
      </c>
      <c r="W3" s="35" t="s">
        <v>89</v>
      </c>
      <c r="X3" s="40" t="s">
        <v>90</v>
      </c>
    </row>
    <row r="4" spans="1:24" s="19" customFormat="1" ht="17.25" customHeight="1" x14ac:dyDescent="0.2">
      <c r="A4" s="30"/>
      <c r="E4" s="34"/>
      <c r="F4" s="34"/>
      <c r="G4" s="34"/>
      <c r="H4" s="25" t="s">
        <v>48</v>
      </c>
      <c r="I4" s="29" t="s">
        <v>64</v>
      </c>
      <c r="J4" s="25" t="s">
        <v>60</v>
      </c>
      <c r="K4" s="25" t="s">
        <v>61</v>
      </c>
      <c r="L4" s="25" t="s">
        <v>49</v>
      </c>
      <c r="M4" s="29" t="s">
        <v>58</v>
      </c>
      <c r="N4" s="25" t="s">
        <v>53</v>
      </c>
      <c r="O4" s="29" t="s">
        <v>62</v>
      </c>
      <c r="P4" s="29" t="s">
        <v>55</v>
      </c>
      <c r="Q4" s="29" t="s">
        <v>72</v>
      </c>
      <c r="R4" s="29" t="s">
        <v>74</v>
      </c>
      <c r="S4" s="29" t="s">
        <v>75</v>
      </c>
      <c r="T4" s="29" t="s">
        <v>76</v>
      </c>
      <c r="U4" s="29" t="s">
        <v>78</v>
      </c>
      <c r="V4" s="25" t="s">
        <v>50</v>
      </c>
      <c r="W4" s="25" t="s">
        <v>52</v>
      </c>
      <c r="X4" s="25" t="s">
        <v>54</v>
      </c>
    </row>
    <row r="5" spans="1:24" s="19" customFormat="1" ht="17.25" customHeight="1" x14ac:dyDescent="0.2">
      <c r="A5" s="30"/>
      <c r="H5" s="33"/>
      <c r="I5" s="33"/>
      <c r="J5" s="26" t="s">
        <v>59</v>
      </c>
      <c r="K5" s="26" t="s">
        <v>59</v>
      </c>
      <c r="L5" s="33"/>
      <c r="M5" s="26" t="s">
        <v>59</v>
      </c>
      <c r="N5" s="26" t="s">
        <v>59</v>
      </c>
      <c r="O5" s="31" t="s">
        <v>63</v>
      </c>
      <c r="P5" s="31" t="s">
        <v>63</v>
      </c>
      <c r="Q5" s="31" t="s">
        <v>63</v>
      </c>
      <c r="R5" s="31" t="s">
        <v>63</v>
      </c>
      <c r="S5" s="31" t="s">
        <v>63</v>
      </c>
      <c r="T5" s="31" t="s">
        <v>63</v>
      </c>
      <c r="U5" s="31" t="s">
        <v>63</v>
      </c>
      <c r="V5" s="30"/>
      <c r="W5" s="30"/>
      <c r="X5" s="30"/>
    </row>
    <row r="6" spans="1:24" s="19" customFormat="1" ht="17.25" customHeight="1" x14ac:dyDescent="0.2">
      <c r="A6" s="30"/>
      <c r="H6" s="33"/>
      <c r="I6" s="33"/>
      <c r="J6" s="33"/>
      <c r="K6" s="33"/>
      <c r="L6" s="33"/>
      <c r="M6" s="33"/>
      <c r="N6" s="33"/>
      <c r="O6" s="33"/>
      <c r="P6" s="31" t="s">
        <v>79</v>
      </c>
      <c r="Q6" s="33"/>
      <c r="R6" s="33"/>
      <c r="S6" s="33"/>
      <c r="T6" s="31" t="s">
        <v>77</v>
      </c>
      <c r="U6" s="43" t="s">
        <v>82</v>
      </c>
      <c r="V6" s="30"/>
      <c r="W6" s="30"/>
      <c r="X6" s="30"/>
    </row>
    <row r="7" spans="1:24" s="19" customFormat="1" ht="17.25" customHeight="1" x14ac:dyDescent="0.2">
      <c r="A7" s="30"/>
      <c r="B7" s="21" t="s">
        <v>46</v>
      </c>
      <c r="C7" s="21" t="s">
        <v>47</v>
      </c>
      <c r="D7" s="21" t="s">
        <v>43</v>
      </c>
      <c r="E7" s="21" t="s">
        <v>56</v>
      </c>
      <c r="F7" s="21" t="s">
        <v>40</v>
      </c>
      <c r="G7" s="21" t="s">
        <v>45</v>
      </c>
      <c r="H7" s="32" t="s">
        <v>44</v>
      </c>
      <c r="I7" s="30"/>
      <c r="J7" s="32" t="s">
        <v>44</v>
      </c>
      <c r="K7" s="35"/>
      <c r="L7" s="32" t="s">
        <v>44</v>
      </c>
      <c r="M7" s="36"/>
      <c r="N7" s="35"/>
      <c r="O7" s="36"/>
      <c r="P7" s="29" t="s">
        <v>44</v>
      </c>
      <c r="Q7" s="29"/>
      <c r="R7" s="29"/>
      <c r="S7" s="29"/>
      <c r="T7" s="29"/>
      <c r="U7" s="29" t="s">
        <v>44</v>
      </c>
      <c r="V7" s="42" t="s">
        <v>51</v>
      </c>
      <c r="W7" s="42" t="s">
        <v>51</v>
      </c>
      <c r="X7" s="42" t="s">
        <v>51</v>
      </c>
    </row>
    <row r="8" spans="1:24" x14ac:dyDescent="0.2">
      <c r="A8" s="37"/>
      <c r="H8" s="37"/>
      <c r="I8" s="39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</row>
    <row r="9" spans="1:24" x14ac:dyDescent="0.2">
      <c r="A9" s="38"/>
      <c r="B9" s="17"/>
      <c r="C9" s="17"/>
      <c r="D9" s="17"/>
      <c r="E9" s="17"/>
      <c r="F9" s="17"/>
      <c r="H9" s="37"/>
      <c r="I9" s="39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409" r:id="rId4" name="cmdAddParamQualifier2">
          <controlPr defaultSize="0" autoLine="0" r:id="rId5">
            <anchor moveWithCells="1">
              <from>
                <xdr:col>0</xdr:col>
                <xdr:colOff>0</xdr:colOff>
                <xdr:row>5</xdr:row>
                <xdr:rowOff>19050</xdr:rowOff>
              </from>
              <to>
                <xdr:col>0</xdr:col>
                <xdr:colOff>819150</xdr:colOff>
                <xdr:row>6</xdr:row>
                <xdr:rowOff>38100</xdr:rowOff>
              </to>
            </anchor>
          </controlPr>
        </control>
      </mc:Choice>
      <mc:Fallback>
        <control shapeId="102409" r:id="rId4" name="cmdAddParamQualifier2"/>
      </mc:Fallback>
    </mc:AlternateContent>
    <mc:AlternateContent xmlns:mc="http://schemas.openxmlformats.org/markup-compatibility/2006">
      <mc:Choice Requires="x14">
        <control shapeId="102408" r:id="rId6" name="cmdTimeSlice">
          <controlPr defaultSize="0" autoLine="0" r:id="rId7">
            <anchor moveWithCells="1">
              <from>
                <xdr:col>6</xdr:col>
                <xdr:colOff>0</xdr:colOff>
                <xdr:row>2</xdr:row>
                <xdr:rowOff>0</xdr:rowOff>
              </from>
              <to>
                <xdr:col>7</xdr:col>
                <xdr:colOff>9525</xdr:colOff>
                <xdr:row>2</xdr:row>
                <xdr:rowOff>238125</xdr:rowOff>
              </to>
            </anchor>
          </controlPr>
        </control>
      </mc:Choice>
      <mc:Fallback>
        <control shapeId="102408" r:id="rId6" name="cmdTimeSlice"/>
      </mc:Fallback>
    </mc:AlternateContent>
    <mc:AlternateContent xmlns:mc="http://schemas.openxmlformats.org/markup-compatibility/2006">
      <mc:Choice Requires="x14">
        <control shapeId="102407" r:id="rId8" name="cmdCommName">
          <controlPr defaultSize="0" autoLine="0" r:id="rId9">
            <anchor moveWithCells="1">
              <from>
                <xdr:col>5</xdr:col>
                <xdr:colOff>0</xdr:colOff>
                <xdr:row>2</xdr:row>
                <xdr:rowOff>0</xdr:rowOff>
              </from>
              <to>
                <xdr:col>6</xdr:col>
                <xdr:colOff>9525</xdr:colOff>
                <xdr:row>2</xdr:row>
                <xdr:rowOff>238125</xdr:rowOff>
              </to>
            </anchor>
          </controlPr>
        </control>
      </mc:Choice>
      <mc:Fallback>
        <control shapeId="102407" r:id="rId8" name="cmdCommName"/>
      </mc:Fallback>
    </mc:AlternateContent>
    <mc:AlternateContent xmlns:mc="http://schemas.openxmlformats.org/markup-compatibility/2006">
      <mc:Choice Requires="x14">
        <control shapeId="102405" r:id="rId10" name="cmdAddParamQualifier1">
          <controlPr defaultSize="0" autoLine="0" r:id="rId11">
            <anchor moveWithCells="1">
              <from>
                <xdr:col>0</xdr:col>
                <xdr:colOff>0</xdr:colOff>
                <xdr:row>4</xdr:row>
                <xdr:rowOff>9525</xdr:rowOff>
              </from>
              <to>
                <xdr:col>0</xdr:col>
                <xdr:colOff>819150</xdr:colOff>
                <xdr:row>5</xdr:row>
                <xdr:rowOff>28575</xdr:rowOff>
              </to>
            </anchor>
          </controlPr>
        </control>
      </mc:Choice>
      <mc:Fallback>
        <control shapeId="102405" r:id="rId10" name="cmdAddParamQualifier1"/>
      </mc:Fallback>
    </mc:AlternateContent>
    <mc:AlternateContent xmlns:mc="http://schemas.openxmlformats.org/markup-compatibility/2006">
      <mc:Choice Requires="x14">
        <control shapeId="102404" r:id="rId12" name="cmdCheckConstrDataSheet">
          <controlPr defaultSize="0" autoLine="0" r:id="rId13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1</xdr:col>
                <xdr:colOff>0</xdr:colOff>
                <xdr:row>2</xdr:row>
                <xdr:rowOff>238125</xdr:rowOff>
              </to>
            </anchor>
          </controlPr>
        </control>
      </mc:Choice>
      <mc:Fallback>
        <control shapeId="102404" r:id="rId12" name="cmdCheckConstrDataSheet"/>
      </mc:Fallback>
    </mc:AlternateContent>
    <mc:AlternateContent xmlns:mc="http://schemas.openxmlformats.org/markup-compatibility/2006">
      <mc:Choice Requires="x14">
        <control shapeId="102403" r:id="rId14" name="cmdAddParameter">
          <controlPr defaultSize="0" autoLine="0" r:id="rId15">
            <anchor moveWithCells="1">
              <from>
                <xdr:col>0</xdr:col>
                <xdr:colOff>0</xdr:colOff>
                <xdr:row>2</xdr:row>
                <xdr:rowOff>190500</xdr:rowOff>
              </from>
              <to>
                <xdr:col>0</xdr:col>
                <xdr:colOff>819150</xdr:colOff>
                <xdr:row>3</xdr:row>
                <xdr:rowOff>152400</xdr:rowOff>
              </to>
            </anchor>
          </controlPr>
        </control>
      </mc:Choice>
      <mc:Fallback>
        <control shapeId="102403" r:id="rId14" name="cmdAddParameter"/>
      </mc:Fallback>
    </mc:AlternateContent>
    <mc:AlternateContent xmlns:mc="http://schemas.openxmlformats.org/markup-compatibility/2006">
      <mc:Choice Requires="x14">
        <control shapeId="102402" r:id="rId16" name="cmdProcName">
          <controlPr defaultSize="0" autoLine="0" r:id="rId17">
            <anchor moveWithCells="1">
              <from>
                <xdr:col>4</xdr:col>
                <xdr:colOff>0</xdr:colOff>
                <xdr:row>2</xdr:row>
                <xdr:rowOff>0</xdr:rowOff>
              </from>
              <to>
                <xdr:col>5</xdr:col>
                <xdr:colOff>0</xdr:colOff>
                <xdr:row>2</xdr:row>
                <xdr:rowOff>238125</xdr:rowOff>
              </to>
            </anchor>
          </controlPr>
        </control>
      </mc:Choice>
      <mc:Fallback>
        <control shapeId="102402" r:id="rId16" name="cmdProcName"/>
      </mc:Fallback>
    </mc:AlternateContent>
    <mc:AlternateContent xmlns:mc="http://schemas.openxmlformats.org/markup-compatibility/2006">
      <mc:Choice Requires="x14">
        <control shapeId="102401" r:id="rId18" name="cmdConstrNameAndDesc">
          <controlPr defaultSize="0" autoLine="0" autoPict="0" r:id="rId19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2</xdr:col>
                <xdr:colOff>1085850</xdr:colOff>
                <xdr:row>2</xdr:row>
                <xdr:rowOff>190500</xdr:rowOff>
              </to>
            </anchor>
          </controlPr>
        </control>
      </mc:Choice>
      <mc:Fallback>
        <control shapeId="102401" r:id="rId18" name="cmdConstrNameAndDesc"/>
      </mc:Fallback>
    </mc:AlternateContent>
  </control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7"/>
  <dimension ref="A1:G15"/>
  <sheetViews>
    <sheetView workbookViewId="0"/>
  </sheetViews>
  <sheetFormatPr defaultColWidth="9.140625" defaultRowHeight="11.25" x14ac:dyDescent="0.2"/>
  <cols>
    <col min="1" max="1" width="14.42578125" style="12" customWidth="1"/>
    <col min="2" max="3" width="9.140625" style="12"/>
    <col min="4" max="4" width="27.42578125" style="12" customWidth="1"/>
    <col min="5" max="5" width="10.140625" style="12" customWidth="1"/>
    <col min="6" max="6" width="28.7109375" style="12" customWidth="1"/>
    <col min="7" max="16384" width="9.140625" style="12"/>
  </cols>
  <sheetData>
    <row r="1" spans="1:7" x14ac:dyDescent="0.2">
      <c r="A1" s="11" t="s">
        <v>107</v>
      </c>
    </row>
    <row r="3" spans="1:7" ht="18.75" customHeight="1" x14ac:dyDescent="0.2"/>
    <row r="7" spans="1:7" x14ac:dyDescent="0.2">
      <c r="B7" s="11" t="s">
        <v>13</v>
      </c>
      <c r="C7" s="13" t="s">
        <v>14</v>
      </c>
      <c r="D7" s="11" t="s">
        <v>15</v>
      </c>
      <c r="E7" s="11" t="s">
        <v>20</v>
      </c>
      <c r="F7" s="11" t="s">
        <v>1</v>
      </c>
      <c r="G7" s="11" t="s">
        <v>0</v>
      </c>
    </row>
    <row r="9" spans="1:7" x14ac:dyDescent="0.2">
      <c r="A9" s="11" t="s">
        <v>25</v>
      </c>
    </row>
    <row r="10" spans="1:7" x14ac:dyDescent="0.2">
      <c r="B10" s="16" t="s">
        <v>26</v>
      </c>
      <c r="C10" s="12" t="s">
        <v>27</v>
      </c>
      <c r="D10" s="12" t="s">
        <v>28</v>
      </c>
      <c r="F10" s="16" t="s">
        <v>29</v>
      </c>
    </row>
    <row r="11" spans="1:7" x14ac:dyDescent="0.2">
      <c r="B11" s="16" t="s">
        <v>26</v>
      </c>
      <c r="C11" s="12" t="s">
        <v>30</v>
      </c>
      <c r="D11" s="12" t="s">
        <v>31</v>
      </c>
      <c r="F11" s="16" t="s">
        <v>29</v>
      </c>
    </row>
    <row r="12" spans="1:7" x14ac:dyDescent="0.2">
      <c r="B12" s="16" t="s">
        <v>26</v>
      </c>
      <c r="C12" s="12" t="s">
        <v>32</v>
      </c>
      <c r="D12" s="12" t="s">
        <v>33</v>
      </c>
      <c r="F12" s="16" t="s">
        <v>29</v>
      </c>
    </row>
    <row r="13" spans="1:7" x14ac:dyDescent="0.2">
      <c r="B13" s="16" t="s">
        <v>26</v>
      </c>
      <c r="C13" s="12" t="s">
        <v>34</v>
      </c>
      <c r="D13" s="12" t="s">
        <v>35</v>
      </c>
      <c r="F13" s="16" t="s">
        <v>29</v>
      </c>
    </row>
    <row r="14" spans="1:7" x14ac:dyDescent="0.2">
      <c r="B14" s="16" t="s">
        <v>26</v>
      </c>
      <c r="C14" s="12" t="s">
        <v>36</v>
      </c>
      <c r="D14" s="12" t="s">
        <v>37</v>
      </c>
      <c r="F14" s="16" t="s">
        <v>29</v>
      </c>
    </row>
    <row r="15" spans="1:7" x14ac:dyDescent="0.2">
      <c r="B15" s="16" t="s">
        <v>26</v>
      </c>
      <c r="C15" s="12" t="s">
        <v>38</v>
      </c>
      <c r="D15" s="12" t="s">
        <v>39</v>
      </c>
      <c r="F15" s="16" t="s">
        <v>29</v>
      </c>
    </row>
  </sheetData>
  <phoneticPr fontId="23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5300" r:id="rId4" name="cmdSpecifySets">
          <controlPr defaultSize="0" autoLine="0" r:id="rId5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0</xdr:colOff>
                <xdr:row>4</xdr:row>
                <xdr:rowOff>95250</xdr:rowOff>
              </to>
            </anchor>
          </controlPr>
        </control>
      </mc:Choice>
      <mc:Fallback>
        <control shapeId="55300" r:id="rId4" name="cmdSpecifySets"/>
      </mc:Fallback>
    </mc:AlternateContent>
    <mc:AlternateContent xmlns:mc="http://schemas.openxmlformats.org/markup-compatibility/2006">
      <mc:Choice Requires="x14">
        <control shapeId="55299" r:id="rId6" name="cmdSpecifyUnits">
          <controlPr defaultSize="0" autoLine="0" r:id="rId7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0</xdr:colOff>
                <xdr:row>4</xdr:row>
                <xdr:rowOff>95250</xdr:rowOff>
              </to>
            </anchor>
          </controlPr>
        </control>
      </mc:Choice>
      <mc:Fallback>
        <control shapeId="55299" r:id="rId6" name="cmdSpecifyUnits"/>
      </mc:Fallback>
    </mc:AlternateContent>
    <mc:AlternateContent xmlns:mc="http://schemas.openxmlformats.org/markup-compatibility/2006">
      <mc:Choice Requires="x14">
        <control shapeId="55298" r:id="rId8" name="cmdSpecifyComponent">
          <controlPr defaultSize="0" autoLine="0" r:id="rId9">
            <anchor moveWithCells="1">
              <from>
                <xdr:col>1</xdr:col>
                <xdr:colOff>9525</xdr:colOff>
                <xdr:row>3</xdr:row>
                <xdr:rowOff>0</xdr:rowOff>
              </from>
              <to>
                <xdr:col>2</xdr:col>
                <xdr:colOff>152400</xdr:colOff>
                <xdr:row>4</xdr:row>
                <xdr:rowOff>95250</xdr:rowOff>
              </to>
            </anchor>
          </controlPr>
        </control>
      </mc:Choice>
      <mc:Fallback>
        <control shapeId="55298" r:id="rId8" name="cmdSpecifyComponent"/>
      </mc:Fallback>
    </mc:AlternateContent>
    <mc:AlternateContent xmlns:mc="http://schemas.openxmlformats.org/markup-compatibility/2006">
      <mc:Choice Requires="x14">
        <control shapeId="55297" r:id="rId10" name="cmdCheckItemsSheet">
          <controlPr defaultSize="0" autoLine="0" r:id="rId11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0</xdr:rowOff>
              </to>
            </anchor>
          </controlPr>
        </control>
      </mc:Choice>
      <mc:Fallback>
        <control shapeId="55297" r:id="rId10" name="cmdCheckItemsSheet"/>
      </mc:Fallback>
    </mc:AlternateContent>
  </control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9"/>
  <dimension ref="A1:R7"/>
  <sheetViews>
    <sheetView workbookViewId="0"/>
  </sheetViews>
  <sheetFormatPr defaultColWidth="9.140625" defaultRowHeight="11.25" x14ac:dyDescent="0.2"/>
  <cols>
    <col min="1" max="1" width="14.42578125" style="12" customWidth="1"/>
    <col min="2" max="2" width="12.140625" style="12" customWidth="1"/>
    <col min="3" max="8" width="9.140625" style="12"/>
    <col min="9" max="9" width="6.7109375" style="12" customWidth="1"/>
    <col min="10" max="16384" width="9.140625" style="12"/>
  </cols>
  <sheetData>
    <row r="1" spans="1:18" x14ac:dyDescent="0.2">
      <c r="A1" s="11" t="s">
        <v>10</v>
      </c>
    </row>
    <row r="3" spans="1:18" ht="17.25" customHeight="1" x14ac:dyDescent="0.2"/>
    <row r="7" spans="1:18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9</v>
      </c>
      <c r="J7" s="11"/>
      <c r="K7" s="11"/>
      <c r="L7" s="11"/>
      <c r="M7" s="11"/>
      <c r="N7" s="11"/>
      <c r="O7" s="11"/>
      <c r="P7" s="11"/>
      <c r="Q7" s="11"/>
      <c r="R7" s="11"/>
    </row>
  </sheetData>
  <phoneticPr fontId="23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7353" r:id="rId4" name="cmdSpecifyIEOptcode">
          <controlPr defaultSize="0" autoLine="0" autoPict="0" r:id="rId5">
            <anchor moveWithCells="1">
              <from>
                <xdr:col>8</xdr:col>
                <xdr:colOff>9525</xdr:colOff>
                <xdr:row>3</xdr:row>
                <xdr:rowOff>0</xdr:rowOff>
              </from>
              <to>
                <xdr:col>9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57353" r:id="rId4" name="cmdSpecifyIEOptcode"/>
      </mc:Fallback>
    </mc:AlternateContent>
    <mc:AlternateContent xmlns:mc="http://schemas.openxmlformats.org/markup-compatibility/2006">
      <mc:Choice Requires="x14">
        <control shapeId="57352" r:id="rId6" name="cmdSpecifyArg6">
          <controlPr defaultSize="0" autoLine="0" r:id="rId7">
            <anchor moveWithCells="1">
              <from>
                <xdr:col>7</xdr:col>
                <xdr:colOff>9525</xdr:colOff>
                <xdr:row>3</xdr:row>
                <xdr:rowOff>0</xdr:rowOff>
              </from>
              <to>
                <xdr:col>8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2" r:id="rId6" name="cmdSpecifyArg6"/>
      </mc:Fallback>
    </mc:AlternateContent>
    <mc:AlternateContent xmlns:mc="http://schemas.openxmlformats.org/markup-compatibility/2006">
      <mc:Choice Requires="x14">
        <control shapeId="57351" r:id="rId8" name="cmdSpecifyArg5">
          <controlPr defaultSize="0" autoLine="0" r:id="rId9">
            <anchor moveWithCells="1">
              <from>
                <xdr:col>6</xdr:col>
                <xdr:colOff>9525</xdr:colOff>
                <xdr:row>3</xdr:row>
                <xdr:rowOff>0</xdr:rowOff>
              </from>
              <to>
                <xdr:col>7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1" r:id="rId8" name="cmdSpecifyArg5"/>
      </mc:Fallback>
    </mc:AlternateContent>
    <mc:AlternateContent xmlns:mc="http://schemas.openxmlformats.org/markup-compatibility/2006">
      <mc:Choice Requires="x14">
        <control shapeId="57350" r:id="rId10" name="cmdSpecifyArg4">
          <controlPr defaultSize="0" autoLine="0" r:id="rId11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0" r:id="rId10" name="cmdSpecifyArg4"/>
      </mc:Fallback>
    </mc:AlternateContent>
    <mc:AlternateContent xmlns:mc="http://schemas.openxmlformats.org/markup-compatibility/2006">
      <mc:Choice Requires="x14">
        <control shapeId="57349" r:id="rId12" name="cmdSpecifyArg3">
          <controlPr defaultSize="0" autoLine="0" r:id="rId13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9" r:id="rId12" name="cmdSpecifyArg3"/>
      </mc:Fallback>
    </mc:AlternateContent>
    <mc:AlternateContent xmlns:mc="http://schemas.openxmlformats.org/markup-compatibility/2006">
      <mc:Choice Requires="x14">
        <control shapeId="57348" r:id="rId14" name="cmdSpecifyArg2">
          <controlPr defaultSize="0" autoLine="0" r:id="rId15">
            <anchor moveWithCells="1">
              <from>
                <xdr:col>3</xdr:col>
                <xdr:colOff>9525</xdr:colOff>
                <xdr:row>3</xdr:row>
                <xdr:rowOff>0</xdr:rowOff>
              </from>
              <to>
                <xdr:col>4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8" r:id="rId14" name="cmdSpecifyArg2"/>
      </mc:Fallback>
    </mc:AlternateContent>
    <mc:AlternateContent xmlns:mc="http://schemas.openxmlformats.org/markup-compatibility/2006">
      <mc:Choice Requires="x14">
        <control shapeId="57347" r:id="rId16" name="cmdSpecifyArg1">
          <controlPr defaultSize="0" autoLine="0" r:id="rId17">
            <anchor moveWithCells="1">
              <from>
                <xdr:col>2</xdr:col>
                <xdr:colOff>9525</xdr:colOff>
                <xdr:row>3</xdr:row>
                <xdr:rowOff>0</xdr:rowOff>
              </from>
              <to>
                <xdr:col>3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7" r:id="rId16" name="cmdSpecifyArg1"/>
      </mc:Fallback>
    </mc:AlternateContent>
    <mc:AlternateContent xmlns:mc="http://schemas.openxmlformats.org/markup-compatibility/2006">
      <mc:Choice Requires="x14">
        <control shapeId="57346" r:id="rId18" name="cmdSpecifyParameter">
          <controlPr defaultSize="0" autoLine="0" r:id="rId19">
            <anchor moveWithCells="1">
              <from>
                <xdr:col>1</xdr:col>
                <xdr:colOff>9525</xdr:colOff>
                <xdr:row>3</xdr:row>
                <xdr:rowOff>0</xdr:rowOff>
              </from>
              <to>
                <xdr:col>2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6" r:id="rId18" name="cmdSpecifyParameter"/>
      </mc:Fallback>
    </mc:AlternateContent>
    <mc:AlternateContent xmlns:mc="http://schemas.openxmlformats.org/markup-compatibility/2006">
      <mc:Choice Requires="x14">
        <control shapeId="57345" r:id="rId20" name="cmdCheckTSDataSheet">
          <controlPr defaultSize="0" autoLine="0" r:id="rId21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19050</xdr:rowOff>
              </to>
            </anchor>
          </controlPr>
        </control>
      </mc:Choice>
      <mc:Fallback>
        <control shapeId="57345" r:id="rId20" name="cmdCheckTSDataSheet"/>
      </mc:Fallback>
    </mc:AlternateContent>
    <mc:AlternateContent xmlns:mc="http://schemas.openxmlformats.org/markup-compatibility/2006">
      <mc:Choice Requires="x14">
        <control shapeId="57354" r:id="rId22" name="cmdPopulateDataYears">
          <controlPr defaultSize="0" autoLine="0" r:id="rId23">
            <anchor moveWithCells="1">
              <from>
                <xdr:col>0</xdr:col>
                <xdr:colOff>0</xdr:colOff>
                <xdr:row>3</xdr:row>
                <xdr:rowOff>57150</xdr:rowOff>
              </from>
              <to>
                <xdr:col>0</xdr:col>
                <xdr:colOff>819150</xdr:colOff>
                <xdr:row>6</xdr:row>
                <xdr:rowOff>0</xdr:rowOff>
              </to>
            </anchor>
          </controlPr>
        </control>
      </mc:Choice>
      <mc:Fallback>
        <control shapeId="57354" r:id="rId22" name="cmdPopulateDataYears"/>
      </mc:Fallback>
    </mc:AlternateContent>
  </control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0"/>
  <dimension ref="A1:I7"/>
  <sheetViews>
    <sheetView workbookViewId="0"/>
  </sheetViews>
  <sheetFormatPr defaultColWidth="9.140625" defaultRowHeight="11.25" x14ac:dyDescent="0.2"/>
  <cols>
    <col min="1" max="1" width="15.42578125" style="12" customWidth="1"/>
    <col min="2" max="2" width="12" style="12" customWidth="1"/>
    <col min="3" max="16384" width="9.140625" style="12"/>
  </cols>
  <sheetData>
    <row r="1" spans="1:9" x14ac:dyDescent="0.2">
      <c r="A1" s="11" t="s">
        <v>23</v>
      </c>
    </row>
    <row r="3" spans="1:9" ht="15.75" customHeight="1" x14ac:dyDescent="0.2"/>
    <row r="4" spans="1:9" ht="12.75" customHeight="1" x14ac:dyDescent="0.2"/>
    <row r="7" spans="1:9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21</v>
      </c>
    </row>
  </sheetData>
  <phoneticPr fontId="23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8376" r:id="rId4" name="cmdSpecifyArg6">
          <controlPr defaultSize="0" autoLine="0" r:id="rId5">
            <anchor moveWithCells="1">
              <from>
                <xdr:col>7</xdr:col>
                <xdr:colOff>0</xdr:colOff>
                <xdr:row>3</xdr:row>
                <xdr:rowOff>9525</xdr:rowOff>
              </from>
              <to>
                <xdr:col>8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6" r:id="rId4" name="cmdSpecifyArg6"/>
      </mc:Fallback>
    </mc:AlternateContent>
    <mc:AlternateContent xmlns:mc="http://schemas.openxmlformats.org/markup-compatibility/2006">
      <mc:Choice Requires="x14">
        <control shapeId="58375" r:id="rId6" name="cmdSpecifyArg5">
          <controlPr defaultSize="0" autoLine="0" r:id="rId7">
            <anchor moveWithCells="1">
              <from>
                <xdr:col>6</xdr:col>
                <xdr:colOff>0</xdr:colOff>
                <xdr:row>3</xdr:row>
                <xdr:rowOff>9525</xdr:rowOff>
              </from>
              <to>
                <xdr:col>7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5" r:id="rId6" name="cmdSpecifyArg5"/>
      </mc:Fallback>
    </mc:AlternateContent>
    <mc:AlternateContent xmlns:mc="http://schemas.openxmlformats.org/markup-compatibility/2006">
      <mc:Choice Requires="x14">
        <control shapeId="58374" r:id="rId8" name="cmdSpecifyArg4">
          <controlPr defaultSize="0" autoLine="0" r:id="rId9">
            <anchor moveWithCells="1">
              <from>
                <xdr:col>5</xdr:col>
                <xdr:colOff>0</xdr:colOff>
                <xdr:row>3</xdr:row>
                <xdr:rowOff>9525</xdr:rowOff>
              </from>
              <to>
                <xdr:col>6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4" r:id="rId8" name="cmdSpecifyArg4"/>
      </mc:Fallback>
    </mc:AlternateContent>
    <mc:AlternateContent xmlns:mc="http://schemas.openxmlformats.org/markup-compatibility/2006">
      <mc:Choice Requires="x14">
        <control shapeId="58373" r:id="rId10" name="cmdSpecifyArg3">
          <controlPr defaultSize="0" autoLine="0" r:id="rId11">
            <anchor moveWithCells="1">
              <from>
                <xdr:col>4</xdr:col>
                <xdr:colOff>0</xdr:colOff>
                <xdr:row>3</xdr:row>
                <xdr:rowOff>9525</xdr:rowOff>
              </from>
              <to>
                <xdr:col>5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3" r:id="rId10" name="cmdSpecifyArg3"/>
      </mc:Fallback>
    </mc:AlternateContent>
    <mc:AlternateContent xmlns:mc="http://schemas.openxmlformats.org/markup-compatibility/2006">
      <mc:Choice Requires="x14">
        <control shapeId="58372" r:id="rId12" name="cmdSpecifyArg2">
          <controlPr defaultSize="0" autoLine="0" r:id="rId13">
            <anchor moveWithCells="1">
              <from>
                <xdr:col>3</xdr:col>
                <xdr:colOff>0</xdr:colOff>
                <xdr:row>3</xdr:row>
                <xdr:rowOff>9525</xdr:rowOff>
              </from>
              <to>
                <xdr:col>4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2" r:id="rId12" name="cmdSpecifyArg2"/>
      </mc:Fallback>
    </mc:AlternateContent>
    <mc:AlternateContent xmlns:mc="http://schemas.openxmlformats.org/markup-compatibility/2006">
      <mc:Choice Requires="x14">
        <control shapeId="58371" r:id="rId14" name="cmdSpecifyArg1">
          <controlPr defaultSize="0" autoLine="0" r:id="rId15">
            <anchor moveWithCells="1">
              <from>
                <xdr:col>2</xdr:col>
                <xdr:colOff>0</xdr:colOff>
                <xdr:row>3</xdr:row>
                <xdr:rowOff>9525</xdr:rowOff>
              </from>
              <to>
                <xdr:col>3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1" r:id="rId14" name="cmdSpecifyArg1"/>
      </mc:Fallback>
    </mc:AlternateContent>
    <mc:AlternateContent xmlns:mc="http://schemas.openxmlformats.org/markup-compatibility/2006">
      <mc:Choice Requires="x14">
        <control shapeId="58370" r:id="rId16" name="cmdSpecifyParameter">
          <controlPr defaultSize="0" autoLine="0" r:id="rId17">
            <anchor moveWithCells="1">
              <from>
                <xdr:col>1</xdr:col>
                <xdr:colOff>0</xdr:colOff>
                <xdr:row>3</xdr:row>
                <xdr:rowOff>9525</xdr:rowOff>
              </from>
              <to>
                <xdr:col>2</xdr:col>
                <xdr:colOff>19050</xdr:colOff>
                <xdr:row>4</xdr:row>
                <xdr:rowOff>95250</xdr:rowOff>
              </to>
            </anchor>
          </controlPr>
        </control>
      </mc:Choice>
      <mc:Fallback>
        <control shapeId="58370" r:id="rId16" name="cmdSpecifyParameter"/>
      </mc:Fallback>
    </mc:AlternateContent>
    <mc:AlternateContent xmlns:mc="http://schemas.openxmlformats.org/markup-compatibility/2006">
      <mc:Choice Requires="x14">
        <control shapeId="58369" r:id="rId18" name="cmdCheckTIDDataSheet">
          <controlPr defaultSize="0" autoLine="0" r:id="rId19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819150</xdr:colOff>
                <xdr:row>3</xdr:row>
                <xdr:rowOff>38100</xdr:rowOff>
              </to>
            </anchor>
          </controlPr>
        </control>
      </mc:Choice>
      <mc:Fallback>
        <control shapeId="58369" r:id="rId18" name="cmdCheckTIDDataSheet"/>
      </mc:Fallback>
    </mc:AlternateContent>
  </control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1"/>
  <dimension ref="A1:R7"/>
  <sheetViews>
    <sheetView workbookViewId="0"/>
  </sheetViews>
  <sheetFormatPr defaultColWidth="9.140625" defaultRowHeight="11.25" x14ac:dyDescent="0.2"/>
  <cols>
    <col min="1" max="1" width="14.85546875" style="12" customWidth="1"/>
    <col min="2" max="2" width="12" style="12" customWidth="1"/>
    <col min="3" max="3" width="9.140625" style="12"/>
    <col min="4" max="4" width="9.28515625" style="12" customWidth="1"/>
    <col min="5" max="8" width="9.140625" style="12"/>
    <col min="9" max="9" width="7.42578125" style="12" customWidth="1"/>
    <col min="10" max="16384" width="9.140625" style="12"/>
  </cols>
  <sheetData>
    <row r="1" spans="1:18" x14ac:dyDescent="0.2">
      <c r="A1" s="11" t="s">
        <v>108</v>
      </c>
    </row>
    <row r="3" spans="1:18" ht="15" customHeight="1" x14ac:dyDescent="0.2"/>
    <row r="7" spans="1:18" ht="22.5" customHeight="1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5" t="s">
        <v>22</v>
      </c>
      <c r="J7" s="11"/>
      <c r="K7" s="11"/>
      <c r="L7" s="11"/>
      <c r="M7" s="11"/>
      <c r="N7" s="11"/>
      <c r="O7" s="11"/>
      <c r="P7" s="11"/>
      <c r="Q7" s="11"/>
      <c r="R7" s="11"/>
    </row>
  </sheetData>
  <phoneticPr fontId="23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59401" r:id="rId3" name="cmdSpecifyIEOptcode">
          <controlPr defaultSize="0" autoLine="0" r:id="rId4">
            <anchor moveWithCells="1">
              <from>
                <xdr:col>8</xdr:col>
                <xdr:colOff>19050</xdr:colOff>
                <xdr:row>3</xdr:row>
                <xdr:rowOff>0</xdr:rowOff>
              </from>
              <to>
                <xdr:col>8</xdr:col>
                <xdr:colOff>476250</xdr:colOff>
                <xdr:row>4</xdr:row>
                <xdr:rowOff>104775</xdr:rowOff>
              </to>
            </anchor>
          </controlPr>
        </control>
      </mc:Choice>
      <mc:Fallback>
        <control shapeId="59401" r:id="rId3" name="cmdSpecifyIEOptcode"/>
      </mc:Fallback>
    </mc:AlternateContent>
    <mc:AlternateContent xmlns:mc="http://schemas.openxmlformats.org/markup-compatibility/2006">
      <mc:Choice Requires="x14">
        <control shapeId="59400" r:id="rId5" name="cmdSpecifyArg6">
          <controlPr defaultSize="0" autoLine="0" r:id="rId6">
            <anchor moveWithCells="1">
              <from>
                <xdr:col>7</xdr:col>
                <xdr:colOff>0</xdr:colOff>
                <xdr:row>3</xdr:row>
                <xdr:rowOff>0</xdr:rowOff>
              </from>
              <to>
                <xdr:col>8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400" r:id="rId5" name="cmdSpecifyArg6"/>
      </mc:Fallback>
    </mc:AlternateContent>
    <mc:AlternateContent xmlns:mc="http://schemas.openxmlformats.org/markup-compatibility/2006">
      <mc:Choice Requires="x14">
        <control shapeId="59399" r:id="rId7" name="cmdSpecifyArg5">
          <controlPr defaultSize="0" autoLine="0" r:id="rId8">
            <anchor moveWithCells="1">
              <from>
                <xdr:col>6</xdr:col>
                <xdr:colOff>0</xdr:colOff>
                <xdr:row>3</xdr:row>
                <xdr:rowOff>0</xdr:rowOff>
              </from>
              <to>
                <xdr:col>7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9" r:id="rId7" name="cmdSpecifyArg5"/>
      </mc:Fallback>
    </mc:AlternateContent>
    <mc:AlternateContent xmlns:mc="http://schemas.openxmlformats.org/markup-compatibility/2006">
      <mc:Choice Requires="x14">
        <control shapeId="59398" r:id="rId9" name="cmdSpecifyArg4">
          <controlPr defaultSize="0" autoLine="0" r:id="rId10">
            <anchor moveWithCells="1">
              <from>
                <xdr:col>5</xdr:col>
                <xdr:colOff>0</xdr:colOff>
                <xdr:row>3</xdr:row>
                <xdr:rowOff>0</xdr:rowOff>
              </from>
              <to>
                <xdr:col>6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8" r:id="rId9" name="cmdSpecifyArg4"/>
      </mc:Fallback>
    </mc:AlternateContent>
    <mc:AlternateContent xmlns:mc="http://schemas.openxmlformats.org/markup-compatibility/2006">
      <mc:Choice Requires="x14">
        <control shapeId="59397" r:id="rId11" name="cmdSpecifyArg3">
          <controlPr defaultSize="0" autoLine="0" r:id="rId12">
            <anchor moveWithCells="1">
              <from>
                <xdr:col>4</xdr:col>
                <xdr:colOff>0</xdr:colOff>
                <xdr:row>3</xdr:row>
                <xdr:rowOff>0</xdr:rowOff>
              </from>
              <to>
                <xdr:col>5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7" r:id="rId11" name="cmdSpecifyArg3"/>
      </mc:Fallback>
    </mc:AlternateContent>
    <mc:AlternateContent xmlns:mc="http://schemas.openxmlformats.org/markup-compatibility/2006">
      <mc:Choice Requires="x14">
        <control shapeId="59396" r:id="rId13" name="cmdSpecifyArg2">
          <controlPr defaultSize="0" autoLine="0" r:id="rId14">
            <anchor moveWithCells="1">
              <from>
                <xdr:col>3</xdr:col>
                <xdr:colOff>0</xdr:colOff>
                <xdr:row>3</xdr:row>
                <xdr:rowOff>0</xdr:rowOff>
              </from>
              <to>
                <xdr:col>4</xdr:col>
                <xdr:colOff>0</xdr:colOff>
                <xdr:row>4</xdr:row>
                <xdr:rowOff>104775</xdr:rowOff>
              </to>
            </anchor>
          </controlPr>
        </control>
      </mc:Choice>
      <mc:Fallback>
        <control shapeId="59396" r:id="rId13" name="cmdSpecifyArg2"/>
      </mc:Fallback>
    </mc:AlternateContent>
    <mc:AlternateContent xmlns:mc="http://schemas.openxmlformats.org/markup-compatibility/2006">
      <mc:Choice Requires="x14">
        <control shapeId="59395" r:id="rId15" name="cmdSpecifyArg1">
          <controlPr defaultSize="0" autoLine="0" r:id="rId16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3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5" r:id="rId15" name="cmdSpecifyArg1"/>
      </mc:Fallback>
    </mc:AlternateContent>
    <mc:AlternateContent xmlns:mc="http://schemas.openxmlformats.org/markup-compatibility/2006">
      <mc:Choice Requires="x14">
        <control shapeId="59394" r:id="rId17" name="cmdSpecifyParameter">
          <controlPr defaultSize="0" autoLine="0" r:id="rId18">
            <anchor moveWithCells="1">
              <from>
                <xdr:col>1</xdr:col>
                <xdr:colOff>0</xdr:colOff>
                <xdr:row>3</xdr:row>
                <xdr:rowOff>0</xdr:rowOff>
              </from>
              <to>
                <xdr:col>2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9394" r:id="rId17" name="cmdSpecifyParameter"/>
      </mc:Fallback>
    </mc:AlternateContent>
    <mc:AlternateContent xmlns:mc="http://schemas.openxmlformats.org/markup-compatibility/2006">
      <mc:Choice Requires="x14">
        <control shapeId="59393" r:id="rId19" name="cmdCheckTSandTIDDataSheet">
          <controlPr defaultSize="0" autoLine="0" r:id="rId20">
            <anchor moveWithCells="1">
              <from>
                <xdr:col>0</xdr:col>
                <xdr:colOff>38100</xdr:colOff>
                <xdr:row>2</xdr:row>
                <xdr:rowOff>9525</xdr:rowOff>
              </from>
              <to>
                <xdr:col>0</xdr:col>
                <xdr:colOff>857250</xdr:colOff>
                <xdr:row>3</xdr:row>
                <xdr:rowOff>57150</xdr:rowOff>
              </to>
            </anchor>
          </controlPr>
        </control>
      </mc:Choice>
      <mc:Fallback>
        <control shapeId="59393" r:id="rId19" name="cmdCheckTSandTIDDataSheet"/>
      </mc:Fallback>
    </mc:AlternateContent>
    <mc:AlternateContent xmlns:mc="http://schemas.openxmlformats.org/markup-compatibility/2006">
      <mc:Choice Requires="x14">
        <control shapeId="59402" r:id="rId21" name="cmdPopulateDataYears">
          <controlPr defaultSize="0" autoLine="0" r:id="rId22">
            <anchor moveWithCells="1">
              <from>
                <xdr:col>0</xdr:col>
                <xdr:colOff>28575</xdr:colOff>
                <xdr:row>4</xdr:row>
                <xdr:rowOff>19050</xdr:rowOff>
              </from>
              <to>
                <xdr:col>0</xdr:col>
                <xdr:colOff>847725</xdr:colOff>
                <xdr:row>6</xdr:row>
                <xdr:rowOff>104775</xdr:rowOff>
              </to>
            </anchor>
          </controlPr>
        </control>
      </mc:Choice>
      <mc:Fallback>
        <control shapeId="59402" r:id="rId21" name="cmdPopulateDataYears"/>
      </mc:Fallback>
    </mc:AlternateContent>
  </control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12"/>
  <dimension ref="A1:S9"/>
  <sheetViews>
    <sheetView workbookViewId="0"/>
  </sheetViews>
  <sheetFormatPr defaultColWidth="9.140625" defaultRowHeight="11.25" x14ac:dyDescent="0.2"/>
  <cols>
    <col min="1" max="1" width="12.7109375" style="12" customWidth="1"/>
    <col min="2" max="2" width="11.5703125" style="12" customWidth="1"/>
    <col min="3" max="3" width="11.85546875" style="12" customWidth="1"/>
    <col min="4" max="4" width="9.42578125" style="12" customWidth="1"/>
    <col min="5" max="5" width="9.28515625" style="12" customWidth="1"/>
    <col min="6" max="9" width="9.140625" style="12"/>
    <col min="10" max="10" width="7.140625" style="12" customWidth="1"/>
    <col min="11" max="16384" width="9.140625" style="12"/>
  </cols>
  <sheetData>
    <row r="1" spans="1:19" x14ac:dyDescent="0.2">
      <c r="A1" s="11" t="s">
        <v>11</v>
      </c>
    </row>
    <row r="3" spans="1:19" ht="18.75" customHeight="1" x14ac:dyDescent="0.2"/>
    <row r="7" spans="1:19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9</v>
      </c>
      <c r="K7" s="11"/>
      <c r="L7" s="11"/>
      <c r="M7" s="11"/>
      <c r="N7" s="11"/>
      <c r="O7" s="11"/>
      <c r="P7" s="11"/>
      <c r="Q7" s="11"/>
      <c r="R7" s="11"/>
      <c r="S7" s="11"/>
    </row>
    <row r="9" spans="1:19" x14ac:dyDescent="0.2">
      <c r="A9" s="11" t="s">
        <v>113</v>
      </c>
    </row>
  </sheetData>
  <phoneticPr fontId="23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60426" r:id="rId3" name="cmdCheckTSTradeSheet">
          <controlPr defaultSize="0" autoLine="0" r:id="rId4">
            <anchor moveWithCells="1">
              <from>
                <xdr:col>0</xdr:col>
                <xdr:colOff>19050</xdr:colOff>
                <xdr:row>2</xdr:row>
                <xdr:rowOff>0</xdr:rowOff>
              </from>
              <to>
                <xdr:col>0</xdr:col>
                <xdr:colOff>838200</xdr:colOff>
                <xdr:row>3</xdr:row>
                <xdr:rowOff>0</xdr:rowOff>
              </to>
            </anchor>
          </controlPr>
        </control>
      </mc:Choice>
      <mc:Fallback>
        <control shapeId="60426" r:id="rId3" name="cmdCheckTSTradeSheet"/>
      </mc:Fallback>
    </mc:AlternateContent>
    <mc:AlternateContent xmlns:mc="http://schemas.openxmlformats.org/markup-compatibility/2006">
      <mc:Choice Requires="x14">
        <control shapeId="60425" r:id="rId5" name="cmdSpecifyIEOptcode">
          <controlPr defaultSize="0" autoLine="0" autoPict="0" r:id="rId6">
            <anchor moveWithCells="1">
              <from>
                <xdr:col>9</xdr:col>
                <xdr:colOff>19050</xdr:colOff>
                <xdr:row>3</xdr:row>
                <xdr:rowOff>0</xdr:rowOff>
              </from>
              <to>
                <xdr:col>10</xdr:col>
                <xdr:colOff>0</xdr:colOff>
                <xdr:row>4</xdr:row>
                <xdr:rowOff>85725</xdr:rowOff>
              </to>
            </anchor>
          </controlPr>
        </control>
      </mc:Choice>
      <mc:Fallback>
        <control shapeId="60425" r:id="rId5" name="cmdSpecifyIEOptcode"/>
      </mc:Fallback>
    </mc:AlternateContent>
    <mc:AlternateContent xmlns:mc="http://schemas.openxmlformats.org/markup-compatibility/2006">
      <mc:Choice Requires="x14">
        <control shapeId="60424" r:id="rId7" name="cmdSpecifyArg6">
          <controlPr defaultSize="0" autoLine="0" r:id="rId8">
            <anchor moveWithCells="1">
              <from>
                <xdr:col>8</xdr:col>
                <xdr:colOff>19050</xdr:colOff>
                <xdr:row>3</xdr:row>
                <xdr:rowOff>0</xdr:rowOff>
              </from>
              <to>
                <xdr:col>9</xdr:col>
                <xdr:colOff>28575</xdr:colOff>
                <xdr:row>4</xdr:row>
                <xdr:rowOff>104775</xdr:rowOff>
              </to>
            </anchor>
          </controlPr>
        </control>
      </mc:Choice>
      <mc:Fallback>
        <control shapeId="60424" r:id="rId7" name="cmdSpecifyArg6"/>
      </mc:Fallback>
    </mc:AlternateContent>
    <mc:AlternateContent xmlns:mc="http://schemas.openxmlformats.org/markup-compatibility/2006">
      <mc:Choice Requires="x14">
        <control shapeId="60423" r:id="rId9" name="cmdSpecifyArg5">
          <controlPr defaultSize="0" autoLine="0" r:id="rId10">
            <anchor moveWithCells="1">
              <from>
                <xdr:col>7</xdr:col>
                <xdr:colOff>9525</xdr:colOff>
                <xdr:row>3</xdr:row>
                <xdr:rowOff>0</xdr:rowOff>
              </from>
              <to>
                <xdr:col>8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3" r:id="rId9" name="cmdSpecifyArg5"/>
      </mc:Fallback>
    </mc:AlternateContent>
    <mc:AlternateContent xmlns:mc="http://schemas.openxmlformats.org/markup-compatibility/2006">
      <mc:Choice Requires="x14">
        <control shapeId="60422" r:id="rId11" name="cmdSpecifyArg4">
          <controlPr defaultSize="0" autoLine="0" r:id="rId12">
            <anchor moveWithCells="1">
              <from>
                <xdr:col>6</xdr:col>
                <xdr:colOff>9525</xdr:colOff>
                <xdr:row>3</xdr:row>
                <xdr:rowOff>0</xdr:rowOff>
              </from>
              <to>
                <xdr:col>7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2" r:id="rId11" name="cmdSpecifyArg4"/>
      </mc:Fallback>
    </mc:AlternateContent>
    <mc:AlternateContent xmlns:mc="http://schemas.openxmlformats.org/markup-compatibility/2006">
      <mc:Choice Requires="x14">
        <control shapeId="60421" r:id="rId13" name="cmdSpecifyArg3">
          <controlPr defaultSize="0" autoLine="0" r:id="rId14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1" r:id="rId13" name="cmdSpecifyArg3"/>
      </mc:Fallback>
    </mc:AlternateContent>
    <mc:AlternateContent xmlns:mc="http://schemas.openxmlformats.org/markup-compatibility/2006">
      <mc:Choice Requires="x14">
        <control shapeId="60420" r:id="rId15" name="cmdSpecifyArg2">
          <controlPr defaultSize="0" autoLine="0" r:id="rId16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60420" r:id="rId15" name="cmdSpecifyArg2"/>
      </mc:Fallback>
    </mc:AlternateContent>
    <mc:AlternateContent xmlns:mc="http://schemas.openxmlformats.org/markup-compatibility/2006">
      <mc:Choice Requires="x14">
        <control shapeId="60419" r:id="rId17" name="cmdSpecifyArg1">
          <controlPr defaultSize="0" autoLine="0" r:id="rId18">
            <anchor moveWithCells="1">
              <from>
                <xdr:col>3</xdr:col>
                <xdr:colOff>19050</xdr:colOff>
                <xdr:row>3</xdr:row>
                <xdr:rowOff>0</xdr:rowOff>
              </from>
              <to>
                <xdr:col>4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60419" r:id="rId17" name="cmdSpecifyArg1"/>
      </mc:Fallback>
    </mc:AlternateContent>
    <mc:AlternateContent xmlns:mc="http://schemas.openxmlformats.org/markup-compatibility/2006">
      <mc:Choice Requires="x14">
        <control shapeId="60418" r:id="rId19" name="cmdSpecifyParameter">
          <controlPr defaultSize="0" autoLine="0" r:id="rId20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3</xdr:col>
                <xdr:colOff>28575</xdr:colOff>
                <xdr:row>4</xdr:row>
                <xdr:rowOff>104775</xdr:rowOff>
              </to>
            </anchor>
          </controlPr>
        </control>
      </mc:Choice>
      <mc:Fallback>
        <control shapeId="60418" r:id="rId19" name="cmdSpecifyParameter"/>
      </mc:Fallback>
    </mc:AlternateContent>
    <mc:AlternateContent xmlns:mc="http://schemas.openxmlformats.org/markup-compatibility/2006">
      <mc:Choice Requires="x14">
        <control shapeId="60427" r:id="rId21" name="cmdPopulateDataYears">
          <controlPr defaultSize="0" autoLine="0" r:id="rId22">
            <anchor moveWithCells="1">
              <from>
                <xdr:col>0</xdr:col>
                <xdr:colOff>19050</xdr:colOff>
                <xdr:row>3</xdr:row>
                <xdr:rowOff>19050</xdr:rowOff>
              </from>
              <to>
                <xdr:col>0</xdr:col>
                <xdr:colOff>838200</xdr:colOff>
                <xdr:row>5</xdr:row>
                <xdr:rowOff>104775</xdr:rowOff>
              </to>
            </anchor>
          </controlPr>
        </control>
      </mc:Choice>
      <mc:Fallback>
        <control shapeId="60427" r:id="rId21" name="cmdPopulateDataYears"/>
      </mc:Fallback>
    </mc:AlternateContent>
  </controls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13"/>
  <dimension ref="A1:J9"/>
  <sheetViews>
    <sheetView workbookViewId="0"/>
  </sheetViews>
  <sheetFormatPr defaultColWidth="9.140625" defaultRowHeight="11.25" x14ac:dyDescent="0.2"/>
  <cols>
    <col min="1" max="1" width="13.140625" style="12" customWidth="1"/>
    <col min="2" max="2" width="10.7109375" style="12" customWidth="1"/>
    <col min="3" max="3" width="11.85546875" style="12" customWidth="1"/>
    <col min="4" max="4" width="9.42578125" style="12" customWidth="1"/>
    <col min="5" max="5" width="9.28515625" style="12" customWidth="1"/>
    <col min="6" max="16384" width="9.140625" style="12"/>
  </cols>
  <sheetData>
    <row r="1" spans="1:10" x14ac:dyDescent="0.2">
      <c r="A1" s="11" t="s">
        <v>12</v>
      </c>
    </row>
    <row r="3" spans="1:10" ht="15.75" customHeight="1" x14ac:dyDescent="0.2"/>
    <row r="7" spans="1:10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21</v>
      </c>
    </row>
    <row r="9" spans="1:10" x14ac:dyDescent="0.2">
      <c r="A9" s="11" t="s">
        <v>112</v>
      </c>
    </row>
  </sheetData>
  <phoneticPr fontId="23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1449" r:id="rId4" name="cmdSpecifyArg6">
          <controlPr defaultSize="0" autoLine="0" r:id="rId5">
            <anchor moveWithCells="1">
              <from>
                <xdr:col>8</xdr:col>
                <xdr:colOff>9525</xdr:colOff>
                <xdr:row>3</xdr:row>
                <xdr:rowOff>9525</xdr:rowOff>
              </from>
              <to>
                <xdr:col>9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9" r:id="rId4" name="cmdSpecifyArg6"/>
      </mc:Fallback>
    </mc:AlternateContent>
    <mc:AlternateContent xmlns:mc="http://schemas.openxmlformats.org/markup-compatibility/2006">
      <mc:Choice Requires="x14">
        <control shapeId="61448" r:id="rId6" name="cmdSpecifyArg5">
          <controlPr defaultSize="0" autoLine="0" r:id="rId7">
            <anchor moveWithCells="1">
              <from>
                <xdr:col>7</xdr:col>
                <xdr:colOff>9525</xdr:colOff>
                <xdr:row>3</xdr:row>
                <xdr:rowOff>9525</xdr:rowOff>
              </from>
              <to>
                <xdr:col>8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8" r:id="rId6" name="cmdSpecifyArg5"/>
      </mc:Fallback>
    </mc:AlternateContent>
    <mc:AlternateContent xmlns:mc="http://schemas.openxmlformats.org/markup-compatibility/2006">
      <mc:Choice Requires="x14">
        <control shapeId="61447" r:id="rId8" name="cmdSpecifyArg4">
          <controlPr defaultSize="0" autoLine="0" r:id="rId9">
            <anchor moveWithCells="1">
              <from>
                <xdr:col>6</xdr:col>
                <xdr:colOff>9525</xdr:colOff>
                <xdr:row>3</xdr:row>
                <xdr:rowOff>9525</xdr:rowOff>
              </from>
              <to>
                <xdr:col>7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7" r:id="rId8" name="cmdSpecifyArg4"/>
      </mc:Fallback>
    </mc:AlternateContent>
    <mc:AlternateContent xmlns:mc="http://schemas.openxmlformats.org/markup-compatibility/2006">
      <mc:Choice Requires="x14">
        <control shapeId="61446" r:id="rId10" name="cmdSpecifyArg3">
          <controlPr defaultSize="0" autoLine="0" r:id="rId11">
            <anchor moveWithCells="1">
              <from>
                <xdr:col>5</xdr:col>
                <xdr:colOff>9525</xdr:colOff>
                <xdr:row>3</xdr:row>
                <xdr:rowOff>9525</xdr:rowOff>
              </from>
              <to>
                <xdr:col>6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6" r:id="rId10" name="cmdSpecifyArg3"/>
      </mc:Fallback>
    </mc:AlternateContent>
    <mc:AlternateContent xmlns:mc="http://schemas.openxmlformats.org/markup-compatibility/2006">
      <mc:Choice Requires="x14">
        <control shapeId="61445" r:id="rId12" name="cmdSpecifyArg2">
          <controlPr defaultSize="0" autoLine="0" r:id="rId13">
            <anchor moveWithCells="1">
              <from>
                <xdr:col>4</xdr:col>
                <xdr:colOff>9525</xdr:colOff>
                <xdr:row>3</xdr:row>
                <xdr:rowOff>9525</xdr:rowOff>
              </from>
              <to>
                <xdr:col>5</xdr:col>
                <xdr:colOff>9525</xdr:colOff>
                <xdr:row>4</xdr:row>
                <xdr:rowOff>114300</xdr:rowOff>
              </to>
            </anchor>
          </controlPr>
        </control>
      </mc:Choice>
      <mc:Fallback>
        <control shapeId="61445" r:id="rId12" name="cmdSpecifyArg2"/>
      </mc:Fallback>
    </mc:AlternateContent>
    <mc:AlternateContent xmlns:mc="http://schemas.openxmlformats.org/markup-compatibility/2006">
      <mc:Choice Requires="x14">
        <control shapeId="61444" r:id="rId14" name="cmdSpecifyArg1">
          <controlPr defaultSize="0" autoLine="0" r:id="rId15">
            <anchor moveWithCells="1">
              <from>
                <xdr:col>3</xdr:col>
                <xdr:colOff>9525</xdr:colOff>
                <xdr:row>3</xdr:row>
                <xdr:rowOff>9525</xdr:rowOff>
              </from>
              <to>
                <xdr:col>4</xdr:col>
                <xdr:colOff>0</xdr:colOff>
                <xdr:row>4</xdr:row>
                <xdr:rowOff>114300</xdr:rowOff>
              </to>
            </anchor>
          </controlPr>
        </control>
      </mc:Choice>
      <mc:Fallback>
        <control shapeId="61444" r:id="rId14" name="cmdSpecifyArg1"/>
      </mc:Fallback>
    </mc:AlternateContent>
    <mc:AlternateContent xmlns:mc="http://schemas.openxmlformats.org/markup-compatibility/2006">
      <mc:Choice Requires="x14">
        <control shapeId="61443" r:id="rId16" name="cmdSpecifyParameter">
          <controlPr defaultSize="0" autoLine="0" r:id="rId17">
            <anchor moveWithCells="1">
              <from>
                <xdr:col>2</xdr:col>
                <xdr:colOff>0</xdr:colOff>
                <xdr:row>3</xdr:row>
                <xdr:rowOff>9525</xdr:rowOff>
              </from>
              <to>
                <xdr:col>3</xdr:col>
                <xdr:colOff>28575</xdr:colOff>
                <xdr:row>4</xdr:row>
                <xdr:rowOff>114300</xdr:rowOff>
              </to>
            </anchor>
          </controlPr>
        </control>
      </mc:Choice>
      <mc:Fallback>
        <control shapeId="61443" r:id="rId16" name="cmdSpecifyParameter"/>
      </mc:Fallback>
    </mc:AlternateContent>
    <mc:AlternateContent xmlns:mc="http://schemas.openxmlformats.org/markup-compatibility/2006">
      <mc:Choice Requires="x14">
        <control shapeId="61442" r:id="rId18" name="cmdCheckTIDTradeSheet">
          <controlPr defaultSize="0" autoLine="0" r:id="rId19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38100</xdr:rowOff>
              </to>
            </anchor>
          </controlPr>
        </control>
      </mc:Choice>
      <mc:Fallback>
        <control shapeId="61442" r:id="rId18" name="cmdCheckTIDTradeSheet"/>
      </mc:Fallback>
    </mc:AlternateContent>
  </control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14"/>
  <dimension ref="A1:S9"/>
  <sheetViews>
    <sheetView workbookViewId="0"/>
  </sheetViews>
  <sheetFormatPr defaultColWidth="9.140625" defaultRowHeight="13.5" customHeight="1" x14ac:dyDescent="0.2"/>
  <cols>
    <col min="1" max="1" width="12.5703125" style="12" customWidth="1"/>
    <col min="2" max="2" width="9.140625" style="12"/>
    <col min="3" max="3" width="12.28515625" style="12" customWidth="1"/>
    <col min="4" max="9" width="9.140625" style="12"/>
    <col min="10" max="10" width="7.42578125" style="12" customWidth="1"/>
    <col min="11" max="16384" width="9.140625" style="12"/>
  </cols>
  <sheetData>
    <row r="1" spans="1:19" ht="13.5" customHeight="1" x14ac:dyDescent="0.2">
      <c r="A1" s="11" t="s">
        <v>109</v>
      </c>
    </row>
    <row r="3" spans="1:19" ht="20.25" customHeight="1" x14ac:dyDescent="0.2"/>
    <row r="7" spans="1:19" ht="23.25" customHeight="1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5" t="s">
        <v>22</v>
      </c>
      <c r="K7" s="11"/>
      <c r="L7" s="11"/>
      <c r="M7" s="11"/>
      <c r="N7" s="11"/>
      <c r="O7" s="11"/>
      <c r="P7" s="11"/>
      <c r="Q7" s="11"/>
      <c r="R7" s="11"/>
      <c r="S7" s="11"/>
    </row>
    <row r="9" spans="1:19" ht="13.5" customHeight="1" x14ac:dyDescent="0.2">
      <c r="A9" s="11" t="s">
        <v>111</v>
      </c>
    </row>
  </sheetData>
  <phoneticPr fontId="23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2474" r:id="rId4" name="cmdSpecifyIEOptcode">
          <controlPr defaultSize="0" autoLine="0" r:id="rId5">
            <anchor moveWithCells="1">
              <from>
                <xdr:col>9</xdr:col>
                <xdr:colOff>28575</xdr:colOff>
                <xdr:row>3</xdr:row>
                <xdr:rowOff>9525</xdr:rowOff>
              </from>
              <to>
                <xdr:col>10</xdr:col>
                <xdr:colOff>9525</xdr:colOff>
                <xdr:row>4</xdr:row>
                <xdr:rowOff>85725</xdr:rowOff>
              </to>
            </anchor>
          </controlPr>
        </control>
      </mc:Choice>
      <mc:Fallback>
        <control shapeId="62474" r:id="rId4" name="cmdSpecifyIEOptcode"/>
      </mc:Fallback>
    </mc:AlternateContent>
    <mc:AlternateContent xmlns:mc="http://schemas.openxmlformats.org/markup-compatibility/2006">
      <mc:Choice Requires="x14">
        <control shapeId="62473" r:id="rId6" name="cmdSpecifyArg6">
          <controlPr defaultSize="0" autoLine="0" r:id="rId7">
            <anchor moveWithCells="1">
              <from>
                <xdr:col>8</xdr:col>
                <xdr:colOff>9525</xdr:colOff>
                <xdr:row>3</xdr:row>
                <xdr:rowOff>9525</xdr:rowOff>
              </from>
              <to>
                <xdr:col>9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3" r:id="rId6" name="cmdSpecifyArg6"/>
      </mc:Fallback>
    </mc:AlternateContent>
    <mc:AlternateContent xmlns:mc="http://schemas.openxmlformats.org/markup-compatibility/2006">
      <mc:Choice Requires="x14">
        <control shapeId="62472" r:id="rId8" name="cmdSpecifyArg5">
          <controlPr defaultSize="0" autoLine="0" r:id="rId9">
            <anchor moveWithCells="1">
              <from>
                <xdr:col>7</xdr:col>
                <xdr:colOff>9525</xdr:colOff>
                <xdr:row>3</xdr:row>
                <xdr:rowOff>9525</xdr:rowOff>
              </from>
              <to>
                <xdr:col>8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2" r:id="rId8" name="cmdSpecifyArg5"/>
      </mc:Fallback>
    </mc:AlternateContent>
    <mc:AlternateContent xmlns:mc="http://schemas.openxmlformats.org/markup-compatibility/2006">
      <mc:Choice Requires="x14">
        <control shapeId="62471" r:id="rId10" name="cmdSpecifyArg4">
          <controlPr defaultSize="0" autoLine="0" r:id="rId11">
            <anchor moveWithCells="1">
              <from>
                <xdr:col>6</xdr:col>
                <xdr:colOff>9525</xdr:colOff>
                <xdr:row>3</xdr:row>
                <xdr:rowOff>9525</xdr:rowOff>
              </from>
              <to>
                <xdr:col>7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1" r:id="rId10" name="cmdSpecifyArg4"/>
      </mc:Fallback>
    </mc:AlternateContent>
    <mc:AlternateContent xmlns:mc="http://schemas.openxmlformats.org/markup-compatibility/2006">
      <mc:Choice Requires="x14">
        <control shapeId="62470" r:id="rId12" name="cmdSpecifyArg3">
          <controlPr defaultSize="0" autoLine="0" r:id="rId13">
            <anchor moveWithCells="1">
              <from>
                <xdr:col>5</xdr:col>
                <xdr:colOff>9525</xdr:colOff>
                <xdr:row>3</xdr:row>
                <xdr:rowOff>9525</xdr:rowOff>
              </from>
              <to>
                <xdr:col>6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0" r:id="rId12" name="cmdSpecifyArg3"/>
      </mc:Fallback>
    </mc:AlternateContent>
    <mc:AlternateContent xmlns:mc="http://schemas.openxmlformats.org/markup-compatibility/2006">
      <mc:Choice Requires="x14">
        <control shapeId="62469" r:id="rId14" name="cmdSpecifyArg2">
          <controlPr defaultSize="0" autoLine="0" r:id="rId15">
            <anchor moveWithCells="1">
              <from>
                <xdr:col>4</xdr:col>
                <xdr:colOff>9525</xdr:colOff>
                <xdr:row>3</xdr:row>
                <xdr:rowOff>9525</xdr:rowOff>
              </from>
              <to>
                <xdr:col>5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69" r:id="rId14" name="cmdSpecifyArg2"/>
      </mc:Fallback>
    </mc:AlternateContent>
    <mc:AlternateContent xmlns:mc="http://schemas.openxmlformats.org/markup-compatibility/2006">
      <mc:Choice Requires="x14">
        <control shapeId="62468" r:id="rId16" name="cmdSpecifyArg1">
          <controlPr defaultSize="0" autoLine="0" r:id="rId17">
            <anchor moveWithCells="1">
              <from>
                <xdr:col>3</xdr:col>
                <xdr:colOff>9525</xdr:colOff>
                <xdr:row>3</xdr:row>
                <xdr:rowOff>9525</xdr:rowOff>
              </from>
              <to>
                <xdr:col>4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68" r:id="rId16" name="cmdSpecifyArg1"/>
      </mc:Fallback>
    </mc:AlternateContent>
    <mc:AlternateContent xmlns:mc="http://schemas.openxmlformats.org/markup-compatibility/2006">
      <mc:Choice Requires="x14">
        <control shapeId="62467" r:id="rId18" name="cmdSpecifyParameter">
          <controlPr defaultSize="0" autoLine="0" r:id="rId19">
            <anchor moveWithCells="1">
              <from>
                <xdr:col>2</xdr:col>
                <xdr:colOff>9525</xdr:colOff>
                <xdr:row>3</xdr:row>
                <xdr:rowOff>9525</xdr:rowOff>
              </from>
              <to>
                <xdr:col>3</xdr:col>
                <xdr:colOff>9525</xdr:colOff>
                <xdr:row>4</xdr:row>
                <xdr:rowOff>85725</xdr:rowOff>
              </to>
            </anchor>
          </controlPr>
        </control>
      </mc:Choice>
      <mc:Fallback>
        <control shapeId="62467" r:id="rId18" name="cmdSpecifyParameter"/>
      </mc:Fallback>
    </mc:AlternateContent>
    <mc:AlternateContent xmlns:mc="http://schemas.openxmlformats.org/markup-compatibility/2006">
      <mc:Choice Requires="x14">
        <control shapeId="62466" r:id="rId20" name="cmdCheckTSandTIDTradeSheet">
          <controlPr defaultSize="0" autoLine="0" r:id="rId21">
            <anchor moveWithCells="1">
              <from>
                <xdr:col>0</xdr:col>
                <xdr:colOff>9525</xdr:colOff>
                <xdr:row>2</xdr:row>
                <xdr:rowOff>19050</xdr:rowOff>
              </from>
              <to>
                <xdr:col>0</xdr:col>
                <xdr:colOff>828675</xdr:colOff>
                <xdr:row>3</xdr:row>
                <xdr:rowOff>0</xdr:rowOff>
              </to>
            </anchor>
          </controlPr>
        </control>
      </mc:Choice>
      <mc:Fallback>
        <control shapeId="62466" r:id="rId20" name="cmdCheckTSandTIDTradeSheet"/>
      </mc:Fallback>
    </mc:AlternateContent>
    <mc:AlternateContent xmlns:mc="http://schemas.openxmlformats.org/markup-compatibility/2006">
      <mc:Choice Requires="x14">
        <control shapeId="62475" r:id="rId22" name="cmdPopulateDataYears">
          <controlPr defaultSize="0" autoLine="0" r:id="rId23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666750</xdr:colOff>
                <xdr:row>6</xdr:row>
                <xdr:rowOff>38100</xdr:rowOff>
              </to>
            </anchor>
          </controlPr>
        </control>
      </mc:Choice>
      <mc:Fallback>
        <control shapeId="62475" r:id="rId22" name="cmdPopulateDataYears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52CBF-4FE0-46D1-B70B-95F07BE7C2F3}">
  <sheetPr codeName="Sheet19">
    <tabColor theme="9"/>
  </sheetPr>
  <dimension ref="B3:E27"/>
  <sheetViews>
    <sheetView workbookViewId="0">
      <selection activeCell="E13" sqref="E13"/>
    </sheetView>
  </sheetViews>
  <sheetFormatPr defaultRowHeight="12.75" x14ac:dyDescent="0.2"/>
  <cols>
    <col min="2" max="3" width="18.140625" customWidth="1"/>
    <col min="4" max="4" width="21" customWidth="1"/>
    <col min="5" max="5" width="7" customWidth="1"/>
  </cols>
  <sheetData>
    <row r="3" spans="2:5" ht="18" thickBot="1" x14ac:dyDescent="0.35">
      <c r="B3" s="90" t="s">
        <v>140</v>
      </c>
      <c r="C3" s="90"/>
      <c r="D3" s="90"/>
      <c r="E3" s="89" t="s">
        <v>143</v>
      </c>
    </row>
    <row r="4" spans="2:5" ht="13.5" thickTop="1" x14ac:dyDescent="0.2"/>
    <row r="5" spans="2:5" x14ac:dyDescent="0.2">
      <c r="B5" s="89" t="s">
        <v>141</v>
      </c>
      <c r="C5" s="89" t="s">
        <v>15</v>
      </c>
      <c r="D5" s="89" t="s">
        <v>144</v>
      </c>
    </row>
    <row r="6" spans="2:5" ht="15" x14ac:dyDescent="0.25">
      <c r="B6" s="89" t="s">
        <v>142</v>
      </c>
      <c r="C6" s="89" t="s">
        <v>145</v>
      </c>
      <c r="E6" s="107">
        <v>1</v>
      </c>
    </row>
    <row r="7" spans="2:5" x14ac:dyDescent="0.2">
      <c r="D7" t="str">
        <f ca="1">Commodities_BASE!A2</f>
        <v>Commodities_BASE</v>
      </c>
      <c r="E7" s="108">
        <v>1</v>
      </c>
    </row>
    <row r="8" spans="2:5" x14ac:dyDescent="0.2">
      <c r="D8" t="str">
        <f ca="1">CommData_BASE!A2</f>
        <v>CommData_BASE</v>
      </c>
      <c r="E8" s="108">
        <v>0</v>
      </c>
    </row>
    <row r="9" spans="2:5" x14ac:dyDescent="0.2">
      <c r="D9" t="str">
        <f ca="1">Processes_BASE!A2</f>
        <v>Processes_BASE</v>
      </c>
      <c r="E9" s="108">
        <v>1</v>
      </c>
    </row>
    <row r="10" spans="2:5" x14ac:dyDescent="0.2">
      <c r="D10" t="str">
        <f ca="1">ProcData_exportPrices!A2</f>
        <v>ProcData_exportPrices</v>
      </c>
      <c r="E10" s="108">
        <v>1</v>
      </c>
    </row>
    <row r="11" spans="2:5" x14ac:dyDescent="0.2">
      <c r="D11" t="str">
        <f ca="1">ProcData_exportLevels!A2</f>
        <v>ProcData_exportLevels</v>
      </c>
      <c r="E11" s="108">
        <v>1</v>
      </c>
    </row>
    <row r="12" spans="2:5" x14ac:dyDescent="0.2">
      <c r="E12" s="108"/>
    </row>
    <row r="13" spans="2:5" x14ac:dyDescent="0.2">
      <c r="E13" s="108"/>
    </row>
    <row r="14" spans="2:5" x14ac:dyDescent="0.2">
      <c r="E14" s="108"/>
    </row>
    <row r="15" spans="2:5" x14ac:dyDescent="0.2">
      <c r="E15" s="108"/>
    </row>
    <row r="16" spans="2:5" x14ac:dyDescent="0.2">
      <c r="E16" s="108"/>
    </row>
    <row r="17" spans="5:5" x14ac:dyDescent="0.2">
      <c r="E17" s="108"/>
    </row>
    <row r="18" spans="5:5" x14ac:dyDescent="0.2">
      <c r="E18" s="108"/>
    </row>
    <row r="19" spans="5:5" x14ac:dyDescent="0.2">
      <c r="E19" s="108"/>
    </row>
    <row r="20" spans="5:5" x14ac:dyDescent="0.2">
      <c r="E20" s="108"/>
    </row>
    <row r="21" spans="5:5" x14ac:dyDescent="0.2">
      <c r="E21" s="108"/>
    </row>
    <row r="22" spans="5:5" x14ac:dyDescent="0.2">
      <c r="E22" s="108"/>
    </row>
    <row r="23" spans="5:5" x14ac:dyDescent="0.2">
      <c r="E23" s="108"/>
    </row>
    <row r="24" spans="5:5" x14ac:dyDescent="0.2">
      <c r="E24" s="108"/>
    </row>
    <row r="25" spans="5:5" x14ac:dyDescent="0.2">
      <c r="E25" s="108"/>
    </row>
    <row r="26" spans="5:5" x14ac:dyDescent="0.2">
      <c r="E26" s="108"/>
    </row>
    <row r="27" spans="5:5" x14ac:dyDescent="0.2">
      <c r="E27" s="10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C40EA-CC31-425A-8E90-6D7657180B84}">
  <sheetPr codeName="Sheet29">
    <tabColor theme="9"/>
  </sheetPr>
  <dimension ref="C1:AK105"/>
  <sheetViews>
    <sheetView topLeftCell="A4" workbookViewId="0">
      <selection activeCell="Y34" sqref="Y34"/>
    </sheetView>
  </sheetViews>
  <sheetFormatPr defaultColWidth="9.140625" defaultRowHeight="15" x14ac:dyDescent="0.25"/>
  <cols>
    <col min="1" max="1" width="9.140625" style="63"/>
    <col min="2" max="2" width="9.140625" style="63" customWidth="1"/>
    <col min="3" max="3" width="20.7109375" style="63" customWidth="1"/>
    <col min="4" max="12" width="3.5703125" style="63" customWidth="1"/>
    <col min="13" max="13" width="4" style="63" customWidth="1"/>
    <col min="14" max="14" width="4.5703125" style="63" customWidth="1"/>
    <col min="15" max="15" width="29.85546875" style="63" customWidth="1"/>
    <col min="16" max="16" width="4" style="63" customWidth="1"/>
    <col min="17" max="18" width="3.5703125" style="63" customWidth="1"/>
    <col min="19" max="19" width="3.7109375" style="73" customWidth="1"/>
    <col min="20" max="23" width="3.85546875" style="73" customWidth="1"/>
    <col min="24" max="24" width="4" style="63" customWidth="1"/>
    <col min="25" max="25" width="25.5703125" style="63" customWidth="1"/>
    <col min="26" max="32" width="3.5703125" style="63" customWidth="1"/>
    <col min="33" max="34" width="9.140625" style="63"/>
    <col min="35" max="35" width="13.7109375" style="63" bestFit="1" customWidth="1"/>
    <col min="36" max="16384" width="9.140625" style="63"/>
  </cols>
  <sheetData>
    <row r="1" spans="3:37" x14ac:dyDescent="0.25">
      <c r="P1" s="63" t="s">
        <v>124</v>
      </c>
      <c r="S1" s="161"/>
      <c r="Z1" s="119" t="s">
        <v>148</v>
      </c>
    </row>
    <row r="2" spans="3:37" ht="84" customHeight="1" x14ac:dyDescent="0.25">
      <c r="C2" s="69"/>
      <c r="D2" s="126" t="s">
        <v>152</v>
      </c>
      <c r="E2" s="189" t="s">
        <v>153</v>
      </c>
      <c r="F2" s="190" t="s">
        <v>162</v>
      </c>
      <c r="G2" s="190" t="s">
        <v>154</v>
      </c>
      <c r="H2" s="191" t="s">
        <v>235</v>
      </c>
      <c r="I2" s="191" t="s">
        <v>237</v>
      </c>
      <c r="J2" s="191" t="s">
        <v>239</v>
      </c>
      <c r="L2" s="86"/>
      <c r="M2" s="87"/>
      <c r="N2" s="88"/>
      <c r="O2" s="69"/>
      <c r="Q2" s="142" t="s">
        <v>166</v>
      </c>
      <c r="R2" s="193" t="s">
        <v>155</v>
      </c>
      <c r="S2" s="196" t="s">
        <v>243</v>
      </c>
      <c r="T2" s="196" t="s">
        <v>248</v>
      </c>
      <c r="U2" s="196" t="s">
        <v>256</v>
      </c>
      <c r="V2" s="196"/>
      <c r="W2" s="196"/>
      <c r="Z2" s="120"/>
      <c r="AA2" s="120"/>
      <c r="AB2" s="142" t="s">
        <v>177</v>
      </c>
      <c r="AC2" s="142"/>
      <c r="AD2" s="150"/>
      <c r="AE2" s="112"/>
      <c r="AF2" s="114"/>
    </row>
    <row r="3" spans="3:37" ht="197.25" customHeight="1" x14ac:dyDescent="0.25">
      <c r="C3" s="69" t="s">
        <v>123</v>
      </c>
      <c r="D3" s="188" t="s">
        <v>158</v>
      </c>
      <c r="E3" s="192" t="s">
        <v>160</v>
      </c>
      <c r="F3" s="190" t="s">
        <v>168</v>
      </c>
      <c r="G3" s="190" t="s">
        <v>159</v>
      </c>
      <c r="H3" s="191" t="s">
        <v>236</v>
      </c>
      <c r="I3" s="191" t="s">
        <v>238</v>
      </c>
      <c r="J3" s="197" t="s">
        <v>240</v>
      </c>
      <c r="L3" s="86"/>
      <c r="M3" s="87"/>
      <c r="N3" s="88"/>
      <c r="O3" s="69" t="s">
        <v>122</v>
      </c>
      <c r="Q3" s="142" t="s">
        <v>156</v>
      </c>
      <c r="R3" s="193" t="s">
        <v>157</v>
      </c>
      <c r="S3" s="194" t="s">
        <v>244</v>
      </c>
      <c r="T3" s="194" t="s">
        <v>249</v>
      </c>
      <c r="U3" s="194" t="s">
        <v>257</v>
      </c>
      <c r="V3" s="194"/>
      <c r="W3" s="194"/>
      <c r="Z3" s="120"/>
      <c r="AA3" s="120"/>
      <c r="AB3" s="150" t="s">
        <v>184</v>
      </c>
      <c r="AC3" s="150"/>
      <c r="AD3" s="150"/>
      <c r="AE3" s="114"/>
      <c r="AF3" s="118"/>
    </row>
    <row r="4" spans="3:37" x14ac:dyDescent="0.25">
      <c r="D4" s="66"/>
      <c r="E4" s="66"/>
      <c r="F4" s="66"/>
      <c r="G4" s="66"/>
      <c r="H4" s="66"/>
      <c r="I4" s="66"/>
      <c r="J4" s="66"/>
      <c r="K4" s="66"/>
      <c r="L4" s="66"/>
      <c r="M4" s="70"/>
      <c r="N4" s="69"/>
      <c r="Q4" s="66"/>
      <c r="R4" s="67"/>
      <c r="Z4" s="66"/>
      <c r="AA4" s="66"/>
      <c r="AB4" s="66"/>
      <c r="AC4" s="66"/>
      <c r="AD4" s="66"/>
      <c r="AE4" s="66"/>
      <c r="AF4" s="66"/>
      <c r="AI4" s="129"/>
    </row>
    <row r="5" spans="3:37" ht="30" x14ac:dyDescent="0.25">
      <c r="D5" s="66"/>
      <c r="E5" s="71"/>
      <c r="F5" s="74"/>
      <c r="G5" s="71"/>
      <c r="H5" s="71"/>
      <c r="I5" s="71"/>
      <c r="J5" s="74"/>
      <c r="K5" s="74"/>
      <c r="L5" s="74"/>
      <c r="M5" s="78"/>
      <c r="N5" s="74"/>
      <c r="O5" s="185" t="s">
        <v>169</v>
      </c>
      <c r="P5" s="78"/>
      <c r="Q5" s="74"/>
      <c r="R5" s="65"/>
      <c r="Z5" s="66"/>
      <c r="AA5" s="66"/>
      <c r="AB5" s="66"/>
      <c r="AC5" s="66"/>
      <c r="AD5" s="66"/>
      <c r="AE5" s="66"/>
      <c r="AF5" s="66"/>
      <c r="AI5" s="129"/>
      <c r="AJ5" s="85"/>
    </row>
    <row r="6" spans="3:37" x14ac:dyDescent="0.25">
      <c r="C6" s="69"/>
      <c r="D6" s="66"/>
      <c r="E6" s="66"/>
      <c r="F6" s="75"/>
      <c r="G6" s="75"/>
      <c r="H6" s="79"/>
      <c r="I6" s="75"/>
      <c r="J6" s="79"/>
      <c r="K6" s="79"/>
      <c r="L6" s="79"/>
      <c r="M6" s="115"/>
      <c r="N6" s="79"/>
      <c r="O6" s="84"/>
      <c r="P6" s="77"/>
      <c r="Q6" s="76"/>
      <c r="R6" s="78"/>
      <c r="S6" s="160"/>
      <c r="T6" s="160"/>
      <c r="U6" s="160"/>
      <c r="V6" s="160"/>
      <c r="W6" s="160"/>
      <c r="X6" s="163"/>
      <c r="Y6" s="161"/>
      <c r="Z6" s="71"/>
      <c r="AA6" s="74"/>
      <c r="AB6" s="74"/>
      <c r="AC6" s="66"/>
      <c r="AD6" s="66"/>
      <c r="AE6" s="66"/>
      <c r="AF6" s="66"/>
      <c r="AI6" s="119"/>
      <c r="AJ6" s="81"/>
      <c r="AK6" s="156"/>
    </row>
    <row r="7" spans="3:37" x14ac:dyDescent="0.25">
      <c r="C7" s="69"/>
      <c r="D7" s="66"/>
      <c r="E7" s="66"/>
      <c r="F7" s="66"/>
      <c r="G7" s="75"/>
      <c r="H7" s="79"/>
      <c r="I7" s="75"/>
      <c r="J7" s="79"/>
      <c r="K7" s="79"/>
      <c r="L7" s="79"/>
      <c r="M7" s="115"/>
      <c r="N7" s="79"/>
      <c r="O7" s="122" t="s">
        <v>149</v>
      </c>
      <c r="P7" s="127"/>
      <c r="Q7" s="128"/>
      <c r="R7" s="78"/>
      <c r="Y7" s="159" t="s">
        <v>178</v>
      </c>
      <c r="Z7" s="66"/>
      <c r="AA7" s="66"/>
      <c r="AB7" s="66"/>
      <c r="AC7" s="66"/>
      <c r="AD7" s="66"/>
      <c r="AE7" s="66"/>
      <c r="AF7" s="66"/>
      <c r="AI7" s="119"/>
      <c r="AJ7" s="83"/>
    </row>
    <row r="8" spans="3:37" x14ac:dyDescent="0.25">
      <c r="C8" s="69"/>
      <c r="D8" s="66"/>
      <c r="E8" s="66"/>
      <c r="F8" s="66"/>
      <c r="G8" s="66"/>
      <c r="H8" s="75"/>
      <c r="I8" s="79"/>
      <c r="J8" s="79"/>
      <c r="K8" s="79"/>
      <c r="L8" s="75"/>
      <c r="M8" s="115"/>
      <c r="N8" s="79"/>
      <c r="O8" s="73"/>
      <c r="P8" s="69"/>
      <c r="Q8" s="67"/>
      <c r="R8" s="70"/>
      <c r="Y8" s="73"/>
      <c r="Z8" s="66"/>
      <c r="AA8" s="66"/>
      <c r="AB8" s="66"/>
      <c r="AC8" s="68"/>
      <c r="AD8" s="66"/>
      <c r="AE8" s="66"/>
      <c r="AF8" s="66"/>
      <c r="AI8" s="155"/>
      <c r="AJ8" s="80"/>
    </row>
    <row r="9" spans="3:37" x14ac:dyDescent="0.25">
      <c r="C9" s="69"/>
      <c r="D9" s="66"/>
      <c r="E9" s="66"/>
      <c r="F9" s="66"/>
      <c r="G9" s="66"/>
      <c r="H9" s="66"/>
      <c r="I9" s="66"/>
      <c r="J9" s="66"/>
      <c r="K9" s="66"/>
      <c r="L9" s="66"/>
      <c r="M9" s="70"/>
      <c r="N9" s="67"/>
      <c r="O9" s="125" t="s">
        <v>150</v>
      </c>
      <c r="P9" s="67"/>
      <c r="Q9" s="66"/>
      <c r="R9" s="70"/>
      <c r="Y9" s="162" t="s">
        <v>183</v>
      </c>
      <c r="Z9" s="66"/>
      <c r="AA9" s="66"/>
      <c r="AB9" s="66"/>
      <c r="AC9" s="66"/>
      <c r="AD9" s="66"/>
      <c r="AE9" s="66"/>
      <c r="AF9" s="66"/>
      <c r="AG9" s="72"/>
      <c r="AH9" s="149"/>
      <c r="AI9" s="157"/>
      <c r="AJ9" s="82"/>
    </row>
    <row r="10" spans="3:37" x14ac:dyDescent="0.25">
      <c r="C10" s="69"/>
      <c r="D10" s="66"/>
      <c r="E10" s="66"/>
      <c r="F10" s="66"/>
      <c r="G10" s="66"/>
      <c r="H10" s="66"/>
      <c r="I10" s="66"/>
      <c r="J10" s="66"/>
      <c r="K10" s="66"/>
      <c r="L10" s="66"/>
      <c r="M10" s="70"/>
      <c r="N10" s="67"/>
      <c r="O10" s="65"/>
      <c r="P10" s="67"/>
      <c r="Q10" s="66"/>
      <c r="R10" s="70"/>
      <c r="Z10" s="66"/>
      <c r="AA10" s="66"/>
      <c r="AB10" s="66"/>
      <c r="AC10" s="66"/>
      <c r="AD10" s="66"/>
      <c r="AE10" s="66"/>
      <c r="AF10" s="66"/>
    </row>
    <row r="11" spans="3:37" x14ac:dyDescent="0.25">
      <c r="C11" s="69"/>
      <c r="D11" s="66"/>
      <c r="E11" s="66"/>
      <c r="F11" s="66"/>
      <c r="G11" s="66"/>
      <c r="H11" s="66"/>
      <c r="I11" s="66"/>
      <c r="J11" s="66"/>
      <c r="K11" s="66"/>
      <c r="L11" s="66"/>
      <c r="M11" s="70"/>
      <c r="N11" s="67"/>
      <c r="P11" s="69"/>
      <c r="Q11" s="66"/>
      <c r="R11" s="70"/>
      <c r="Z11" s="66"/>
      <c r="AA11" s="66"/>
      <c r="AB11" s="66"/>
      <c r="AC11" s="66"/>
      <c r="AD11" s="66"/>
      <c r="AE11" s="66"/>
      <c r="AF11" s="66"/>
      <c r="AJ11" s="65"/>
    </row>
    <row r="12" spans="3:37" ht="30" x14ac:dyDescent="0.25">
      <c r="C12" s="69"/>
      <c r="D12" s="66"/>
      <c r="E12" s="71"/>
      <c r="F12" s="74"/>
      <c r="G12" s="71"/>
      <c r="H12" s="71"/>
      <c r="I12" s="71"/>
      <c r="J12" s="74"/>
      <c r="K12" s="74"/>
      <c r="L12" s="74"/>
      <c r="M12" s="78"/>
      <c r="N12" s="74"/>
      <c r="O12" s="185" t="s">
        <v>173</v>
      </c>
      <c r="P12" s="78"/>
      <c r="Q12" s="74"/>
      <c r="R12" s="70"/>
      <c r="Z12" s="66"/>
      <c r="AA12" s="66"/>
      <c r="AB12" s="66"/>
      <c r="AC12" s="66"/>
      <c r="AD12" s="66"/>
      <c r="AE12" s="66"/>
      <c r="AF12" s="66"/>
    </row>
    <row r="13" spans="3:37" x14ac:dyDescent="0.25">
      <c r="C13" s="69"/>
      <c r="D13" s="66"/>
      <c r="E13" s="66"/>
      <c r="F13" s="75"/>
      <c r="G13" s="75"/>
      <c r="H13" s="79"/>
      <c r="I13" s="75"/>
      <c r="J13" s="79"/>
      <c r="K13" s="79"/>
      <c r="L13" s="79"/>
      <c r="M13" s="115"/>
      <c r="N13" s="79"/>
      <c r="O13" s="84"/>
      <c r="P13" s="77"/>
      <c r="Q13" s="76"/>
      <c r="R13" s="78"/>
      <c r="S13" s="160"/>
      <c r="T13" s="160"/>
      <c r="U13" s="160"/>
      <c r="V13" s="160"/>
      <c r="W13" s="160"/>
      <c r="X13" s="163"/>
      <c r="Y13" s="158" t="s">
        <v>180</v>
      </c>
      <c r="Z13" s="66"/>
      <c r="AA13" s="66"/>
      <c r="AB13" s="66"/>
      <c r="AC13" s="66"/>
      <c r="AD13" s="66"/>
      <c r="AE13" s="66"/>
      <c r="AF13" s="66"/>
      <c r="AI13" s="64"/>
    </row>
    <row r="14" spans="3:37" x14ac:dyDescent="0.25">
      <c r="C14" s="69"/>
      <c r="D14" s="66"/>
      <c r="E14" s="66"/>
      <c r="F14" s="66"/>
      <c r="G14" s="75"/>
      <c r="H14" s="79"/>
      <c r="I14" s="75"/>
      <c r="J14" s="79"/>
      <c r="K14" s="79"/>
      <c r="L14" s="79"/>
      <c r="M14" s="115"/>
      <c r="N14" s="79"/>
      <c r="O14" s="73"/>
      <c r="P14" s="127"/>
      <c r="Q14" s="128"/>
      <c r="R14" s="78"/>
      <c r="Y14" s="73"/>
      <c r="Z14" s="66"/>
      <c r="AA14" s="66"/>
      <c r="AB14" s="66"/>
      <c r="AC14" s="66"/>
      <c r="AD14" s="66"/>
      <c r="AE14" s="66"/>
      <c r="AF14" s="66"/>
    </row>
    <row r="15" spans="3:37" x14ac:dyDescent="0.25">
      <c r="C15" s="69"/>
      <c r="D15" s="66"/>
      <c r="E15" s="66"/>
      <c r="F15" s="66"/>
      <c r="G15" s="66"/>
      <c r="H15" s="66"/>
      <c r="I15" s="66"/>
      <c r="J15" s="66"/>
      <c r="K15" s="66"/>
      <c r="L15" s="66"/>
      <c r="M15" s="70"/>
      <c r="N15" s="67"/>
      <c r="O15" s="125" t="s">
        <v>151</v>
      </c>
      <c r="P15" s="69"/>
      <c r="Q15" s="67"/>
      <c r="R15" s="70"/>
      <c r="Y15" s="159" t="s">
        <v>179</v>
      </c>
      <c r="Z15" s="66"/>
      <c r="AA15" s="66"/>
      <c r="AB15" s="66"/>
      <c r="AC15" s="66"/>
      <c r="AD15" s="66"/>
      <c r="AE15" s="66"/>
      <c r="AF15" s="66"/>
      <c r="AH15" s="149"/>
    </row>
    <row r="16" spans="3:37" x14ac:dyDescent="0.25">
      <c r="C16" s="69"/>
      <c r="D16" s="66"/>
      <c r="E16" s="66"/>
      <c r="F16" s="66"/>
      <c r="G16" s="66"/>
      <c r="H16" s="66"/>
      <c r="I16" s="66"/>
      <c r="J16" s="66"/>
      <c r="K16" s="66"/>
      <c r="L16" s="66"/>
      <c r="M16" s="70"/>
      <c r="N16" s="67"/>
      <c r="P16" s="69"/>
      <c r="Q16" s="66"/>
      <c r="R16" s="70"/>
      <c r="Y16" s="160"/>
      <c r="Z16" s="66"/>
      <c r="AA16" s="66"/>
      <c r="AB16" s="66"/>
      <c r="AC16" s="66"/>
      <c r="AD16" s="66"/>
      <c r="AE16" s="66"/>
      <c r="AF16" s="66"/>
    </row>
    <row r="17" spans="3:35" x14ac:dyDescent="0.25">
      <c r="C17" s="69"/>
      <c r="D17" s="66"/>
      <c r="E17" s="66"/>
      <c r="F17" s="66"/>
      <c r="G17" s="66"/>
      <c r="H17" s="66"/>
      <c r="I17" s="66"/>
      <c r="J17" s="66"/>
      <c r="K17" s="66"/>
      <c r="L17" s="66"/>
      <c r="M17" s="70"/>
      <c r="N17" s="67"/>
      <c r="P17" s="69"/>
      <c r="Q17" s="66"/>
      <c r="R17" s="70"/>
      <c r="Z17" s="66"/>
      <c r="AA17" s="66"/>
      <c r="AB17" s="66"/>
      <c r="AC17" s="66"/>
      <c r="AD17" s="66"/>
      <c r="AE17" s="66"/>
      <c r="AF17" s="66"/>
      <c r="AI17" s="64"/>
    </row>
    <row r="18" spans="3:35" x14ac:dyDescent="0.25">
      <c r="C18" s="69"/>
      <c r="D18" s="66"/>
      <c r="E18" s="66"/>
      <c r="F18" s="66"/>
      <c r="G18" s="66"/>
      <c r="H18" s="66"/>
      <c r="I18" s="66"/>
      <c r="J18" s="66"/>
      <c r="K18" s="66"/>
      <c r="L18" s="66"/>
      <c r="M18" s="70"/>
      <c r="N18" s="67"/>
      <c r="P18" s="69"/>
      <c r="Q18" s="66"/>
      <c r="R18" s="70"/>
      <c r="S18" s="160"/>
      <c r="T18" s="160"/>
      <c r="U18" s="160"/>
      <c r="V18" s="160"/>
      <c r="W18" s="160"/>
      <c r="X18" s="163"/>
      <c r="Y18" s="158" t="s">
        <v>181</v>
      </c>
      <c r="Z18" s="66"/>
      <c r="AA18" s="66"/>
      <c r="AB18" s="66"/>
      <c r="AC18" s="66"/>
      <c r="AD18" s="66"/>
      <c r="AE18" s="66"/>
      <c r="AF18" s="66"/>
      <c r="AI18" s="81"/>
    </row>
    <row r="19" spans="3:35" x14ac:dyDescent="0.25">
      <c r="C19" s="69"/>
      <c r="D19" s="66"/>
      <c r="E19" s="66"/>
      <c r="F19" s="66"/>
      <c r="G19" s="66"/>
      <c r="H19" s="66"/>
      <c r="I19" s="66"/>
      <c r="J19" s="66"/>
      <c r="K19" s="66"/>
      <c r="L19" s="66"/>
      <c r="M19" s="70"/>
      <c r="N19" s="67"/>
      <c r="P19" s="69"/>
      <c r="Q19" s="66"/>
      <c r="R19" s="70"/>
      <c r="Y19" s="73"/>
      <c r="Z19" s="66"/>
      <c r="AA19" s="66"/>
      <c r="AB19" s="66"/>
      <c r="AC19" s="66"/>
      <c r="AD19" s="66"/>
      <c r="AE19" s="66"/>
      <c r="AF19" s="66"/>
      <c r="AI19" s="81"/>
    </row>
    <row r="20" spans="3:35" x14ac:dyDescent="0.25">
      <c r="C20" s="69"/>
      <c r="D20" s="66"/>
      <c r="E20" s="66"/>
      <c r="F20" s="66"/>
      <c r="G20" s="66"/>
      <c r="H20" s="66"/>
      <c r="I20" s="66"/>
      <c r="J20" s="66"/>
      <c r="K20" s="66"/>
      <c r="L20" s="66"/>
      <c r="M20" s="70"/>
      <c r="N20" s="67"/>
      <c r="P20" s="69"/>
      <c r="Q20" s="66"/>
      <c r="R20" s="70"/>
      <c r="Y20" s="159" t="s">
        <v>182</v>
      </c>
      <c r="Z20" s="66"/>
      <c r="AA20" s="66"/>
      <c r="AB20" s="66"/>
      <c r="AC20" s="66"/>
      <c r="AD20" s="66"/>
      <c r="AE20" s="66"/>
      <c r="AF20" s="66"/>
      <c r="AI20" s="81"/>
    </row>
    <row r="21" spans="3:35" x14ac:dyDescent="0.25">
      <c r="C21" s="69"/>
      <c r="D21" s="66"/>
      <c r="E21" s="66"/>
      <c r="F21" s="66"/>
      <c r="G21" s="66"/>
      <c r="H21" s="66"/>
      <c r="I21" s="66"/>
      <c r="J21" s="66"/>
      <c r="K21" s="66"/>
      <c r="L21" s="66"/>
      <c r="M21" s="70"/>
      <c r="N21" s="67"/>
      <c r="P21" s="69"/>
      <c r="Q21" s="66"/>
      <c r="R21" s="70"/>
      <c r="Y21" s="160"/>
      <c r="Z21" s="66"/>
      <c r="AA21" s="66"/>
      <c r="AB21" s="66"/>
      <c r="AC21" s="66"/>
      <c r="AD21" s="66"/>
      <c r="AE21" s="66"/>
      <c r="AF21" s="66"/>
      <c r="AI21" s="80"/>
    </row>
    <row r="22" spans="3:35" x14ac:dyDescent="0.25">
      <c r="C22" s="69"/>
      <c r="D22" s="66"/>
      <c r="E22" s="66"/>
      <c r="F22" s="66"/>
      <c r="G22" s="66"/>
      <c r="H22" s="66"/>
      <c r="I22" s="66"/>
      <c r="J22" s="66"/>
      <c r="K22" s="66"/>
      <c r="L22" s="66"/>
      <c r="M22" s="70"/>
      <c r="N22" s="67"/>
      <c r="P22" s="69"/>
      <c r="Q22" s="66"/>
      <c r="R22" s="70"/>
      <c r="Z22" s="66"/>
      <c r="AA22" s="66"/>
      <c r="AB22" s="66"/>
      <c r="AC22" s="66"/>
      <c r="AD22" s="66"/>
      <c r="AE22" s="66"/>
      <c r="AF22" s="66"/>
    </row>
    <row r="23" spans="3:35" ht="30" x14ac:dyDescent="0.25">
      <c r="C23" s="69"/>
      <c r="D23" s="66"/>
      <c r="E23" s="66"/>
      <c r="F23" s="66"/>
      <c r="G23" s="66"/>
      <c r="H23" s="66"/>
      <c r="I23" s="71"/>
      <c r="J23" s="74"/>
      <c r="K23" s="74"/>
      <c r="L23" s="74"/>
      <c r="M23" s="78"/>
      <c r="N23" s="186"/>
      <c r="O23" s="185" t="s">
        <v>242</v>
      </c>
      <c r="P23" s="78"/>
      <c r="Q23" s="74"/>
      <c r="R23" s="78"/>
      <c r="S23" s="160"/>
      <c r="Y23" s="185" t="s">
        <v>245</v>
      </c>
      <c r="Z23" s="66"/>
      <c r="AA23" s="66"/>
      <c r="AB23" s="66"/>
      <c r="AC23" s="66"/>
      <c r="AD23" s="66"/>
      <c r="AE23" s="66"/>
      <c r="AF23" s="66"/>
    </row>
    <row r="24" spans="3:35" x14ac:dyDescent="0.25">
      <c r="C24" s="69"/>
      <c r="D24" s="66"/>
      <c r="E24" s="66"/>
      <c r="F24" s="66"/>
      <c r="G24" s="66"/>
      <c r="H24" s="66"/>
      <c r="I24" s="66"/>
      <c r="J24" s="66"/>
      <c r="K24" s="66"/>
      <c r="L24" s="75"/>
      <c r="M24" s="115"/>
      <c r="N24" s="187"/>
      <c r="O24" s="184" t="s">
        <v>234</v>
      </c>
      <c r="P24" s="69"/>
      <c r="Q24" s="66"/>
      <c r="R24" s="70"/>
      <c r="Y24" s="73"/>
      <c r="Z24" s="66"/>
      <c r="AA24" s="66"/>
      <c r="AB24" s="66"/>
      <c r="AC24" s="66"/>
      <c r="AD24" s="66"/>
      <c r="AE24" s="66"/>
      <c r="AF24" s="66"/>
      <c r="AI24" s="80"/>
    </row>
    <row r="25" spans="3:35" x14ac:dyDescent="0.25">
      <c r="C25" s="69"/>
      <c r="D25" s="66"/>
      <c r="E25" s="66"/>
      <c r="F25" s="66"/>
      <c r="G25" s="66"/>
      <c r="H25" s="66"/>
      <c r="I25" s="66"/>
      <c r="J25" s="66"/>
      <c r="K25" s="66"/>
      <c r="L25" s="66"/>
      <c r="M25" s="115"/>
      <c r="N25" s="187"/>
      <c r="O25" s="73"/>
      <c r="P25" s="69"/>
      <c r="Q25" s="66"/>
      <c r="R25" s="70"/>
      <c r="T25" s="160"/>
      <c r="U25" s="160"/>
      <c r="V25" s="160"/>
      <c r="W25" s="160"/>
      <c r="X25" s="163"/>
      <c r="Y25" s="195" t="s">
        <v>246</v>
      </c>
      <c r="Z25" s="66"/>
      <c r="AA25" s="66"/>
      <c r="AB25" s="66"/>
      <c r="AC25" s="66"/>
      <c r="AD25" s="66"/>
      <c r="AE25" s="66"/>
      <c r="AF25" s="66"/>
    </row>
    <row r="26" spans="3:35" x14ac:dyDescent="0.25">
      <c r="C26" s="69"/>
      <c r="D26" s="66"/>
      <c r="E26" s="66"/>
      <c r="F26" s="66"/>
      <c r="G26" s="66"/>
      <c r="H26" s="66"/>
      <c r="I26" s="66"/>
      <c r="J26" s="66"/>
      <c r="K26" s="66"/>
      <c r="L26" s="66"/>
      <c r="M26" s="70"/>
      <c r="N26" s="67"/>
      <c r="O26" s="160" t="s">
        <v>241</v>
      </c>
      <c r="P26" s="69"/>
      <c r="Q26" s="66"/>
      <c r="R26" s="70"/>
      <c r="Z26" s="66"/>
      <c r="AA26" s="66"/>
      <c r="AB26" s="66"/>
      <c r="AC26" s="66"/>
      <c r="AD26" s="66"/>
      <c r="AE26" s="66"/>
      <c r="AF26" s="66"/>
    </row>
    <row r="27" spans="3:35" x14ac:dyDescent="0.25">
      <c r="C27" s="69"/>
      <c r="D27" s="66"/>
      <c r="E27" s="66"/>
      <c r="F27" s="66"/>
      <c r="G27" s="66"/>
      <c r="H27" s="66"/>
      <c r="I27" s="66"/>
      <c r="J27" s="66"/>
      <c r="K27" s="66"/>
      <c r="L27" s="66"/>
      <c r="M27" s="70"/>
      <c r="N27" s="67"/>
      <c r="P27" s="69"/>
      <c r="Q27" s="66"/>
      <c r="R27" s="70"/>
      <c r="Z27" s="66"/>
      <c r="AA27" s="66"/>
      <c r="AB27" s="66"/>
      <c r="AC27" s="66"/>
      <c r="AD27" s="66"/>
      <c r="AE27" s="66"/>
      <c r="AF27" s="66"/>
    </row>
    <row r="28" spans="3:35" x14ac:dyDescent="0.25">
      <c r="C28" s="69"/>
      <c r="D28" s="66"/>
      <c r="E28" s="66"/>
      <c r="F28" s="66"/>
      <c r="G28" s="66"/>
      <c r="H28" s="66"/>
      <c r="I28" s="66"/>
      <c r="J28" s="66"/>
      <c r="K28" s="66"/>
      <c r="L28" s="66"/>
      <c r="M28" s="70"/>
      <c r="N28" s="67"/>
      <c r="P28" s="69"/>
      <c r="Q28" s="66"/>
      <c r="R28" s="70"/>
      <c r="Z28" s="66"/>
      <c r="AA28" s="66"/>
      <c r="AB28" s="66"/>
      <c r="AC28" s="66"/>
      <c r="AD28" s="66"/>
      <c r="AE28" s="66"/>
      <c r="AF28" s="66"/>
    </row>
    <row r="29" spans="3:35" ht="30" x14ac:dyDescent="0.25">
      <c r="C29" s="69"/>
      <c r="D29" s="66"/>
      <c r="E29" s="66"/>
      <c r="F29" s="66"/>
      <c r="G29" s="66"/>
      <c r="H29" s="66"/>
      <c r="I29" s="66"/>
      <c r="J29" s="66"/>
      <c r="K29" s="66"/>
      <c r="L29" s="66"/>
      <c r="M29" s="70"/>
      <c r="N29" s="67"/>
      <c r="O29" s="185" t="s">
        <v>251</v>
      </c>
      <c r="P29" s="78"/>
      <c r="Q29" s="74"/>
      <c r="R29" s="78"/>
      <c r="S29" s="160"/>
      <c r="T29" s="160"/>
      <c r="Y29" s="185" t="s">
        <v>252</v>
      </c>
      <c r="Z29" s="66"/>
      <c r="AA29" s="66"/>
      <c r="AB29" s="66"/>
      <c r="AC29" s="66"/>
      <c r="AD29" s="66"/>
      <c r="AE29" s="66"/>
      <c r="AF29" s="66"/>
    </row>
    <row r="30" spans="3:35" x14ac:dyDescent="0.25">
      <c r="C30" s="69"/>
      <c r="D30" s="66"/>
      <c r="E30" s="66"/>
      <c r="F30" s="66"/>
      <c r="G30" s="66"/>
      <c r="H30" s="66"/>
      <c r="I30" s="66"/>
      <c r="J30" s="66"/>
      <c r="K30" s="66"/>
      <c r="L30" s="66"/>
      <c r="M30" s="70"/>
      <c r="N30" s="67"/>
      <c r="O30" s="73"/>
      <c r="P30" s="69"/>
      <c r="Q30" s="66"/>
      <c r="R30" s="70"/>
      <c r="U30" s="160"/>
      <c r="V30" s="160"/>
      <c r="W30" s="160"/>
      <c r="X30" s="163"/>
      <c r="Y30" s="73"/>
      <c r="Z30" s="66"/>
      <c r="AA30" s="66"/>
      <c r="AB30" s="66"/>
      <c r="AC30" s="66"/>
      <c r="AD30" s="66"/>
      <c r="AE30" s="66"/>
      <c r="AF30" s="66"/>
    </row>
    <row r="31" spans="3:35" x14ac:dyDescent="0.25">
      <c r="C31" s="69"/>
      <c r="D31" s="66"/>
      <c r="E31" s="66"/>
      <c r="F31" s="66"/>
      <c r="G31" s="66"/>
      <c r="H31" s="66"/>
      <c r="I31" s="66"/>
      <c r="J31" s="66"/>
      <c r="K31" s="66"/>
      <c r="L31" s="66"/>
      <c r="M31" s="70"/>
      <c r="N31" s="67"/>
      <c r="O31" s="195" t="s">
        <v>250</v>
      </c>
      <c r="P31" s="69"/>
      <c r="Q31" s="66"/>
      <c r="R31" s="70"/>
      <c r="Y31" s="195" t="s">
        <v>247</v>
      </c>
      <c r="Z31" s="66"/>
      <c r="AA31" s="66"/>
      <c r="AB31" s="66"/>
      <c r="AC31" s="66"/>
      <c r="AD31" s="66"/>
      <c r="AE31" s="66"/>
      <c r="AF31" s="66"/>
    </row>
    <row r="32" spans="3:35" x14ac:dyDescent="0.25">
      <c r="C32" s="69"/>
      <c r="D32" s="66"/>
      <c r="E32" s="66"/>
      <c r="F32" s="66"/>
      <c r="G32" s="66"/>
      <c r="H32" s="66"/>
      <c r="I32" s="66"/>
      <c r="J32" s="66"/>
      <c r="K32" s="66"/>
      <c r="L32" s="66"/>
      <c r="M32" s="70"/>
      <c r="N32" s="67"/>
      <c r="P32" s="69"/>
      <c r="Q32" s="66"/>
      <c r="R32" s="70"/>
      <c r="Z32" s="66"/>
      <c r="AA32" s="66"/>
      <c r="AB32" s="66"/>
      <c r="AC32" s="66"/>
      <c r="AD32" s="66"/>
      <c r="AE32" s="66"/>
      <c r="AF32" s="66"/>
    </row>
    <row r="33" spans="3:32" ht="30" x14ac:dyDescent="0.25">
      <c r="C33" s="69"/>
      <c r="D33" s="66"/>
      <c r="E33" s="66"/>
      <c r="F33" s="66"/>
      <c r="G33" s="66"/>
      <c r="H33" s="66"/>
      <c r="I33" s="66"/>
      <c r="J33" s="66"/>
      <c r="K33" s="66"/>
      <c r="L33" s="66"/>
      <c r="M33" s="70"/>
      <c r="N33" s="67"/>
      <c r="O33" s="185" t="s">
        <v>254</v>
      </c>
      <c r="P33" s="78"/>
      <c r="Q33" s="74"/>
      <c r="R33" s="78"/>
      <c r="S33" s="160"/>
      <c r="T33" s="160"/>
      <c r="U33" s="160"/>
      <c r="Y33" s="185" t="s">
        <v>258</v>
      </c>
      <c r="Z33" s="66"/>
      <c r="AA33" s="66"/>
      <c r="AB33" s="66"/>
      <c r="AC33" s="66"/>
      <c r="AD33" s="66"/>
      <c r="AE33" s="66"/>
      <c r="AF33" s="66"/>
    </row>
    <row r="34" spans="3:32" x14ac:dyDescent="0.25">
      <c r="C34" s="69"/>
      <c r="D34" s="66"/>
      <c r="E34" s="66"/>
      <c r="F34" s="66"/>
      <c r="G34" s="66"/>
      <c r="H34" s="66"/>
      <c r="I34" s="66"/>
      <c r="J34" s="66"/>
      <c r="K34" s="66"/>
      <c r="L34" s="66"/>
      <c r="M34" s="70"/>
      <c r="N34" s="67"/>
      <c r="O34" s="73"/>
      <c r="P34" s="69"/>
      <c r="Q34" s="66"/>
      <c r="R34" s="70"/>
      <c r="V34" s="160"/>
      <c r="W34" s="160"/>
      <c r="X34" s="163"/>
      <c r="Y34" s="73"/>
      <c r="Z34" s="66"/>
      <c r="AA34" s="66"/>
      <c r="AB34" s="66"/>
      <c r="AC34" s="66"/>
      <c r="AD34" s="66"/>
      <c r="AE34" s="66"/>
      <c r="AF34" s="66"/>
    </row>
    <row r="35" spans="3:32" x14ac:dyDescent="0.25">
      <c r="C35" s="69"/>
      <c r="D35" s="66"/>
      <c r="E35" s="66"/>
      <c r="F35" s="66"/>
      <c r="G35" s="66"/>
      <c r="H35" s="66"/>
      <c r="I35" s="66"/>
      <c r="J35" s="66"/>
      <c r="K35" s="66"/>
      <c r="L35" s="66"/>
      <c r="M35" s="70"/>
      <c r="N35" s="67"/>
      <c r="O35" s="195" t="s">
        <v>253</v>
      </c>
      <c r="P35" s="69"/>
      <c r="Q35" s="66"/>
      <c r="R35" s="70"/>
      <c r="Y35" s="195" t="s">
        <v>255</v>
      </c>
      <c r="Z35" s="66"/>
      <c r="AA35" s="66"/>
      <c r="AB35" s="66"/>
      <c r="AC35" s="66"/>
      <c r="AD35" s="66"/>
      <c r="AE35" s="66"/>
      <c r="AF35" s="66"/>
    </row>
    <row r="36" spans="3:32" x14ac:dyDescent="0.25">
      <c r="C36" s="69"/>
      <c r="D36" s="66"/>
      <c r="E36" s="66"/>
      <c r="F36" s="66"/>
      <c r="G36" s="66"/>
      <c r="H36" s="66"/>
      <c r="I36" s="66"/>
      <c r="J36" s="66"/>
      <c r="K36" s="66"/>
      <c r="L36" s="66"/>
      <c r="M36" s="70"/>
      <c r="N36" s="67"/>
      <c r="P36" s="69"/>
      <c r="Q36" s="66"/>
      <c r="R36" s="70"/>
      <c r="Z36" s="66"/>
      <c r="AA36" s="66"/>
      <c r="AB36" s="66"/>
      <c r="AC36" s="66"/>
      <c r="AD36" s="66"/>
      <c r="AE36" s="66"/>
      <c r="AF36" s="66"/>
    </row>
    <row r="37" spans="3:32" x14ac:dyDescent="0.25">
      <c r="C37" s="69"/>
      <c r="D37" s="66"/>
      <c r="E37" s="66"/>
      <c r="F37" s="66"/>
      <c r="G37" s="66"/>
      <c r="H37" s="66"/>
      <c r="I37" s="66"/>
      <c r="J37" s="66"/>
      <c r="K37" s="66"/>
      <c r="L37" s="66"/>
      <c r="M37" s="70"/>
      <c r="N37" s="67"/>
      <c r="P37" s="69"/>
      <c r="Q37" s="66"/>
      <c r="R37" s="70"/>
      <c r="Z37" s="66"/>
      <c r="AA37" s="66"/>
      <c r="AB37" s="66"/>
      <c r="AC37" s="66"/>
      <c r="AD37" s="66"/>
      <c r="AE37" s="66"/>
      <c r="AF37" s="66"/>
    </row>
    <row r="38" spans="3:32" x14ac:dyDescent="0.25">
      <c r="D38" s="66"/>
      <c r="E38" s="66"/>
      <c r="F38" s="66"/>
      <c r="G38" s="66"/>
      <c r="H38" s="66"/>
      <c r="I38" s="66"/>
      <c r="J38" s="66"/>
      <c r="K38" s="66"/>
      <c r="L38" s="66"/>
      <c r="M38" s="70"/>
      <c r="N38" s="67"/>
      <c r="P38" s="69"/>
      <c r="Q38" s="66"/>
      <c r="R38" s="70"/>
      <c r="Z38" s="66"/>
      <c r="AA38" s="66"/>
      <c r="AB38" s="66"/>
      <c r="AC38" s="66"/>
      <c r="AD38" s="66"/>
      <c r="AE38" s="66"/>
      <c r="AF38" s="66"/>
    </row>
    <row r="39" spans="3:32" x14ac:dyDescent="0.25">
      <c r="D39" s="66"/>
      <c r="E39" s="66"/>
      <c r="F39" s="66"/>
      <c r="G39" s="66"/>
      <c r="H39" s="66"/>
      <c r="I39" s="66"/>
      <c r="J39" s="66"/>
      <c r="K39" s="66"/>
      <c r="L39" s="66"/>
      <c r="M39" s="70"/>
      <c r="N39" s="67"/>
      <c r="P39" s="69"/>
      <c r="Q39" s="66"/>
      <c r="R39" s="70"/>
      <c r="Z39" s="66"/>
      <c r="AA39" s="66"/>
      <c r="AB39" s="66"/>
      <c r="AC39" s="66"/>
      <c r="AD39" s="66"/>
      <c r="AE39" s="66"/>
      <c r="AF39" s="66"/>
    </row>
    <row r="40" spans="3:32" x14ac:dyDescent="0.25">
      <c r="D40" s="66"/>
      <c r="E40" s="66"/>
      <c r="F40" s="66"/>
      <c r="G40" s="66"/>
      <c r="H40" s="66"/>
      <c r="I40" s="66"/>
      <c r="J40" s="66"/>
      <c r="K40" s="66"/>
      <c r="L40" s="66"/>
      <c r="M40" s="70"/>
      <c r="N40" s="67"/>
      <c r="P40" s="69"/>
      <c r="Q40" s="66"/>
      <c r="R40" s="70"/>
      <c r="Z40" s="66"/>
      <c r="AA40" s="66"/>
      <c r="AB40" s="66"/>
      <c r="AC40" s="66"/>
      <c r="AD40" s="66"/>
      <c r="AE40" s="66"/>
      <c r="AF40" s="66"/>
    </row>
    <row r="41" spans="3:32" x14ac:dyDescent="0.25">
      <c r="D41" s="66"/>
      <c r="E41" s="66"/>
      <c r="F41" s="66"/>
      <c r="G41" s="66"/>
      <c r="H41" s="66"/>
      <c r="I41" s="66"/>
      <c r="J41" s="66"/>
      <c r="K41" s="66"/>
      <c r="L41" s="66"/>
      <c r="M41" s="70"/>
      <c r="N41" s="67"/>
      <c r="P41" s="69"/>
      <c r="Q41" s="66"/>
      <c r="R41" s="70"/>
      <c r="Z41" s="66"/>
      <c r="AA41" s="66"/>
      <c r="AB41" s="66"/>
      <c r="AC41" s="66"/>
      <c r="AD41" s="66"/>
      <c r="AE41" s="66"/>
      <c r="AF41" s="66"/>
    </row>
    <row r="42" spans="3:32" x14ac:dyDescent="0.25">
      <c r="D42" s="66"/>
      <c r="E42" s="66"/>
      <c r="F42" s="66"/>
      <c r="G42" s="66"/>
      <c r="H42" s="66"/>
      <c r="I42" s="66"/>
      <c r="J42" s="66"/>
      <c r="K42" s="66"/>
      <c r="L42" s="66"/>
      <c r="M42" s="70"/>
      <c r="N42" s="67"/>
      <c r="P42" s="69"/>
      <c r="Q42" s="66"/>
      <c r="R42" s="70"/>
      <c r="Z42" s="66"/>
      <c r="AA42" s="66"/>
      <c r="AB42" s="66"/>
      <c r="AC42" s="66"/>
      <c r="AD42" s="66"/>
      <c r="AE42" s="66"/>
      <c r="AF42" s="66"/>
    </row>
    <row r="43" spans="3:32" x14ac:dyDescent="0.25">
      <c r="D43" s="66"/>
      <c r="E43" s="66"/>
      <c r="F43" s="66"/>
      <c r="G43" s="66"/>
      <c r="H43" s="66"/>
      <c r="I43" s="66"/>
      <c r="J43" s="66"/>
      <c r="K43" s="66"/>
      <c r="L43" s="66"/>
      <c r="M43" s="70"/>
      <c r="N43" s="67"/>
      <c r="P43" s="69"/>
      <c r="Q43" s="66"/>
      <c r="R43" s="70"/>
      <c r="Z43" s="66"/>
      <c r="AA43" s="66"/>
      <c r="AB43" s="66"/>
      <c r="AC43" s="66"/>
      <c r="AD43" s="66"/>
      <c r="AE43" s="66"/>
      <c r="AF43" s="66"/>
    </row>
    <row r="44" spans="3:32" x14ac:dyDescent="0.25">
      <c r="D44" s="66"/>
      <c r="E44" s="66"/>
      <c r="F44" s="66"/>
      <c r="G44" s="66"/>
      <c r="H44" s="66"/>
      <c r="I44" s="66"/>
      <c r="J44" s="66"/>
      <c r="K44" s="66"/>
      <c r="L44" s="66"/>
      <c r="M44" s="70"/>
      <c r="N44" s="67"/>
      <c r="P44" s="69"/>
      <c r="Q44" s="66"/>
      <c r="R44" s="70"/>
      <c r="Z44" s="66"/>
      <c r="AA44" s="66"/>
      <c r="AB44" s="66"/>
      <c r="AC44" s="66"/>
      <c r="AD44" s="66"/>
      <c r="AE44" s="66"/>
      <c r="AF44" s="66"/>
    </row>
    <row r="45" spans="3:32" x14ac:dyDescent="0.25">
      <c r="D45" s="66"/>
      <c r="E45" s="66"/>
      <c r="F45" s="66"/>
      <c r="G45" s="66"/>
      <c r="H45" s="66"/>
      <c r="I45" s="66"/>
      <c r="J45" s="66"/>
      <c r="K45" s="66"/>
      <c r="L45" s="66"/>
      <c r="M45" s="70"/>
      <c r="N45" s="67"/>
      <c r="P45" s="69"/>
      <c r="Q45" s="66"/>
      <c r="R45" s="70"/>
      <c r="Z45" s="66"/>
      <c r="AA45" s="66"/>
      <c r="AB45" s="66"/>
      <c r="AC45" s="66"/>
      <c r="AD45" s="66"/>
      <c r="AE45" s="66"/>
      <c r="AF45" s="66"/>
    </row>
    <row r="46" spans="3:32" x14ac:dyDescent="0.25">
      <c r="D46" s="66"/>
      <c r="E46" s="66"/>
      <c r="F46" s="66"/>
      <c r="G46" s="66"/>
      <c r="H46" s="66"/>
      <c r="I46" s="66"/>
      <c r="J46" s="66"/>
      <c r="K46" s="66"/>
      <c r="L46" s="66"/>
      <c r="M46" s="70"/>
      <c r="N46" s="67"/>
      <c r="P46" s="69"/>
      <c r="Q46" s="66"/>
      <c r="R46" s="70"/>
      <c r="Z46" s="66"/>
      <c r="AA46" s="66"/>
      <c r="AB46" s="66"/>
      <c r="AC46" s="66"/>
      <c r="AD46" s="66"/>
      <c r="AE46" s="66"/>
      <c r="AF46" s="66"/>
    </row>
    <row r="47" spans="3:32" x14ac:dyDescent="0.25">
      <c r="D47" s="66"/>
      <c r="E47" s="66"/>
      <c r="F47" s="66"/>
      <c r="G47" s="66"/>
      <c r="H47" s="66"/>
      <c r="I47" s="66"/>
      <c r="J47" s="66"/>
      <c r="K47" s="66"/>
      <c r="L47" s="66"/>
      <c r="M47" s="70"/>
      <c r="N47" s="67"/>
      <c r="P47" s="69"/>
      <c r="Q47" s="66"/>
      <c r="R47" s="70"/>
      <c r="Z47" s="66"/>
      <c r="AA47" s="66"/>
      <c r="AB47" s="66"/>
      <c r="AC47" s="66"/>
      <c r="AD47" s="66"/>
      <c r="AE47" s="66"/>
      <c r="AF47" s="66"/>
    </row>
    <row r="48" spans="3:32" x14ac:dyDescent="0.25">
      <c r="D48" s="66"/>
      <c r="E48" s="66"/>
      <c r="F48" s="66"/>
      <c r="G48" s="66"/>
      <c r="H48" s="66"/>
      <c r="I48" s="66"/>
      <c r="J48" s="66"/>
      <c r="K48" s="66"/>
      <c r="L48" s="66"/>
      <c r="M48" s="70"/>
      <c r="N48" s="67"/>
      <c r="P48" s="69"/>
      <c r="Q48" s="66"/>
      <c r="R48" s="70"/>
      <c r="Z48" s="66"/>
      <c r="AA48" s="66"/>
      <c r="AB48" s="66"/>
      <c r="AC48" s="66"/>
      <c r="AD48" s="66"/>
      <c r="AE48" s="66"/>
      <c r="AF48" s="66"/>
    </row>
    <row r="49" spans="4:32" x14ac:dyDescent="0.25">
      <c r="D49" s="66"/>
      <c r="E49" s="66"/>
      <c r="F49" s="66"/>
      <c r="G49" s="66"/>
      <c r="H49" s="66"/>
      <c r="I49" s="66"/>
      <c r="J49" s="66"/>
      <c r="K49" s="66"/>
      <c r="L49" s="66"/>
      <c r="M49" s="70"/>
      <c r="N49" s="67"/>
      <c r="P49" s="69"/>
      <c r="Q49" s="66"/>
      <c r="R49" s="70"/>
      <c r="Z49" s="66"/>
      <c r="AA49" s="66"/>
      <c r="AB49" s="66"/>
      <c r="AC49" s="66"/>
      <c r="AD49" s="66"/>
      <c r="AE49" s="66"/>
      <c r="AF49" s="66"/>
    </row>
    <row r="50" spans="4:32" x14ac:dyDescent="0.25">
      <c r="D50" s="66"/>
      <c r="E50" s="66"/>
      <c r="F50" s="66"/>
      <c r="G50" s="66"/>
      <c r="H50" s="66"/>
      <c r="I50" s="66"/>
      <c r="J50" s="66"/>
      <c r="K50" s="66"/>
      <c r="L50" s="66"/>
      <c r="M50" s="70"/>
      <c r="N50" s="67"/>
      <c r="P50" s="69"/>
      <c r="Q50" s="66"/>
      <c r="R50" s="70"/>
      <c r="Z50" s="66"/>
      <c r="AA50" s="66"/>
      <c r="AB50" s="66"/>
      <c r="AC50" s="66"/>
      <c r="AD50" s="66"/>
      <c r="AE50" s="66"/>
      <c r="AF50" s="66"/>
    </row>
    <row r="51" spans="4:32" x14ac:dyDescent="0.25">
      <c r="D51" s="66"/>
      <c r="E51" s="66"/>
      <c r="F51" s="66"/>
      <c r="G51" s="66"/>
      <c r="H51" s="66"/>
      <c r="I51" s="66"/>
      <c r="J51" s="66"/>
      <c r="K51" s="66"/>
      <c r="L51" s="66"/>
      <c r="M51" s="70"/>
      <c r="N51" s="67"/>
      <c r="P51" s="69"/>
      <c r="Q51" s="66"/>
      <c r="R51" s="70"/>
      <c r="Z51" s="66"/>
      <c r="AA51" s="66"/>
      <c r="AB51" s="66"/>
      <c r="AC51" s="66"/>
      <c r="AD51" s="66"/>
      <c r="AE51" s="66"/>
      <c r="AF51" s="66"/>
    </row>
    <row r="52" spans="4:32" x14ac:dyDescent="0.25">
      <c r="D52" s="66"/>
      <c r="E52" s="66"/>
      <c r="F52" s="66"/>
      <c r="G52" s="66"/>
      <c r="H52" s="66"/>
      <c r="I52" s="66"/>
      <c r="J52" s="66"/>
      <c r="K52" s="66"/>
      <c r="L52" s="66"/>
      <c r="M52" s="70"/>
      <c r="N52" s="67"/>
      <c r="P52" s="69"/>
      <c r="Q52" s="66"/>
      <c r="R52" s="70"/>
      <c r="Z52" s="66"/>
      <c r="AA52" s="66"/>
      <c r="AB52" s="66"/>
      <c r="AC52" s="66"/>
      <c r="AD52" s="66"/>
      <c r="AE52" s="66"/>
      <c r="AF52" s="66"/>
    </row>
    <row r="53" spans="4:32" x14ac:dyDescent="0.25">
      <c r="D53" s="66"/>
      <c r="E53" s="66"/>
      <c r="F53" s="66"/>
      <c r="G53" s="66"/>
      <c r="H53" s="66"/>
      <c r="I53" s="66"/>
      <c r="J53" s="66"/>
      <c r="K53" s="66"/>
      <c r="L53" s="66"/>
      <c r="M53" s="70"/>
      <c r="N53" s="67"/>
      <c r="P53" s="69"/>
      <c r="Q53" s="66"/>
      <c r="R53" s="70"/>
      <c r="Z53" s="66"/>
      <c r="AA53" s="66"/>
      <c r="AB53" s="66"/>
      <c r="AC53" s="66"/>
      <c r="AD53" s="66"/>
      <c r="AE53" s="66"/>
      <c r="AF53" s="66"/>
    </row>
    <row r="54" spans="4:32" x14ac:dyDescent="0.25">
      <c r="D54" s="66"/>
      <c r="E54" s="66"/>
      <c r="F54" s="66"/>
      <c r="G54" s="66"/>
      <c r="H54" s="66"/>
      <c r="I54" s="66"/>
      <c r="J54" s="66"/>
      <c r="K54" s="66"/>
      <c r="L54" s="66"/>
      <c r="M54" s="70"/>
      <c r="N54" s="67"/>
      <c r="P54" s="69"/>
      <c r="Q54" s="66"/>
      <c r="R54" s="70"/>
      <c r="Z54" s="66"/>
      <c r="AA54" s="66"/>
      <c r="AB54" s="66"/>
      <c r="AC54" s="66"/>
      <c r="AD54" s="66"/>
      <c r="AE54" s="66"/>
      <c r="AF54" s="66"/>
    </row>
    <row r="55" spans="4:32" x14ac:dyDescent="0.25">
      <c r="D55" s="66"/>
      <c r="E55" s="66"/>
      <c r="F55" s="66"/>
      <c r="G55" s="66"/>
      <c r="H55" s="66"/>
      <c r="I55" s="66"/>
      <c r="J55" s="66"/>
      <c r="K55" s="66"/>
      <c r="L55" s="66"/>
      <c r="M55" s="70"/>
      <c r="N55" s="67"/>
      <c r="P55" s="69"/>
      <c r="Q55" s="66"/>
      <c r="R55" s="70"/>
      <c r="Z55" s="66"/>
      <c r="AA55" s="66"/>
      <c r="AB55" s="66"/>
      <c r="AC55" s="66"/>
      <c r="AD55" s="66"/>
      <c r="AE55" s="66"/>
      <c r="AF55" s="66"/>
    </row>
    <row r="56" spans="4:32" x14ac:dyDescent="0.25">
      <c r="D56" s="66"/>
      <c r="E56" s="66"/>
      <c r="F56" s="66"/>
      <c r="G56" s="66"/>
      <c r="H56" s="66"/>
      <c r="I56" s="66"/>
      <c r="J56" s="66"/>
      <c r="K56" s="66"/>
      <c r="L56" s="66"/>
      <c r="M56" s="70"/>
      <c r="N56" s="67"/>
      <c r="P56" s="69"/>
      <c r="Q56" s="66"/>
      <c r="R56" s="70"/>
      <c r="Z56" s="66"/>
      <c r="AA56" s="66"/>
      <c r="AB56" s="66"/>
      <c r="AC56" s="66"/>
      <c r="AD56" s="66"/>
      <c r="AE56" s="66"/>
      <c r="AF56" s="66"/>
    </row>
    <row r="57" spans="4:32" x14ac:dyDescent="0.25">
      <c r="D57" s="66"/>
      <c r="E57" s="66"/>
      <c r="F57" s="66"/>
      <c r="G57" s="66"/>
      <c r="H57" s="66"/>
      <c r="I57" s="66"/>
      <c r="J57" s="66"/>
      <c r="K57" s="66"/>
      <c r="L57" s="66"/>
      <c r="M57" s="70"/>
      <c r="N57" s="67"/>
      <c r="P57" s="69"/>
      <c r="Q57" s="66"/>
      <c r="R57" s="70"/>
      <c r="Z57" s="66"/>
      <c r="AA57" s="66"/>
      <c r="AB57" s="66"/>
      <c r="AC57" s="66"/>
      <c r="AD57" s="66"/>
      <c r="AE57" s="66"/>
      <c r="AF57" s="66"/>
    </row>
    <row r="58" spans="4:32" x14ac:dyDescent="0.25">
      <c r="D58" s="66"/>
      <c r="E58" s="66"/>
      <c r="F58" s="66"/>
      <c r="G58" s="66"/>
      <c r="H58" s="66"/>
      <c r="I58" s="66"/>
      <c r="J58" s="66"/>
      <c r="K58" s="66"/>
      <c r="L58" s="66"/>
      <c r="M58" s="70"/>
      <c r="N58" s="67"/>
      <c r="P58" s="69"/>
      <c r="Q58" s="66"/>
      <c r="R58" s="70"/>
      <c r="Z58" s="66"/>
      <c r="AA58" s="66"/>
      <c r="AB58" s="66"/>
      <c r="AC58" s="66"/>
      <c r="AD58" s="66"/>
      <c r="AE58" s="66"/>
      <c r="AF58" s="66"/>
    </row>
    <row r="59" spans="4:32" x14ac:dyDescent="0.25">
      <c r="D59" s="66"/>
      <c r="E59" s="66"/>
      <c r="F59" s="66"/>
      <c r="G59" s="66"/>
      <c r="H59" s="66"/>
      <c r="I59" s="66"/>
      <c r="J59" s="66"/>
      <c r="K59" s="66"/>
      <c r="L59" s="66"/>
      <c r="M59" s="70"/>
      <c r="N59" s="67"/>
      <c r="P59" s="69"/>
      <c r="Q59" s="66"/>
      <c r="R59" s="70"/>
      <c r="Z59" s="66"/>
      <c r="AA59" s="66"/>
      <c r="AB59" s="66"/>
      <c r="AC59" s="66"/>
      <c r="AD59" s="66"/>
      <c r="AE59" s="66"/>
      <c r="AF59" s="66"/>
    </row>
    <row r="60" spans="4:32" x14ac:dyDescent="0.25">
      <c r="D60" s="66"/>
      <c r="E60" s="66"/>
      <c r="F60" s="66"/>
      <c r="G60" s="66"/>
      <c r="H60" s="66"/>
      <c r="I60" s="66"/>
      <c r="J60" s="66"/>
      <c r="K60" s="66"/>
      <c r="L60" s="66"/>
      <c r="M60" s="70"/>
      <c r="N60" s="67"/>
      <c r="P60" s="69"/>
      <c r="Q60" s="66"/>
      <c r="R60" s="70"/>
      <c r="Z60" s="66"/>
      <c r="AA60" s="66"/>
      <c r="AB60" s="66"/>
      <c r="AC60" s="66"/>
      <c r="AD60" s="66"/>
      <c r="AE60" s="66"/>
      <c r="AF60" s="66"/>
    </row>
    <row r="61" spans="4:32" x14ac:dyDescent="0.25">
      <c r="D61" s="66"/>
      <c r="E61" s="66"/>
      <c r="F61" s="66"/>
      <c r="G61" s="66"/>
      <c r="H61" s="66"/>
      <c r="I61" s="66"/>
      <c r="J61" s="66"/>
      <c r="K61" s="66"/>
      <c r="L61" s="66"/>
      <c r="M61" s="70"/>
      <c r="N61" s="67"/>
      <c r="P61" s="69"/>
      <c r="Q61" s="66"/>
      <c r="R61" s="70"/>
      <c r="Z61" s="66"/>
      <c r="AA61" s="66"/>
      <c r="AB61" s="66"/>
      <c r="AC61" s="66"/>
      <c r="AD61" s="66"/>
      <c r="AE61" s="66"/>
      <c r="AF61" s="66"/>
    </row>
    <row r="62" spans="4:32" x14ac:dyDescent="0.25">
      <c r="D62" s="66"/>
      <c r="E62" s="66"/>
      <c r="F62" s="66"/>
      <c r="G62" s="66"/>
      <c r="H62" s="66"/>
      <c r="I62" s="66"/>
      <c r="J62" s="66"/>
      <c r="K62" s="66"/>
      <c r="L62" s="66"/>
      <c r="M62" s="70"/>
      <c r="N62" s="67"/>
      <c r="P62" s="69"/>
      <c r="Q62" s="66"/>
      <c r="R62" s="70"/>
      <c r="Z62" s="66"/>
      <c r="AA62" s="66"/>
      <c r="AB62" s="66"/>
      <c r="AC62" s="66"/>
      <c r="AD62" s="66"/>
      <c r="AE62" s="66"/>
      <c r="AF62" s="66"/>
    </row>
    <row r="63" spans="4:32" x14ac:dyDescent="0.25">
      <c r="D63" s="66"/>
      <c r="E63" s="66"/>
      <c r="F63" s="66"/>
      <c r="G63" s="66"/>
      <c r="H63" s="66"/>
      <c r="I63" s="66"/>
      <c r="J63" s="66"/>
      <c r="K63" s="66"/>
      <c r="L63" s="66"/>
      <c r="M63" s="70"/>
      <c r="N63" s="67"/>
      <c r="P63" s="69"/>
      <c r="Q63" s="66"/>
      <c r="R63" s="70"/>
      <c r="Z63" s="66"/>
      <c r="AA63" s="66"/>
      <c r="AB63" s="66"/>
      <c r="AC63" s="66"/>
      <c r="AD63" s="66"/>
      <c r="AE63" s="66"/>
      <c r="AF63" s="66"/>
    </row>
    <row r="64" spans="4:32" x14ac:dyDescent="0.25">
      <c r="D64" s="66"/>
      <c r="E64" s="66"/>
      <c r="F64" s="66"/>
      <c r="G64" s="66"/>
      <c r="H64" s="66"/>
      <c r="I64" s="66"/>
      <c r="J64" s="66"/>
      <c r="K64" s="66"/>
      <c r="L64" s="66"/>
      <c r="M64" s="70"/>
      <c r="N64" s="67"/>
      <c r="P64" s="69"/>
      <c r="Q64" s="66"/>
      <c r="R64" s="70"/>
      <c r="Z64" s="66"/>
      <c r="AA64" s="66"/>
      <c r="AB64" s="66"/>
      <c r="AC64" s="66"/>
      <c r="AD64" s="66"/>
      <c r="AE64" s="66"/>
      <c r="AF64" s="66"/>
    </row>
    <row r="65" spans="4:32" x14ac:dyDescent="0.25">
      <c r="D65" s="66"/>
      <c r="E65" s="66"/>
      <c r="F65" s="66"/>
      <c r="G65" s="66"/>
      <c r="H65" s="66"/>
      <c r="I65" s="66"/>
      <c r="J65" s="66"/>
      <c r="K65" s="66"/>
      <c r="L65" s="66"/>
      <c r="M65" s="70"/>
      <c r="N65" s="67"/>
      <c r="P65" s="69"/>
      <c r="Q65" s="66"/>
      <c r="R65" s="70"/>
      <c r="Z65" s="66"/>
      <c r="AA65" s="66"/>
      <c r="AB65" s="66"/>
      <c r="AC65" s="66"/>
      <c r="AD65" s="66"/>
      <c r="AE65" s="66"/>
      <c r="AF65" s="66"/>
    </row>
    <row r="66" spans="4:32" x14ac:dyDescent="0.25">
      <c r="D66" s="66"/>
      <c r="E66" s="66"/>
      <c r="F66" s="66"/>
      <c r="G66" s="66"/>
      <c r="H66" s="66"/>
      <c r="I66" s="66"/>
      <c r="J66" s="66"/>
      <c r="K66" s="66"/>
      <c r="L66" s="66"/>
      <c r="M66" s="70"/>
      <c r="N66" s="67"/>
      <c r="P66" s="69"/>
      <c r="Q66" s="66"/>
      <c r="R66" s="70"/>
      <c r="Z66" s="66"/>
      <c r="AA66" s="66"/>
      <c r="AB66" s="66"/>
      <c r="AC66" s="66"/>
      <c r="AD66" s="66"/>
      <c r="AE66" s="66"/>
      <c r="AF66" s="66"/>
    </row>
    <row r="67" spans="4:32" x14ac:dyDescent="0.25">
      <c r="D67" s="66"/>
      <c r="E67" s="66"/>
      <c r="F67" s="66"/>
      <c r="G67" s="66"/>
      <c r="H67" s="66"/>
      <c r="I67" s="66"/>
      <c r="J67" s="66"/>
      <c r="K67" s="66"/>
      <c r="L67" s="66"/>
      <c r="M67" s="70"/>
      <c r="N67" s="67"/>
      <c r="P67" s="69"/>
      <c r="Q67" s="66"/>
      <c r="R67" s="70"/>
      <c r="Z67" s="66"/>
      <c r="AA67" s="66"/>
      <c r="AB67" s="66"/>
      <c r="AC67" s="66"/>
      <c r="AD67" s="66"/>
      <c r="AE67" s="66"/>
      <c r="AF67" s="66"/>
    </row>
    <row r="68" spans="4:32" x14ac:dyDescent="0.25">
      <c r="D68" s="66"/>
      <c r="E68" s="66"/>
      <c r="F68" s="66"/>
      <c r="G68" s="66"/>
      <c r="H68" s="66"/>
      <c r="I68" s="66"/>
      <c r="J68" s="66"/>
      <c r="K68" s="66"/>
      <c r="L68" s="66"/>
      <c r="M68" s="70"/>
      <c r="N68" s="67"/>
      <c r="P68" s="69"/>
      <c r="Q68" s="66"/>
      <c r="R68" s="70"/>
      <c r="Z68" s="66"/>
      <c r="AA68" s="66"/>
      <c r="AB68" s="66"/>
      <c r="AC68" s="66"/>
      <c r="AD68" s="66"/>
      <c r="AE68" s="66"/>
      <c r="AF68" s="66"/>
    </row>
    <row r="69" spans="4:32" x14ac:dyDescent="0.25">
      <c r="D69" s="66"/>
      <c r="E69" s="66"/>
      <c r="F69" s="66"/>
      <c r="G69" s="66"/>
      <c r="H69" s="66"/>
      <c r="I69" s="66"/>
      <c r="J69" s="66"/>
      <c r="K69" s="66"/>
      <c r="L69" s="66"/>
      <c r="M69" s="70"/>
      <c r="N69" s="67"/>
      <c r="P69" s="69"/>
      <c r="Q69" s="66"/>
      <c r="R69" s="70"/>
      <c r="Z69" s="66"/>
      <c r="AA69" s="66"/>
      <c r="AB69" s="66"/>
      <c r="AC69" s="66"/>
      <c r="AD69" s="66"/>
      <c r="AE69" s="66"/>
      <c r="AF69" s="66"/>
    </row>
    <row r="70" spans="4:32" x14ac:dyDescent="0.25">
      <c r="D70" s="66"/>
      <c r="E70" s="66"/>
      <c r="F70" s="66"/>
      <c r="G70" s="66"/>
      <c r="H70" s="66"/>
      <c r="I70" s="66"/>
      <c r="J70" s="66"/>
      <c r="K70" s="66"/>
      <c r="L70" s="66"/>
      <c r="M70" s="70"/>
      <c r="N70" s="67"/>
      <c r="P70" s="69"/>
      <c r="Q70" s="66"/>
      <c r="R70" s="70"/>
      <c r="Z70" s="66"/>
      <c r="AA70" s="66"/>
      <c r="AB70" s="66"/>
      <c r="AC70" s="66"/>
      <c r="AD70" s="66"/>
      <c r="AE70" s="66"/>
      <c r="AF70" s="66"/>
    </row>
    <row r="71" spans="4:32" x14ac:dyDescent="0.25">
      <c r="D71" s="66"/>
      <c r="E71" s="66"/>
      <c r="F71" s="66"/>
      <c r="G71" s="66"/>
      <c r="H71" s="66"/>
      <c r="I71" s="66"/>
      <c r="J71" s="66"/>
      <c r="K71" s="66"/>
      <c r="L71" s="66"/>
      <c r="M71" s="70"/>
      <c r="N71" s="67"/>
      <c r="P71" s="69"/>
      <c r="Q71" s="66"/>
      <c r="R71" s="70"/>
      <c r="Z71" s="66"/>
      <c r="AA71" s="66"/>
      <c r="AB71" s="66"/>
      <c r="AC71" s="66"/>
      <c r="AD71" s="66"/>
      <c r="AE71" s="66"/>
      <c r="AF71" s="66"/>
    </row>
    <row r="72" spans="4:32" x14ac:dyDescent="0.25">
      <c r="D72" s="66"/>
      <c r="E72" s="66"/>
      <c r="F72" s="66"/>
      <c r="G72" s="66"/>
      <c r="H72" s="66"/>
      <c r="I72" s="66"/>
      <c r="J72" s="66"/>
      <c r="K72" s="66"/>
      <c r="L72" s="66"/>
      <c r="M72" s="70"/>
      <c r="N72" s="67"/>
      <c r="P72" s="69"/>
      <c r="Q72" s="66"/>
      <c r="R72" s="70"/>
      <c r="Z72" s="66"/>
      <c r="AA72" s="66"/>
      <c r="AB72" s="66"/>
      <c r="AC72" s="66"/>
      <c r="AD72" s="66"/>
      <c r="AE72" s="66"/>
      <c r="AF72" s="66"/>
    </row>
    <row r="73" spans="4:32" x14ac:dyDescent="0.25">
      <c r="D73" s="66"/>
      <c r="E73" s="66"/>
      <c r="F73" s="66"/>
      <c r="G73" s="66"/>
      <c r="H73" s="66"/>
      <c r="I73" s="66"/>
      <c r="J73" s="66"/>
      <c r="K73" s="66"/>
      <c r="L73" s="66"/>
      <c r="M73" s="70"/>
      <c r="N73" s="67"/>
      <c r="P73" s="69"/>
      <c r="Q73" s="66"/>
      <c r="R73" s="70"/>
      <c r="Z73" s="66"/>
      <c r="AA73" s="66"/>
      <c r="AB73" s="66"/>
      <c r="AC73" s="66"/>
      <c r="AD73" s="66"/>
      <c r="AE73" s="66"/>
      <c r="AF73" s="66"/>
    </row>
    <row r="74" spans="4:32" x14ac:dyDescent="0.25">
      <c r="D74" s="66"/>
      <c r="E74" s="66"/>
      <c r="F74" s="66"/>
      <c r="G74" s="66"/>
      <c r="H74" s="66"/>
      <c r="I74" s="66"/>
      <c r="J74" s="66"/>
      <c r="K74" s="66"/>
      <c r="L74" s="66"/>
      <c r="M74" s="70"/>
      <c r="N74" s="67"/>
      <c r="P74" s="69"/>
      <c r="Q74" s="66"/>
      <c r="R74" s="70"/>
      <c r="Z74" s="66"/>
      <c r="AA74" s="66"/>
      <c r="AB74" s="66"/>
      <c r="AC74" s="66"/>
      <c r="AD74" s="66"/>
      <c r="AE74" s="66"/>
      <c r="AF74" s="66"/>
    </row>
    <row r="75" spans="4:32" x14ac:dyDescent="0.25">
      <c r="D75" s="66"/>
      <c r="E75" s="66"/>
      <c r="F75" s="66"/>
      <c r="G75" s="66"/>
      <c r="H75" s="66"/>
      <c r="I75" s="66"/>
      <c r="J75" s="66"/>
      <c r="K75" s="66"/>
      <c r="L75" s="66"/>
      <c r="M75" s="70"/>
      <c r="N75" s="67"/>
      <c r="P75" s="69"/>
      <c r="Q75" s="66"/>
      <c r="R75" s="70"/>
      <c r="Z75" s="66"/>
      <c r="AA75" s="66"/>
      <c r="AB75" s="66"/>
      <c r="AC75" s="66"/>
      <c r="AD75" s="66"/>
      <c r="AE75" s="66"/>
      <c r="AF75" s="66"/>
    </row>
    <row r="76" spans="4:32" x14ac:dyDescent="0.25">
      <c r="D76" s="66"/>
      <c r="E76" s="66"/>
      <c r="F76" s="66"/>
      <c r="G76" s="66"/>
      <c r="H76" s="66"/>
      <c r="I76" s="66"/>
      <c r="J76" s="66"/>
      <c r="K76" s="66"/>
      <c r="L76" s="66"/>
      <c r="M76" s="70"/>
      <c r="N76" s="67"/>
      <c r="P76" s="69"/>
      <c r="Q76" s="66"/>
      <c r="R76" s="70"/>
      <c r="Z76" s="66"/>
      <c r="AA76" s="66"/>
      <c r="AB76" s="66"/>
      <c r="AC76" s="66"/>
      <c r="AD76" s="66"/>
      <c r="AE76" s="66"/>
      <c r="AF76" s="66"/>
    </row>
    <row r="77" spans="4:32" x14ac:dyDescent="0.25">
      <c r="D77" s="66"/>
      <c r="E77" s="66"/>
      <c r="F77" s="66"/>
      <c r="G77" s="66"/>
      <c r="H77" s="66"/>
      <c r="I77" s="66"/>
      <c r="J77" s="66"/>
      <c r="K77" s="66"/>
      <c r="L77" s="66"/>
      <c r="M77" s="70"/>
      <c r="N77" s="67"/>
      <c r="P77" s="69"/>
      <c r="Q77" s="66"/>
      <c r="R77" s="70"/>
      <c r="Z77" s="66"/>
      <c r="AA77" s="66"/>
      <c r="AB77" s="66"/>
      <c r="AC77" s="66"/>
      <c r="AD77" s="66"/>
      <c r="AE77" s="66"/>
      <c r="AF77" s="66"/>
    </row>
    <row r="78" spans="4:32" x14ac:dyDescent="0.25">
      <c r="D78" s="66"/>
      <c r="E78" s="66"/>
      <c r="F78" s="66"/>
      <c r="G78" s="66"/>
      <c r="H78" s="66"/>
      <c r="I78" s="66"/>
      <c r="J78" s="66"/>
      <c r="K78" s="66"/>
      <c r="L78" s="66"/>
      <c r="M78" s="70"/>
      <c r="N78" s="67"/>
      <c r="P78" s="69"/>
      <c r="Q78" s="66"/>
      <c r="R78" s="70"/>
      <c r="Z78" s="66"/>
      <c r="AA78" s="66"/>
      <c r="AB78" s="66"/>
      <c r="AC78" s="66"/>
      <c r="AD78" s="66"/>
      <c r="AE78" s="66"/>
      <c r="AF78" s="66"/>
    </row>
    <row r="79" spans="4:32" x14ac:dyDescent="0.25">
      <c r="D79" s="66"/>
      <c r="E79" s="66"/>
      <c r="F79" s="66"/>
      <c r="G79" s="66"/>
      <c r="H79" s="66"/>
      <c r="I79" s="66"/>
      <c r="J79" s="66"/>
      <c r="K79" s="66"/>
      <c r="L79" s="66"/>
      <c r="M79" s="70"/>
      <c r="N79" s="67"/>
      <c r="P79" s="69"/>
      <c r="Q79" s="66"/>
      <c r="R79" s="70"/>
      <c r="Z79" s="66"/>
      <c r="AA79" s="66"/>
      <c r="AB79" s="66"/>
      <c r="AC79" s="66"/>
      <c r="AD79" s="66"/>
      <c r="AE79" s="66"/>
      <c r="AF79" s="66"/>
    </row>
    <row r="80" spans="4:32" x14ac:dyDescent="0.25">
      <c r="D80" s="66"/>
      <c r="E80" s="66"/>
      <c r="F80" s="66"/>
      <c r="G80" s="66"/>
      <c r="H80" s="66"/>
      <c r="I80" s="66"/>
      <c r="J80" s="66"/>
      <c r="K80" s="66"/>
      <c r="L80" s="66"/>
      <c r="M80" s="70"/>
      <c r="N80" s="67"/>
      <c r="P80" s="69"/>
      <c r="Q80" s="66"/>
      <c r="R80" s="70"/>
      <c r="Z80" s="66"/>
      <c r="AA80" s="66"/>
      <c r="AB80" s="66"/>
      <c r="AC80" s="66"/>
      <c r="AD80" s="66"/>
      <c r="AE80" s="66"/>
      <c r="AF80" s="66"/>
    </row>
    <row r="81" spans="4:32" x14ac:dyDescent="0.25">
      <c r="D81" s="66"/>
      <c r="E81" s="66"/>
      <c r="F81" s="66"/>
      <c r="G81" s="66"/>
      <c r="H81" s="66"/>
      <c r="I81" s="66"/>
      <c r="J81" s="66"/>
      <c r="K81" s="66"/>
      <c r="L81" s="66"/>
      <c r="M81" s="70"/>
      <c r="N81" s="67"/>
      <c r="P81" s="69"/>
      <c r="Q81" s="66"/>
      <c r="R81" s="70"/>
      <c r="Z81" s="66"/>
      <c r="AA81" s="66"/>
      <c r="AB81" s="66"/>
      <c r="AC81" s="66"/>
      <c r="AD81" s="66"/>
      <c r="AE81" s="66"/>
      <c r="AF81" s="66"/>
    </row>
    <row r="82" spans="4:32" x14ac:dyDescent="0.25">
      <c r="D82" s="66"/>
      <c r="E82" s="66"/>
      <c r="F82" s="66"/>
      <c r="G82" s="66"/>
      <c r="H82" s="66"/>
      <c r="I82" s="66"/>
      <c r="J82" s="66"/>
      <c r="K82" s="66"/>
      <c r="L82" s="66"/>
      <c r="M82" s="70"/>
      <c r="N82" s="67"/>
      <c r="P82" s="69"/>
      <c r="Q82" s="66"/>
      <c r="R82" s="70"/>
      <c r="Z82" s="66"/>
      <c r="AA82" s="66"/>
      <c r="AB82" s="66"/>
      <c r="AC82" s="66"/>
      <c r="AD82" s="66"/>
      <c r="AE82" s="66"/>
      <c r="AF82" s="66"/>
    </row>
    <row r="83" spans="4:32" x14ac:dyDescent="0.25">
      <c r="D83" s="66"/>
      <c r="E83" s="66"/>
      <c r="F83" s="66"/>
      <c r="G83" s="66"/>
      <c r="H83" s="66"/>
      <c r="I83" s="66"/>
      <c r="J83" s="66"/>
      <c r="K83" s="66"/>
      <c r="L83" s="66"/>
      <c r="M83" s="70"/>
      <c r="N83" s="67"/>
      <c r="P83" s="69"/>
      <c r="Q83" s="66"/>
      <c r="R83" s="70"/>
      <c r="Z83" s="66"/>
      <c r="AA83" s="66"/>
      <c r="AB83" s="66"/>
      <c r="AC83" s="66"/>
      <c r="AD83" s="66"/>
      <c r="AE83" s="66"/>
      <c r="AF83" s="66"/>
    </row>
    <row r="84" spans="4:32" x14ac:dyDescent="0.25">
      <c r="D84" s="66"/>
      <c r="E84" s="66"/>
      <c r="F84" s="66"/>
      <c r="G84" s="66"/>
      <c r="H84" s="66"/>
      <c r="I84" s="66"/>
      <c r="J84" s="66"/>
      <c r="K84" s="66"/>
      <c r="L84" s="66"/>
      <c r="M84" s="70"/>
      <c r="N84" s="67"/>
      <c r="P84" s="69"/>
      <c r="Q84" s="66"/>
      <c r="R84" s="70"/>
      <c r="Z84" s="66"/>
      <c r="AA84" s="66"/>
      <c r="AB84" s="66"/>
      <c r="AC84" s="66"/>
      <c r="AD84" s="66"/>
      <c r="AE84" s="66"/>
      <c r="AF84" s="66"/>
    </row>
    <row r="85" spans="4:32" x14ac:dyDescent="0.25">
      <c r="D85" s="66"/>
      <c r="E85" s="66"/>
      <c r="F85" s="66"/>
      <c r="G85" s="66"/>
      <c r="H85" s="66"/>
      <c r="I85" s="66"/>
      <c r="J85" s="66"/>
      <c r="K85" s="66"/>
      <c r="L85" s="66"/>
      <c r="M85" s="70"/>
      <c r="N85" s="67"/>
      <c r="P85" s="69"/>
      <c r="Q85" s="66"/>
      <c r="R85" s="70"/>
      <c r="Z85" s="66"/>
      <c r="AA85" s="66"/>
      <c r="AB85" s="66"/>
      <c r="AC85" s="66"/>
      <c r="AD85" s="66"/>
      <c r="AE85" s="66"/>
      <c r="AF85" s="66"/>
    </row>
    <row r="86" spans="4:32" x14ac:dyDescent="0.25">
      <c r="D86" s="66"/>
      <c r="E86" s="66"/>
      <c r="F86" s="66"/>
      <c r="G86" s="66"/>
      <c r="H86" s="66"/>
      <c r="I86" s="66"/>
      <c r="J86" s="66"/>
      <c r="K86" s="66"/>
      <c r="L86" s="66"/>
      <c r="M86" s="70"/>
      <c r="N86" s="67"/>
      <c r="P86" s="69"/>
      <c r="Q86" s="66"/>
      <c r="R86" s="70"/>
      <c r="Z86" s="66"/>
      <c r="AA86" s="66"/>
      <c r="AB86" s="66"/>
      <c r="AC86" s="66"/>
      <c r="AD86" s="66"/>
      <c r="AE86" s="66"/>
      <c r="AF86" s="66"/>
    </row>
    <row r="87" spans="4:32" x14ac:dyDescent="0.25">
      <c r="D87" s="66"/>
      <c r="E87" s="66"/>
      <c r="F87" s="66"/>
      <c r="G87" s="66"/>
      <c r="H87" s="66"/>
      <c r="I87" s="66"/>
      <c r="J87" s="66"/>
      <c r="K87" s="66"/>
      <c r="L87" s="66"/>
      <c r="M87" s="70"/>
      <c r="N87" s="67"/>
      <c r="P87" s="69"/>
      <c r="Q87" s="66"/>
      <c r="R87" s="70"/>
      <c r="Z87" s="66"/>
      <c r="AA87" s="66"/>
      <c r="AB87" s="66"/>
      <c r="AC87" s="66"/>
      <c r="AD87" s="66"/>
      <c r="AE87" s="66"/>
      <c r="AF87" s="66"/>
    </row>
    <row r="88" spans="4:32" x14ac:dyDescent="0.25">
      <c r="D88" s="66"/>
      <c r="E88" s="66"/>
      <c r="F88" s="66"/>
      <c r="G88" s="66"/>
      <c r="H88" s="66"/>
      <c r="I88" s="66"/>
      <c r="J88" s="66"/>
      <c r="K88" s="66"/>
      <c r="L88" s="66"/>
      <c r="M88" s="70"/>
      <c r="N88" s="67"/>
      <c r="P88" s="69"/>
      <c r="Q88" s="66"/>
      <c r="R88" s="70"/>
      <c r="Z88" s="66"/>
      <c r="AA88" s="66"/>
      <c r="AB88" s="66"/>
      <c r="AC88" s="66"/>
      <c r="AD88" s="66"/>
      <c r="AE88" s="66"/>
      <c r="AF88" s="66"/>
    </row>
    <row r="89" spans="4:32" x14ac:dyDescent="0.25">
      <c r="D89" s="66"/>
      <c r="E89" s="66"/>
      <c r="F89" s="66"/>
      <c r="G89" s="66"/>
      <c r="H89" s="66"/>
      <c r="I89" s="66"/>
      <c r="J89" s="66"/>
      <c r="K89" s="66"/>
      <c r="L89" s="66"/>
      <c r="M89" s="70"/>
      <c r="N89" s="67"/>
      <c r="P89" s="69"/>
      <c r="Q89" s="66"/>
      <c r="R89" s="70"/>
      <c r="Z89" s="66"/>
      <c r="AA89" s="66"/>
      <c r="AB89" s="66"/>
      <c r="AC89" s="66"/>
      <c r="AD89" s="66"/>
      <c r="AE89" s="66"/>
      <c r="AF89" s="66"/>
    </row>
    <row r="90" spans="4:32" x14ac:dyDescent="0.25">
      <c r="D90" s="66"/>
      <c r="E90" s="66"/>
      <c r="F90" s="66"/>
      <c r="G90" s="66"/>
      <c r="H90" s="66"/>
      <c r="I90" s="66"/>
      <c r="J90" s="66"/>
      <c r="K90" s="66"/>
      <c r="L90" s="66"/>
      <c r="M90" s="70"/>
      <c r="N90" s="67"/>
      <c r="P90" s="69"/>
      <c r="Q90" s="66"/>
      <c r="R90" s="70"/>
      <c r="Z90" s="66"/>
      <c r="AA90" s="66"/>
      <c r="AB90" s="66"/>
      <c r="AC90" s="66"/>
      <c r="AD90" s="66"/>
      <c r="AE90" s="66"/>
      <c r="AF90" s="66"/>
    </row>
    <row r="91" spans="4:32" x14ac:dyDescent="0.25">
      <c r="D91" s="66"/>
      <c r="E91" s="66"/>
      <c r="F91" s="66"/>
      <c r="G91" s="66"/>
      <c r="H91" s="66"/>
      <c r="I91" s="66"/>
      <c r="J91" s="66"/>
      <c r="K91" s="66"/>
      <c r="L91" s="66"/>
      <c r="M91" s="70"/>
      <c r="N91" s="67"/>
      <c r="P91" s="69"/>
      <c r="Q91" s="66"/>
      <c r="R91" s="70"/>
      <c r="Z91" s="66"/>
      <c r="AA91" s="66"/>
      <c r="AB91" s="66"/>
      <c r="AC91" s="66"/>
      <c r="AD91" s="66"/>
      <c r="AE91" s="66"/>
      <c r="AF91" s="66"/>
    </row>
    <row r="92" spans="4:32" x14ac:dyDescent="0.25">
      <c r="D92" s="66"/>
      <c r="E92" s="66"/>
      <c r="F92" s="66"/>
      <c r="G92" s="66"/>
      <c r="H92" s="66"/>
      <c r="I92" s="66"/>
      <c r="J92" s="66"/>
      <c r="K92" s="66"/>
      <c r="L92" s="66"/>
      <c r="M92" s="70"/>
      <c r="N92" s="67"/>
      <c r="P92" s="69"/>
      <c r="Q92" s="66"/>
      <c r="R92" s="70"/>
      <c r="Z92" s="66"/>
      <c r="AA92" s="66"/>
      <c r="AB92" s="66"/>
      <c r="AC92" s="66"/>
      <c r="AD92" s="66"/>
      <c r="AE92" s="66"/>
      <c r="AF92" s="66"/>
    </row>
    <row r="93" spans="4:32" x14ac:dyDescent="0.25">
      <c r="D93" s="66"/>
      <c r="E93" s="66"/>
      <c r="F93" s="66"/>
      <c r="G93" s="66"/>
      <c r="H93" s="66"/>
      <c r="I93" s="66"/>
      <c r="J93" s="66"/>
      <c r="K93" s="66"/>
      <c r="L93" s="66"/>
      <c r="M93" s="70"/>
      <c r="N93" s="67"/>
      <c r="P93" s="69"/>
      <c r="Q93" s="66"/>
      <c r="R93" s="70"/>
      <c r="Z93" s="66"/>
      <c r="AA93" s="66"/>
      <c r="AB93" s="66"/>
      <c r="AC93" s="66"/>
      <c r="AD93" s="66"/>
      <c r="AE93" s="66"/>
      <c r="AF93" s="66"/>
    </row>
    <row r="94" spans="4:32" x14ac:dyDescent="0.25">
      <c r="D94" s="66"/>
      <c r="E94" s="66"/>
      <c r="F94" s="66"/>
      <c r="G94" s="66"/>
      <c r="H94" s="66"/>
      <c r="I94" s="66"/>
      <c r="J94" s="66"/>
      <c r="K94" s="66"/>
      <c r="L94" s="66"/>
      <c r="M94" s="70"/>
      <c r="N94" s="67"/>
      <c r="P94" s="69"/>
      <c r="Q94" s="66"/>
      <c r="R94" s="70"/>
      <c r="Z94" s="66"/>
      <c r="AA94" s="66"/>
      <c r="AB94" s="66"/>
      <c r="AC94" s="66"/>
      <c r="AD94" s="66"/>
      <c r="AE94" s="66"/>
      <c r="AF94" s="66"/>
    </row>
    <row r="95" spans="4:32" x14ac:dyDescent="0.25">
      <c r="D95" s="66"/>
      <c r="E95" s="66"/>
      <c r="F95" s="66"/>
      <c r="G95" s="66"/>
      <c r="H95" s="66"/>
      <c r="I95" s="66"/>
      <c r="J95" s="66"/>
      <c r="K95" s="66"/>
      <c r="L95" s="66"/>
      <c r="M95" s="70"/>
      <c r="N95" s="67"/>
      <c r="P95" s="69"/>
      <c r="Q95" s="66"/>
      <c r="R95" s="70"/>
      <c r="Z95" s="66"/>
      <c r="AA95" s="66"/>
      <c r="AB95" s="66"/>
      <c r="AC95" s="66"/>
      <c r="AD95" s="66"/>
      <c r="AE95" s="66"/>
      <c r="AF95" s="66"/>
    </row>
    <row r="96" spans="4:32" x14ac:dyDescent="0.25">
      <c r="D96" s="66"/>
      <c r="E96" s="66"/>
      <c r="F96" s="66"/>
      <c r="G96" s="66"/>
      <c r="H96" s="66"/>
      <c r="I96" s="66"/>
      <c r="J96" s="66"/>
      <c r="K96" s="66"/>
      <c r="L96" s="66"/>
      <c r="M96" s="70"/>
      <c r="N96" s="67"/>
      <c r="P96" s="69"/>
      <c r="Q96" s="66"/>
      <c r="R96" s="70"/>
      <c r="Z96" s="66"/>
      <c r="AA96" s="66"/>
      <c r="AB96" s="66"/>
      <c r="AC96" s="66"/>
      <c r="AD96" s="66"/>
      <c r="AE96" s="66"/>
      <c r="AF96" s="66"/>
    </row>
    <row r="97" spans="4:32" x14ac:dyDescent="0.25">
      <c r="D97" s="66"/>
      <c r="E97" s="66"/>
      <c r="F97" s="66"/>
      <c r="G97" s="66"/>
      <c r="H97" s="66"/>
      <c r="I97" s="66"/>
      <c r="J97" s="66"/>
      <c r="K97" s="66"/>
      <c r="L97" s="66"/>
      <c r="M97" s="70"/>
      <c r="N97" s="67"/>
      <c r="P97" s="69"/>
      <c r="Q97" s="66"/>
      <c r="R97" s="70"/>
      <c r="Z97" s="66"/>
      <c r="AA97" s="66"/>
      <c r="AB97" s="66"/>
      <c r="AC97" s="66"/>
      <c r="AD97" s="66"/>
      <c r="AE97" s="66"/>
      <c r="AF97" s="66"/>
    </row>
    <row r="98" spans="4:32" x14ac:dyDescent="0.25">
      <c r="D98" s="66"/>
      <c r="E98" s="66"/>
      <c r="F98" s="66"/>
      <c r="G98" s="66"/>
      <c r="H98" s="66"/>
      <c r="I98" s="66"/>
      <c r="J98" s="66"/>
      <c r="K98" s="66"/>
      <c r="L98" s="66"/>
      <c r="M98" s="70"/>
      <c r="N98" s="67"/>
      <c r="P98" s="69"/>
      <c r="Q98" s="66"/>
      <c r="R98" s="70"/>
      <c r="Z98" s="66"/>
      <c r="AA98" s="66"/>
      <c r="AB98" s="66"/>
      <c r="AC98" s="66"/>
      <c r="AD98" s="66"/>
      <c r="AE98" s="66"/>
      <c r="AF98" s="66"/>
    </row>
    <row r="99" spans="4:32" x14ac:dyDescent="0.25">
      <c r="D99" s="66"/>
      <c r="E99" s="66"/>
      <c r="F99" s="66"/>
      <c r="G99" s="66"/>
      <c r="H99" s="66"/>
      <c r="I99" s="66"/>
      <c r="J99" s="66"/>
      <c r="K99" s="66"/>
      <c r="L99" s="66"/>
      <c r="M99" s="70"/>
      <c r="N99" s="67"/>
      <c r="P99" s="69"/>
      <c r="Q99" s="66"/>
      <c r="R99" s="70"/>
      <c r="Z99" s="66"/>
      <c r="AA99" s="66"/>
      <c r="AB99" s="66"/>
      <c r="AC99" s="66"/>
      <c r="AD99" s="66"/>
      <c r="AE99" s="66"/>
      <c r="AF99" s="66"/>
    </row>
    <row r="100" spans="4:32" x14ac:dyDescent="0.25">
      <c r="D100" s="66"/>
      <c r="E100" s="66"/>
      <c r="F100" s="66"/>
      <c r="G100" s="66"/>
      <c r="H100" s="66"/>
      <c r="I100" s="66"/>
      <c r="J100" s="66"/>
      <c r="K100" s="66"/>
      <c r="L100" s="66"/>
      <c r="M100" s="70"/>
      <c r="N100" s="67"/>
      <c r="P100" s="69"/>
      <c r="Q100" s="66"/>
      <c r="R100" s="70"/>
      <c r="Z100" s="66"/>
      <c r="AA100" s="66"/>
      <c r="AB100" s="66"/>
      <c r="AC100" s="66"/>
      <c r="AD100" s="66"/>
      <c r="AE100" s="66"/>
      <c r="AF100" s="66"/>
    </row>
    <row r="101" spans="4:32" x14ac:dyDescent="0.25">
      <c r="D101" s="66"/>
      <c r="E101" s="66"/>
      <c r="F101" s="66"/>
      <c r="G101" s="66"/>
      <c r="H101" s="66"/>
      <c r="I101" s="66"/>
      <c r="J101" s="66"/>
      <c r="K101" s="66"/>
      <c r="L101" s="66"/>
      <c r="M101" s="70"/>
      <c r="N101" s="67"/>
      <c r="P101" s="69"/>
      <c r="Q101" s="66"/>
      <c r="R101" s="70"/>
      <c r="Z101" s="66"/>
      <c r="AA101" s="66"/>
      <c r="AB101" s="66"/>
      <c r="AC101" s="66"/>
      <c r="AD101" s="66"/>
      <c r="AE101" s="66"/>
      <c r="AF101" s="66"/>
    </row>
    <row r="102" spans="4:32" x14ac:dyDescent="0.25">
      <c r="D102" s="66"/>
      <c r="E102" s="66"/>
      <c r="F102" s="66"/>
      <c r="G102" s="66"/>
      <c r="H102" s="66"/>
      <c r="I102" s="66"/>
      <c r="J102" s="66"/>
      <c r="K102" s="66"/>
      <c r="L102" s="66"/>
      <c r="M102" s="70"/>
      <c r="N102" s="67"/>
      <c r="P102" s="69"/>
      <c r="Q102" s="66"/>
      <c r="R102" s="70"/>
      <c r="Z102" s="66"/>
      <c r="AA102" s="66"/>
      <c r="AB102" s="66"/>
      <c r="AC102" s="66"/>
      <c r="AD102" s="66"/>
      <c r="AE102" s="66"/>
      <c r="AF102" s="66"/>
    </row>
    <row r="103" spans="4:32" x14ac:dyDescent="0.25">
      <c r="D103" s="66"/>
      <c r="E103" s="66"/>
      <c r="F103" s="66"/>
      <c r="G103" s="66"/>
      <c r="H103" s="66"/>
      <c r="I103" s="66"/>
      <c r="J103" s="66"/>
      <c r="K103" s="66"/>
      <c r="L103" s="66"/>
      <c r="M103" s="70"/>
      <c r="N103" s="67"/>
      <c r="P103" s="69"/>
      <c r="Q103" s="66"/>
      <c r="R103" s="70"/>
      <c r="Z103" s="66"/>
      <c r="AA103" s="66"/>
      <c r="AB103" s="66"/>
      <c r="AC103" s="66"/>
      <c r="AD103" s="66"/>
      <c r="AE103" s="66"/>
      <c r="AF103" s="66"/>
    </row>
    <row r="104" spans="4:32" x14ac:dyDescent="0.25">
      <c r="D104" s="66"/>
      <c r="E104" s="66"/>
      <c r="F104" s="66"/>
      <c r="G104" s="66"/>
      <c r="H104" s="66"/>
      <c r="I104" s="66"/>
      <c r="J104" s="66"/>
      <c r="K104" s="66"/>
      <c r="L104" s="66"/>
      <c r="M104" s="70"/>
      <c r="N104" s="67"/>
      <c r="P104" s="69"/>
      <c r="Q104" s="66"/>
      <c r="R104" s="70"/>
      <c r="Z104" s="66"/>
      <c r="AA104" s="66"/>
      <c r="AB104" s="66"/>
      <c r="AC104" s="66"/>
      <c r="AD104" s="66"/>
      <c r="AE104" s="66"/>
      <c r="AF104" s="66"/>
    </row>
    <row r="105" spans="4:32" x14ac:dyDescent="0.25">
      <c r="D105" s="66"/>
      <c r="E105" s="66"/>
      <c r="F105" s="66"/>
      <c r="G105" s="66"/>
      <c r="H105" s="66"/>
      <c r="I105" s="66"/>
      <c r="J105" s="66"/>
      <c r="K105" s="66"/>
      <c r="L105" s="66"/>
      <c r="M105" s="70"/>
      <c r="N105" s="67"/>
      <c r="P105" s="69"/>
      <c r="Q105" s="66"/>
      <c r="R105" s="70"/>
      <c r="Z105" s="66"/>
      <c r="AA105" s="66"/>
      <c r="AB105" s="66"/>
      <c r="AC105" s="66"/>
      <c r="AD105" s="66"/>
      <c r="AE105" s="66"/>
      <c r="AF105" s="66"/>
    </row>
  </sheetData>
  <phoneticPr fontId="2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8">
    <tabColor theme="9"/>
  </sheetPr>
  <dimension ref="A1:AF62"/>
  <sheetViews>
    <sheetView workbookViewId="0">
      <selection activeCell="D27" sqref="D27"/>
    </sheetView>
  </sheetViews>
  <sheetFormatPr defaultColWidth="8.85546875" defaultRowHeight="12.75" x14ac:dyDescent="0.2"/>
  <cols>
    <col min="1" max="1" width="18.7109375" customWidth="1"/>
    <col min="2" max="2" width="34.7109375" customWidth="1"/>
    <col min="3" max="3" width="10.5703125" customWidth="1"/>
    <col min="4" max="4" width="40.140625" customWidth="1"/>
    <col min="5" max="5" width="4.7109375" customWidth="1"/>
    <col min="6" max="6" width="9.140625" customWidth="1"/>
    <col min="7" max="7" width="12" customWidth="1"/>
    <col min="8" max="8" width="23.7109375" style="91" customWidth="1"/>
    <col min="9" max="9" width="23.7109375" customWidth="1"/>
    <col min="10" max="10" width="5.42578125" customWidth="1"/>
    <col min="11" max="15" width="9.140625" customWidth="1"/>
    <col min="17" max="17" width="14.7109375" customWidth="1"/>
    <col min="18" max="18" width="14.5703125" customWidth="1"/>
    <col min="19" max="19" width="14.7109375" customWidth="1"/>
    <col min="21" max="21" width="21.5703125" customWidth="1"/>
    <col min="22" max="22" width="18" customWidth="1"/>
    <col min="23" max="24" width="18.5703125" customWidth="1"/>
    <col min="27" max="27" width="11.140625" customWidth="1"/>
    <col min="28" max="28" width="25.28515625" customWidth="1"/>
    <col min="29" max="29" width="15.42578125" customWidth="1"/>
  </cols>
  <sheetData>
    <row r="1" spans="1:13" ht="17.25" x14ac:dyDescent="0.3">
      <c r="A1" s="97" t="s">
        <v>147</v>
      </c>
      <c r="B1" s="97"/>
    </row>
    <row r="2" spans="1:13" ht="15.75" thickBot="1" x14ac:dyDescent="0.3">
      <c r="A2" s="98"/>
      <c r="B2" s="95"/>
      <c r="C2" s="113" t="s">
        <v>129</v>
      </c>
      <c r="E2" s="95"/>
      <c r="F2" s="95"/>
      <c r="G2" s="96"/>
      <c r="H2" s="113" t="s">
        <v>131</v>
      </c>
      <c r="J2" s="95"/>
      <c r="K2" s="95"/>
      <c r="L2" s="96"/>
    </row>
    <row r="3" spans="1:13" x14ac:dyDescent="0.2">
      <c r="A3" s="99" t="s">
        <v>135</v>
      </c>
      <c r="B3" s="100" t="s">
        <v>126</v>
      </c>
      <c r="C3" s="99" t="s">
        <v>136</v>
      </c>
      <c r="D3" s="100" t="s">
        <v>130</v>
      </c>
      <c r="E3" s="100" t="s">
        <v>132</v>
      </c>
      <c r="F3" s="100" t="s">
        <v>133</v>
      </c>
      <c r="G3" s="101" t="s">
        <v>146</v>
      </c>
      <c r="H3" s="99" t="s">
        <v>136</v>
      </c>
      <c r="I3" s="100" t="s">
        <v>130</v>
      </c>
      <c r="J3" s="100" t="s">
        <v>132</v>
      </c>
      <c r="K3" s="100" t="s">
        <v>133</v>
      </c>
      <c r="L3" s="101" t="s">
        <v>146</v>
      </c>
      <c r="M3" t="s">
        <v>134</v>
      </c>
    </row>
    <row r="4" spans="1:13" x14ac:dyDescent="0.2">
      <c r="A4" s="98"/>
      <c r="B4" s="95"/>
      <c r="C4" s="98"/>
      <c r="D4" s="95"/>
      <c r="E4" s="94"/>
      <c r="F4" s="92"/>
      <c r="G4" s="117"/>
      <c r="H4" s="98"/>
      <c r="I4" s="95"/>
      <c r="J4" s="103"/>
      <c r="K4" s="102"/>
      <c r="L4" s="96"/>
    </row>
    <row r="5" spans="1:13" x14ac:dyDescent="0.2">
      <c r="A5" s="91"/>
      <c r="B5" s="93"/>
      <c r="C5" s="91"/>
      <c r="D5" s="93"/>
      <c r="E5" s="94"/>
      <c r="F5" s="92"/>
      <c r="G5" s="116"/>
      <c r="I5" s="93"/>
    </row>
    <row r="6" spans="1:13" x14ac:dyDescent="0.2">
      <c r="A6" s="91"/>
      <c r="B6" s="93"/>
      <c r="C6" s="91"/>
      <c r="D6" s="93"/>
      <c r="F6" s="148"/>
      <c r="G6" s="116"/>
      <c r="I6" s="93"/>
    </row>
    <row r="7" spans="1:13" x14ac:dyDescent="0.2">
      <c r="A7" s="91"/>
      <c r="B7" s="93"/>
      <c r="C7" s="91"/>
      <c r="D7" s="93"/>
      <c r="G7" s="116"/>
      <c r="I7" s="93"/>
      <c r="K7" s="148"/>
    </row>
    <row r="8" spans="1:13" x14ac:dyDescent="0.2">
      <c r="A8" s="91"/>
      <c r="B8" s="93"/>
      <c r="C8" s="91"/>
      <c r="D8" s="93"/>
      <c r="G8" s="116"/>
      <c r="I8" s="93"/>
      <c r="K8" s="148"/>
    </row>
    <row r="9" spans="1:13" x14ac:dyDescent="0.2">
      <c r="A9" s="91"/>
      <c r="B9" s="93"/>
      <c r="C9" s="91"/>
      <c r="D9" s="93"/>
      <c r="G9" s="116"/>
      <c r="I9" s="93"/>
    </row>
    <row r="10" spans="1:13" x14ac:dyDescent="0.2">
      <c r="C10" s="95"/>
      <c r="D10" s="95"/>
      <c r="E10" s="95"/>
      <c r="F10" s="124"/>
      <c r="G10" s="96"/>
      <c r="H10" s="98"/>
      <c r="I10" s="95"/>
      <c r="K10" s="95"/>
      <c r="L10" s="95"/>
      <c r="M10" s="89"/>
    </row>
    <row r="11" spans="1:13" x14ac:dyDescent="0.2">
      <c r="E11" s="121"/>
      <c r="M11" s="89"/>
    </row>
    <row r="13" spans="1:13" x14ac:dyDescent="0.2">
      <c r="M13" s="89"/>
    </row>
    <row r="14" spans="1:13" x14ac:dyDescent="0.2">
      <c r="B14" s="1"/>
    </row>
    <row r="15" spans="1:13" x14ac:dyDescent="0.2">
      <c r="C15" s="1"/>
      <c r="D15" s="1"/>
    </row>
    <row r="16" spans="1:13" x14ac:dyDescent="0.2">
      <c r="D16" s="130"/>
    </row>
    <row r="17" spans="2:32" x14ac:dyDescent="0.2">
      <c r="D17" s="130"/>
      <c r="M17" s="89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</row>
    <row r="18" spans="2:32" x14ac:dyDescent="0.2">
      <c r="D18" s="130"/>
    </row>
    <row r="19" spans="2:32" x14ac:dyDescent="0.2">
      <c r="D19" s="130"/>
      <c r="E19" s="89"/>
      <c r="M19" s="89"/>
    </row>
    <row r="20" spans="2:32" x14ac:dyDescent="0.2">
      <c r="D20" s="130"/>
    </row>
    <row r="21" spans="2:32" x14ac:dyDescent="0.2">
      <c r="M21" s="89"/>
    </row>
    <row r="22" spans="2:32" ht="15" customHeight="1" x14ac:dyDescent="0.2">
      <c r="B22" s="1"/>
      <c r="M22" s="89"/>
    </row>
    <row r="23" spans="2:32" x14ac:dyDescent="0.2">
      <c r="C23" s="1"/>
      <c r="D23" s="1"/>
      <c r="E23" s="130"/>
      <c r="M23" s="89"/>
    </row>
    <row r="24" spans="2:32" x14ac:dyDescent="0.2">
      <c r="B24" s="89"/>
      <c r="D24" s="123"/>
      <c r="E24" s="130"/>
      <c r="M24" s="89"/>
    </row>
    <row r="25" spans="2:32" x14ac:dyDescent="0.2">
      <c r="B25" s="89"/>
      <c r="D25" s="148"/>
      <c r="E25" s="130"/>
      <c r="M25" s="89"/>
    </row>
    <row r="26" spans="2:32" x14ac:dyDescent="0.2">
      <c r="B26" s="89"/>
      <c r="D26" s="148"/>
      <c r="E26" s="130"/>
      <c r="M26" s="89"/>
    </row>
    <row r="27" spans="2:32" x14ac:dyDescent="0.2">
      <c r="M27" s="89"/>
    </row>
    <row r="28" spans="2:32" x14ac:dyDescent="0.2">
      <c r="M28" s="89"/>
    </row>
    <row r="29" spans="2:32" x14ac:dyDescent="0.2">
      <c r="B29" s="1"/>
      <c r="M29" s="89"/>
    </row>
    <row r="30" spans="2:32" x14ac:dyDescent="0.2">
      <c r="B30" s="89"/>
      <c r="D30" s="148"/>
      <c r="M30" s="89"/>
    </row>
    <row r="31" spans="2:32" x14ac:dyDescent="0.2">
      <c r="B31" s="89"/>
      <c r="D31" s="148"/>
      <c r="M31" s="89"/>
    </row>
    <row r="32" spans="2:32" x14ac:dyDescent="0.2">
      <c r="B32" s="89"/>
      <c r="D32" s="148"/>
      <c r="M32" s="89"/>
    </row>
    <row r="33" spans="13:13" x14ac:dyDescent="0.2">
      <c r="M33" s="89"/>
    </row>
    <row r="34" spans="13:13" x14ac:dyDescent="0.2">
      <c r="M34" s="89"/>
    </row>
    <row r="35" spans="13:13" x14ac:dyDescent="0.2">
      <c r="M35" s="89"/>
    </row>
    <row r="36" spans="13:13" x14ac:dyDescent="0.2">
      <c r="M36" s="89"/>
    </row>
    <row r="37" spans="13:13" x14ac:dyDescent="0.2">
      <c r="M37" s="89"/>
    </row>
    <row r="38" spans="13:13" x14ac:dyDescent="0.2">
      <c r="M38" s="89"/>
    </row>
    <row r="39" spans="13:13" x14ac:dyDescent="0.2">
      <c r="M39" s="89"/>
    </row>
    <row r="40" spans="13:13" x14ac:dyDescent="0.2">
      <c r="M40" s="89"/>
    </row>
    <row r="41" spans="13:13" x14ac:dyDescent="0.2">
      <c r="M41" s="89"/>
    </row>
    <row r="42" spans="13:13" x14ac:dyDescent="0.2">
      <c r="M42" s="89"/>
    </row>
    <row r="43" spans="13:13" x14ac:dyDescent="0.2">
      <c r="M43" s="89"/>
    </row>
    <row r="44" spans="13:13" x14ac:dyDescent="0.2">
      <c r="M44" s="89"/>
    </row>
    <row r="45" spans="13:13" x14ac:dyDescent="0.2">
      <c r="M45" s="89"/>
    </row>
    <row r="46" spans="13:13" x14ac:dyDescent="0.2">
      <c r="M46" s="89"/>
    </row>
    <row r="47" spans="13:13" x14ac:dyDescent="0.2">
      <c r="M47" s="89"/>
    </row>
    <row r="48" spans="13:13" x14ac:dyDescent="0.2">
      <c r="M48" s="89"/>
    </row>
    <row r="49" spans="6:13" x14ac:dyDescent="0.2">
      <c r="M49" s="89"/>
    </row>
    <row r="50" spans="6:13" x14ac:dyDescent="0.2">
      <c r="M50" s="89"/>
    </row>
    <row r="51" spans="6:13" x14ac:dyDescent="0.2">
      <c r="M51" s="89"/>
    </row>
    <row r="52" spans="6:13" x14ac:dyDescent="0.2">
      <c r="M52" s="89"/>
    </row>
    <row r="53" spans="6:13" x14ac:dyDescent="0.2">
      <c r="M53" s="89"/>
    </row>
    <row r="54" spans="6:13" x14ac:dyDescent="0.2">
      <c r="M54" s="89"/>
    </row>
    <row r="55" spans="6:13" x14ac:dyDescent="0.2">
      <c r="M55" s="89"/>
    </row>
    <row r="56" spans="6:13" x14ac:dyDescent="0.2">
      <c r="M56" s="89"/>
    </row>
    <row r="57" spans="6:13" x14ac:dyDescent="0.2">
      <c r="F57" s="123"/>
      <c r="I57" s="123"/>
      <c r="J57" s="123"/>
      <c r="K57" s="123"/>
    </row>
    <row r="58" spans="6:13" x14ac:dyDescent="0.2">
      <c r="F58" s="123"/>
      <c r="I58" s="123"/>
      <c r="J58" s="123"/>
      <c r="K58" s="123"/>
    </row>
    <row r="59" spans="6:13" x14ac:dyDescent="0.2">
      <c r="F59" s="123"/>
      <c r="I59" s="123"/>
      <c r="J59" s="123"/>
      <c r="K59" s="123"/>
    </row>
    <row r="60" spans="6:13" x14ac:dyDescent="0.2">
      <c r="F60" s="123"/>
      <c r="I60" s="123"/>
      <c r="J60" s="123"/>
      <c r="K60" s="123"/>
    </row>
    <row r="62" spans="6:13" x14ac:dyDescent="0.2">
      <c r="I62" s="123"/>
      <c r="J62" s="123"/>
      <c r="K62" s="12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D13"/>
  <sheetViews>
    <sheetView workbookViewId="0"/>
  </sheetViews>
  <sheetFormatPr defaultColWidth="9.140625" defaultRowHeight="11.25" x14ac:dyDescent="0.2"/>
  <cols>
    <col min="1" max="1" width="14.5703125" style="12" customWidth="1"/>
    <col min="2" max="2" width="42.5703125" style="12" customWidth="1"/>
    <col min="3" max="3" width="28.5703125" style="12" customWidth="1"/>
    <col min="4" max="4" width="21.7109375" style="12" customWidth="1"/>
    <col min="5" max="16384" width="9.140625" style="12"/>
  </cols>
  <sheetData>
    <row r="1" spans="1:4" x14ac:dyDescent="0.2">
      <c r="A1" s="11" t="s">
        <v>100</v>
      </c>
      <c r="B1" s="12" t="s">
        <v>101</v>
      </c>
    </row>
    <row r="3" spans="1:4" ht="18" customHeight="1" x14ac:dyDescent="0.2"/>
    <row r="7" spans="1:4" x14ac:dyDescent="0.2">
      <c r="A7" s="11" t="s">
        <v>16</v>
      </c>
      <c r="B7" s="11" t="s">
        <v>15</v>
      </c>
      <c r="C7" s="11" t="s">
        <v>1</v>
      </c>
      <c r="D7" s="11" t="s">
        <v>0</v>
      </c>
    </row>
    <row r="8" spans="1:4" x14ac:dyDescent="0.2">
      <c r="A8" s="16" t="s">
        <v>17</v>
      </c>
      <c r="B8" s="16" t="s">
        <v>18</v>
      </c>
      <c r="C8" s="14" t="s">
        <v>19</v>
      </c>
    </row>
    <row r="9" spans="1:4" x14ac:dyDescent="0.2">
      <c r="A9" s="11" t="s">
        <v>96</v>
      </c>
    </row>
    <row r="10" spans="1:4" x14ac:dyDescent="0.2">
      <c r="A10" s="22" t="s">
        <v>95</v>
      </c>
      <c r="B10" s="22" t="s">
        <v>95</v>
      </c>
      <c r="C10" s="16" t="s">
        <v>97</v>
      </c>
    </row>
    <row r="11" spans="1:4" x14ac:dyDescent="0.2">
      <c r="A11" s="22" t="s">
        <v>98</v>
      </c>
      <c r="B11" s="22" t="s">
        <v>98</v>
      </c>
      <c r="C11" s="16" t="s">
        <v>97</v>
      </c>
    </row>
    <row r="13" spans="1:4" x14ac:dyDescent="0.2">
      <c r="A13" s="11" t="s">
        <v>102</v>
      </c>
    </row>
  </sheetData>
  <phoneticPr fontId="23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3490" r:id="rId4" name="cmdSpecifySets">
          <controlPr defaultSize="0" autoLine="0" r:id="rId5">
            <anchor moveWithCells="1">
              <from>
                <xdr:col>2</xdr:col>
                <xdr:colOff>9525</xdr:colOff>
                <xdr:row>3</xdr:row>
                <xdr:rowOff>19050</xdr:rowOff>
              </from>
              <to>
                <xdr:col>3</xdr:col>
                <xdr:colOff>9525</xdr:colOff>
                <xdr:row>4</xdr:row>
                <xdr:rowOff>114300</xdr:rowOff>
              </to>
            </anchor>
          </controlPr>
        </control>
      </mc:Choice>
      <mc:Fallback>
        <control shapeId="63490" r:id="rId4" name="cmdSpecifySets"/>
      </mc:Fallback>
    </mc:AlternateContent>
    <mc:AlternateContent xmlns:mc="http://schemas.openxmlformats.org/markup-compatibility/2006">
      <mc:Choice Requires="x14">
        <control shapeId="63489" r:id="rId6" name="cmdCheckRegion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</xdr:rowOff>
              </to>
            </anchor>
          </controlPr>
        </control>
      </mc:Choice>
      <mc:Fallback>
        <control shapeId="63489" r:id="rId6" name="cmdCheckRegionsShee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F7"/>
  <sheetViews>
    <sheetView workbookViewId="0"/>
  </sheetViews>
  <sheetFormatPr defaultColWidth="9.140625" defaultRowHeight="11.25" x14ac:dyDescent="0.2"/>
  <cols>
    <col min="1" max="1" width="12.85546875" style="19" customWidth="1"/>
    <col min="2" max="2" width="12.28515625" style="19" customWidth="1"/>
    <col min="3" max="3" width="21" style="19" customWidth="1"/>
    <col min="4" max="4" width="10.28515625" style="19" customWidth="1"/>
    <col min="5" max="5" width="29.7109375" style="19" customWidth="1"/>
    <col min="6" max="6" width="10.28515625" style="19" customWidth="1"/>
    <col min="7" max="16384" width="9.140625" style="19"/>
  </cols>
  <sheetData>
    <row r="1" spans="1:6" x14ac:dyDescent="0.2">
      <c r="A1" s="21" t="s">
        <v>99</v>
      </c>
    </row>
    <row r="4" spans="1:6" ht="17.25" customHeight="1" x14ac:dyDescent="0.2"/>
    <row r="5" spans="1:6" ht="17.25" customHeight="1" x14ac:dyDescent="0.2">
      <c r="C5" s="27"/>
    </row>
    <row r="6" spans="1:6" ht="15.75" customHeight="1" x14ac:dyDescent="0.2"/>
    <row r="7" spans="1:6" x14ac:dyDescent="0.2">
      <c r="B7" s="28" t="s">
        <v>40</v>
      </c>
      <c r="C7" s="21" t="s">
        <v>41</v>
      </c>
      <c r="D7" s="21" t="s">
        <v>42</v>
      </c>
      <c r="E7" s="21" t="s">
        <v>1</v>
      </c>
      <c r="F7" s="21" t="s">
        <v>0</v>
      </c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71683" r:id="rId4" name="cmdCommUnit">
          <controlPr defaultSize="0" autoLine="0" r:id="rId5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676275</xdr:colOff>
                <xdr:row>4</xdr:row>
                <xdr:rowOff>152400</xdr:rowOff>
              </to>
            </anchor>
          </controlPr>
        </control>
      </mc:Choice>
      <mc:Fallback>
        <control shapeId="71683" r:id="rId4" name="cmdCommUnit"/>
      </mc:Fallback>
    </mc:AlternateContent>
    <mc:AlternateContent xmlns:mc="http://schemas.openxmlformats.org/markup-compatibility/2006">
      <mc:Choice Requires="x14">
        <control shapeId="71682" r:id="rId6" name="cmdCheckCommodit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71682" r:id="rId6" name="cmdCheckCommoditiesSheet"/>
      </mc:Fallback>
    </mc:AlternateContent>
    <mc:AlternateContent xmlns:mc="http://schemas.openxmlformats.org/markup-compatibility/2006">
      <mc:Choice Requires="x14">
        <control shapeId="71681" r:id="rId8" name="cmdSpecifySets">
          <controlPr defaultSize="0" autoLine="0" r:id="rId9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4</xdr:row>
                <xdr:rowOff>152400</xdr:rowOff>
              </to>
            </anchor>
          </controlPr>
        </control>
      </mc:Choice>
      <mc:Fallback>
        <control shapeId="71681" r:id="rId8" name="cmdSpecifySets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5">
    <tabColor theme="4"/>
  </sheetPr>
  <dimension ref="A1:F16"/>
  <sheetViews>
    <sheetView workbookViewId="0"/>
  </sheetViews>
  <sheetFormatPr defaultColWidth="9.140625" defaultRowHeight="11.25" x14ac:dyDescent="0.2"/>
  <cols>
    <col min="1" max="1" width="12.85546875" style="19" customWidth="1"/>
    <col min="2" max="2" width="24.28515625" style="19" customWidth="1"/>
    <col min="3" max="3" width="28" style="19" customWidth="1"/>
    <col min="4" max="4" width="10.28515625" style="19" customWidth="1"/>
    <col min="5" max="5" width="29.7109375" style="19" customWidth="1"/>
    <col min="6" max="6" width="10.28515625" style="19" customWidth="1"/>
    <col min="7" max="16384" width="9.140625" style="19"/>
  </cols>
  <sheetData>
    <row r="1" spans="1:6" x14ac:dyDescent="0.2">
      <c r="A1" s="11" t="str">
        <f ca="1">IF(INDEX(Index!$E$6:$E$37,MATCH(A2,Index!$D$6:$D$37,0))=1,LEFT(A2,SEARCH("_",A2)-1),"")</f>
        <v>Commodities</v>
      </c>
      <c r="B1" s="19" t="s">
        <v>125</v>
      </c>
    </row>
    <row r="2" spans="1:6" ht="12.75" x14ac:dyDescent="0.2">
      <c r="A2" t="str">
        <f ca="1">MID(CELL("filename",A2),FIND("]",CELL("filename",A2))+1,255)</f>
        <v>Commodities_BASE</v>
      </c>
    </row>
    <row r="4" spans="1:6" ht="17.25" customHeight="1" x14ac:dyDescent="0.2"/>
    <row r="5" spans="1:6" ht="17.25" customHeight="1" x14ac:dyDescent="0.2">
      <c r="C5" s="27"/>
    </row>
    <row r="6" spans="1:6" ht="15.75" customHeight="1" x14ac:dyDescent="0.2"/>
    <row r="7" spans="1:6" x14ac:dyDescent="0.2">
      <c r="B7" s="28" t="s">
        <v>40</v>
      </c>
      <c r="C7" s="21" t="s">
        <v>41</v>
      </c>
      <c r="D7" s="21" t="s">
        <v>42</v>
      </c>
      <c r="E7" s="21" t="s">
        <v>1</v>
      </c>
      <c r="F7" s="21" t="s">
        <v>0</v>
      </c>
    </row>
    <row r="8" spans="1:6" s="18" customFormat="1" ht="12.75" x14ac:dyDescent="0.2">
      <c r="A8" s="47" t="s">
        <v>115</v>
      </c>
      <c r="B8" s="53"/>
      <c r="C8" s="53"/>
      <c r="D8" s="53"/>
    </row>
    <row r="9" spans="1:6" s="18" customFormat="1" ht="12.75" x14ac:dyDescent="0.2">
      <c r="A9" s="48"/>
      <c r="B9" s="48" t="str">
        <f>RES!Q2</f>
        <v>IPGM</v>
      </c>
      <c r="C9" s="48" t="str">
        <f>RES!Q3</f>
        <v>Industry - PGMs - Platinum</v>
      </c>
      <c r="D9" s="54" t="s">
        <v>116</v>
      </c>
      <c r="E9" s="31" t="s">
        <v>117</v>
      </c>
    </row>
    <row r="10" spans="1:6" s="18" customFormat="1" ht="12.75" x14ac:dyDescent="0.2">
      <c r="A10" s="48"/>
      <c r="B10" s="48" t="str">
        <f>RES!R2</f>
        <v>IPGMOP</v>
      </c>
      <c r="C10" s="48" t="str">
        <f>RES!R3</f>
        <v>Industry - PGMs - Other PGMs</v>
      </c>
      <c r="D10" s="54" t="s">
        <v>116</v>
      </c>
      <c r="E10" s="31" t="s">
        <v>117</v>
      </c>
    </row>
    <row r="11" spans="1:6" s="18" customFormat="1" ht="12.75" x14ac:dyDescent="0.2">
      <c r="A11" s="48"/>
      <c r="B11" s="48" t="s">
        <v>187</v>
      </c>
      <c r="C11" s="48" t="s">
        <v>188</v>
      </c>
      <c r="D11" s="54" t="s">
        <v>116</v>
      </c>
      <c r="E11" s="31" t="s">
        <v>117</v>
      </c>
    </row>
    <row r="12" spans="1:6" ht="12.75" x14ac:dyDescent="0.2">
      <c r="A12" s="48"/>
      <c r="B12" s="48" t="s">
        <v>205</v>
      </c>
      <c r="C12" s="48" t="s">
        <v>199</v>
      </c>
      <c r="D12" s="54" t="s">
        <v>116</v>
      </c>
      <c r="E12" s="31" t="s">
        <v>117</v>
      </c>
    </row>
    <row r="13" spans="1:6" ht="12.75" x14ac:dyDescent="0.2">
      <c r="B13" s="19" t="s">
        <v>207</v>
      </c>
      <c r="C13" s="48" t="s">
        <v>195</v>
      </c>
      <c r="D13" s="54" t="s">
        <v>116</v>
      </c>
      <c r="E13" s="31" t="s">
        <v>117</v>
      </c>
    </row>
    <row r="14" spans="1:6" ht="12.75" x14ac:dyDescent="0.2">
      <c r="B14" s="19" t="str">
        <f>RES!S2</f>
        <v>OKG</v>
      </c>
      <c r="C14" s="19" t="str">
        <f>RES!S3</f>
        <v>Oil Green JetFuel</v>
      </c>
      <c r="D14" s="54" t="s">
        <v>116</v>
      </c>
      <c r="E14" s="31" t="s">
        <v>117</v>
      </c>
    </row>
    <row r="15" spans="1:6" ht="12.75" x14ac:dyDescent="0.2">
      <c r="B15" s="19" t="str">
        <f>RES!T2</f>
        <v>HETP_EX</v>
      </c>
      <c r="C15" s="19" t="str">
        <f>RES!T3</f>
        <v>Electrolyser H2 PEM  Capacity (GW) Export</v>
      </c>
      <c r="D15" s="54" t="s">
        <v>116</v>
      </c>
      <c r="E15" s="31" t="s">
        <v>117</v>
      </c>
    </row>
    <row r="16" spans="1:6" ht="12.75" x14ac:dyDescent="0.2">
      <c r="B16" s="19" t="str">
        <f>RES!U2</f>
        <v>HFCP_EX</v>
      </c>
      <c r="C16" s="19" t="str">
        <f>RES!U3</f>
        <v>Fuel Cell H2 PEM  Capacity (GW)</v>
      </c>
      <c r="D16" s="54" t="s">
        <v>116</v>
      </c>
      <c r="E16" s="31" t="s">
        <v>117</v>
      </c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5953" r:id="rId4" name="cmdSpecifySets">
          <controlPr defaultSize="0" autoLine="0" r:id="rId5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4</xdr:row>
                <xdr:rowOff>152400</xdr:rowOff>
              </to>
            </anchor>
          </controlPr>
        </control>
      </mc:Choice>
      <mc:Fallback>
        <control shapeId="125953" r:id="rId4" name="cmdSpecifySets"/>
      </mc:Fallback>
    </mc:AlternateContent>
    <mc:AlternateContent xmlns:mc="http://schemas.openxmlformats.org/markup-compatibility/2006">
      <mc:Choice Requires="x14">
        <control shapeId="125954" r:id="rId6" name="cmdCheckCommodit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125954" r:id="rId6" name="cmdCheckCommoditiesSheet"/>
      </mc:Fallback>
    </mc:AlternateContent>
    <mc:AlternateContent xmlns:mc="http://schemas.openxmlformats.org/markup-compatibility/2006">
      <mc:Choice Requires="x14">
        <control shapeId="125955" r:id="rId8" name="cmdCommUnit">
          <controlPr defaultSize="0" autoLine="0" r:id="rId9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676275</xdr:colOff>
                <xdr:row>4</xdr:row>
                <xdr:rowOff>152400</xdr:rowOff>
              </to>
            </anchor>
          </controlPr>
        </control>
      </mc:Choice>
      <mc:Fallback>
        <control shapeId="125955" r:id="rId8" name="cmdCommUnit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F10"/>
  <sheetViews>
    <sheetView workbookViewId="0"/>
  </sheetViews>
  <sheetFormatPr defaultColWidth="9.140625" defaultRowHeight="11.25" x14ac:dyDescent="0.2"/>
  <cols>
    <col min="1" max="1" width="13.5703125" style="12" customWidth="1"/>
    <col min="2" max="2" width="11.140625" style="12" customWidth="1"/>
    <col min="3" max="3" width="27.28515625" style="12" customWidth="1"/>
    <col min="4" max="4" width="11.140625" style="12" customWidth="1"/>
    <col min="5" max="5" width="29.28515625" style="12" customWidth="1"/>
    <col min="6" max="6" width="10.42578125" style="12" customWidth="1"/>
    <col min="7" max="16384" width="9.140625" style="12"/>
  </cols>
  <sheetData>
    <row r="1" spans="1:6" x14ac:dyDescent="0.2">
      <c r="A1" s="11" t="s">
        <v>105</v>
      </c>
    </row>
    <row r="4" spans="1:6" ht="18" customHeight="1" x14ac:dyDescent="0.2"/>
    <row r="7" spans="1:6" x14ac:dyDescent="0.2">
      <c r="B7" s="11" t="s">
        <v>56</v>
      </c>
      <c r="C7" s="11" t="s">
        <v>57</v>
      </c>
      <c r="D7" s="11" t="s">
        <v>93</v>
      </c>
      <c r="E7" s="11" t="s">
        <v>1</v>
      </c>
      <c r="F7" s="11" t="s">
        <v>0</v>
      </c>
    </row>
    <row r="8" spans="1:6" x14ac:dyDescent="0.2">
      <c r="B8" s="11"/>
      <c r="C8" s="11"/>
      <c r="D8" s="11"/>
      <c r="E8" s="11"/>
      <c r="F8" s="11"/>
    </row>
    <row r="9" spans="1:6" x14ac:dyDescent="0.2">
      <c r="B9" s="41"/>
      <c r="C9" s="41"/>
      <c r="E9" s="41"/>
    </row>
    <row r="10" spans="1:6" x14ac:dyDescent="0.2">
      <c r="B10" s="13"/>
      <c r="C10" s="44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80897" r:id="rId4" name="cmdSpecifySets">
          <controlPr defaultSize="0" autoLine="0" r:id="rId5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5</xdr:row>
                <xdr:rowOff>0</xdr:rowOff>
              </to>
            </anchor>
          </controlPr>
        </control>
      </mc:Choice>
      <mc:Fallback>
        <control shapeId="80897" r:id="rId4" name="cmdSpecifySets"/>
      </mc:Fallback>
    </mc:AlternateContent>
    <mc:AlternateContent xmlns:mc="http://schemas.openxmlformats.org/markup-compatibility/2006">
      <mc:Choice Requires="x14">
        <control shapeId="80898" r:id="rId6" name="cmdCheckTechnolog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80898" r:id="rId6" name="cmdCheckTechnologiesSheet"/>
      </mc:Fallback>
    </mc:AlternateContent>
    <mc:AlternateContent xmlns:mc="http://schemas.openxmlformats.org/markup-compatibility/2006">
      <mc:Choice Requires="x14">
        <control shapeId="80899" r:id="rId8" name="cmdProcUnits">
          <controlPr defaultSize="0" autoLine="0" r:id="rId9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647700</xdr:colOff>
                <xdr:row>5</xdr:row>
                <xdr:rowOff>0</xdr:rowOff>
              </to>
            </anchor>
          </controlPr>
        </control>
      </mc:Choice>
      <mc:Fallback>
        <control shapeId="80899" r:id="rId8" name="cmdProcUnits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ANSv2-692-Home</vt:lpstr>
      <vt:lpstr>Log</vt:lpstr>
      <vt:lpstr>Index</vt:lpstr>
      <vt:lpstr>RES</vt:lpstr>
      <vt:lpstr>EB_Exist</vt:lpstr>
      <vt:lpstr>Commodities_BASE</vt:lpstr>
      <vt:lpstr>CommData_BASE</vt:lpstr>
      <vt:lpstr>Processes_BASE</vt:lpstr>
      <vt:lpstr>ProcData_exportLevels</vt:lpstr>
      <vt:lpstr>ProcData_exportPrices</vt:lpstr>
      <vt:lpstr>Exports summary</vt:lpstr>
      <vt:lpstr>Scenarios</vt:lpstr>
      <vt:lpstr>Production of minerals</vt:lpstr>
      <vt:lpstr>Interntl. markets</vt:lpstr>
    </vt:vector>
  </TitlesOfParts>
  <Company>Noble-Soft Systems Pty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Ken Noble</dc:creator>
  <cp:lastModifiedBy>Bruno</cp:lastModifiedBy>
  <cp:lastPrinted>2005-06-23T04:07:43Z</cp:lastPrinted>
  <dcterms:created xsi:type="dcterms:W3CDTF">2005-05-01T12:39:10Z</dcterms:created>
  <dcterms:modified xsi:type="dcterms:W3CDTF">2021-11-15T06:28:10Z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713de5e5-8630-4467-b717-77e01c35d4d4</vt:lpwstr>
  </property>
  <property fmtid="{D5CDD505-2E9C-101B-9397-08002B2CF9AE}" pid="3" name="SaveCode">
    <vt:r8>568371057510375</vt:r8>
  </property>
</Properties>
</file>