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SATIM\DataSpreadsheets\"/>
    </mc:Choice>
  </mc:AlternateContent>
  <xr:revisionPtr revIDLastSave="0" documentId="13_ncr:1_{F6752B24-6C37-4B8D-9E3C-4819384ABE26}" xr6:coauthVersionLast="45" xr6:coauthVersionMax="45" xr10:uidLastSave="{00000000-0000-0000-0000-000000000000}"/>
  <bookViews>
    <workbookView xWindow="1395" yWindow="-16620" windowWidth="27615" windowHeight="14340" xr2:uid="{7C70B42E-9201-48A9-B8F0-1466C79FDCED}"/>
  </bookViews>
  <sheets>
    <sheet name="CO2TaxInputs" sheetId="5" r:id="rId1"/>
    <sheet name="ITEMS-Emiss" sheetId="1" r:id="rId2"/>
    <sheet name="TID" sheetId="2" r:id="rId3"/>
    <sheet name="TS_COMAGG" sheetId="3" r:id="rId4"/>
    <sheet name="TS_Tax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\I">#REF!</definedName>
    <definedName name="\P">#REF!</definedName>
    <definedName name="__FDS_HYPERLINK_TOGGLE_STATE__" hidden="1">"ON"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7</definedName>
    <definedName name="_AtRisk_SimSetting_ReportsList" hidden="1">1832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aa">'[1]Oil Consumption – barrels'!#REF!</definedName>
    <definedName name="AGR">[2]Index!$C$7</definedName>
    <definedName name="COM">[2]Index!$C$8</definedName>
    <definedName name="Demand.Sectors">[3]Index!$D$2:$J$2</definedName>
    <definedName name="discount_rate">#REF!</definedName>
    <definedName name="dr">#REF!</definedName>
    <definedName name="drate">'[4]TechWATv5 (supwat5)'!$E$3</definedName>
    <definedName name="emissions_start">[3]NameConv!$AY$4</definedName>
    <definedName name="emissions_types">[3]NameConv!$AX$3</definedName>
    <definedName name="epp_start">#REF!</definedName>
    <definedName name="etech_data">#REF!</definedName>
    <definedName name="etech_parameters">#REF!</definedName>
    <definedName name="Exist_basic_data_start">#REF!</definedName>
    <definedName name="FuelNames">[3]NameConv!$B$5:$C$44</definedName>
    <definedName name="HTML1_1" hidden="1">"'[Syb96.xls]ESI in South Africa'!$A$2:$C$22"</definedName>
    <definedName name="HTML1_11" hidden="1">1</definedName>
    <definedName name="HTML1_12" hidden="1">"C:\NER\ESIFlow.htm"</definedName>
    <definedName name="HTML1_2" hidden="1">-4146</definedName>
    <definedName name="HTML1_3" hidden="1">"C:\NER\Elec\Temp.htm"</definedName>
    <definedName name="HTMLCount" hidden="1">1</definedName>
    <definedName name="inchtocentimetre">[3]Distribution!$A$17</definedName>
    <definedName name="IND">[2]Index!$C$9</definedName>
    <definedName name="INIT">#REF!</definedName>
    <definedName name="InvConstraint">#REF!</definedName>
    <definedName name="LEAP">#REF!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odel_RUN_code">[3]Index!$A$2</definedName>
    <definedName name="New_basic_data_start">'[5]New Capacity basic data'!$B$9</definedName>
    <definedName name="newtech_cat">#REF!</definedName>
    <definedName name="newtech_count">#REF!</definedName>
    <definedName name="newtech_data">#REF!</definedName>
    <definedName name="newtech_parameters">#REF!</definedName>
    <definedName name="Newtech_Start">#REF!</definedName>
    <definedName name="NONLEAP">#REF!</definedName>
    <definedName name="Pal_Workbook_GUID" hidden="1">"E2D7SR7Q3BDXUD24G1M1SK63"</definedName>
    <definedName name="par_TID_ETech">#REF!</definedName>
    <definedName name="par_TID_Ntech">#REF!</definedName>
    <definedName name="par_TS_ETech">#REF!</definedName>
    <definedName name="PeakContribution.Wind">#REF!</definedName>
    <definedName name="Print1">#REF!</definedName>
    <definedName name="RES">[2]Index!$C$10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Sector.Agriculture">[3]Index!$D$2</definedName>
    <definedName name="Sector.Commercial">[3]Index!$E$2</definedName>
    <definedName name="Sector.Industry">[3]Index!$F$2</definedName>
    <definedName name="Sector.Power">[3]Index!$I$2</definedName>
    <definedName name="Sector.Residential">[3]Index!$H$2</definedName>
    <definedName name="Sector.Supply">[3]Index!$J$2</definedName>
    <definedName name="Sector.Transport">[3]Index!$G$2</definedName>
    <definedName name="sector_prefix">[3]UPS!$B$6</definedName>
    <definedName name="TRA">[2]Index!$C$11</definedName>
    <definedName name="XLSIMSI" hidden="1">{"Sim",3,"Output 1","'Reworked data'!$AI$84","Output 2","'Reworked data'!$AJ$84","Output 3","'Reworked data'!$AK$84","1","2","100","0"}</definedName>
    <definedName name="XLSIMSIM" hidden="1">{"Sim",3,"Output 1","'Reworked data'!$AI$84","Output 2","'Reworked data'!$AJ$84","Output 3","'Reworked data'!$AK$84","1","2","100","0"}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1" i="8" l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D1" i="8"/>
  <c r="F7" i="5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Q3" i="5"/>
  <c r="R3" i="5"/>
  <c r="S3" i="5"/>
  <c r="T3" i="5"/>
  <c r="U3" i="5"/>
  <c r="V3" i="5"/>
  <c r="W3" i="5"/>
  <c r="X3" i="5"/>
  <c r="Y3" i="5"/>
  <c r="Z3" i="5"/>
  <c r="AA3" i="5"/>
  <c r="AB3" i="5"/>
  <c r="J3" i="5"/>
  <c r="K3" i="5"/>
  <c r="L3" i="5"/>
  <c r="M3" i="5"/>
  <c r="N3" i="5"/>
  <c r="O3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I2" i="5"/>
  <c r="F6" i="5"/>
  <c r="N8" i="5" s="1" a="1"/>
  <c r="N8" i="5" s="1"/>
  <c r="N9" i="5" s="1"/>
  <c r="Z2" i="8" s="1"/>
  <c r="N10" i="5" l="1"/>
  <c r="AA8" i="5" a="1"/>
  <c r="AA8" i="5" s="1"/>
  <c r="R8" i="5" a="1"/>
  <c r="R8" i="5" s="1"/>
  <c r="V8" i="5" a="1"/>
  <c r="V8" i="5" s="1"/>
  <c r="U8" i="5" a="1"/>
  <c r="U8" i="5" s="1"/>
  <c r="L8" i="5" a="1"/>
  <c r="L8" i="5" s="1"/>
  <c r="K8" i="5" a="1"/>
  <c r="K8" i="5" s="1"/>
  <c r="S8" i="5" a="1"/>
  <c r="S8" i="5" s="1"/>
  <c r="E8" i="5" a="1"/>
  <c r="E8" i="5" s="1"/>
  <c r="I8" i="5" a="1"/>
  <c r="I8" i="5" s="1"/>
  <c r="Y8" i="5" a="1"/>
  <c r="Y8" i="5" s="1"/>
  <c r="X8" i="5" a="1"/>
  <c r="X8" i="5" s="1"/>
  <c r="W8" i="5" a="1"/>
  <c r="W8" i="5" s="1"/>
  <c r="M8" i="5" a="1"/>
  <c r="M8" i="5" s="1"/>
  <c r="T8" i="5" a="1"/>
  <c r="T8" i="5" s="1"/>
  <c r="AB8" i="5" a="1"/>
  <c r="AB8" i="5" s="1"/>
  <c r="J8" i="5" a="1"/>
  <c r="J8" i="5" s="1"/>
  <c r="Q8" i="5" a="1"/>
  <c r="Q8" i="5" s="1"/>
  <c r="Z8" i="5" a="1"/>
  <c r="Z8" i="5" s="1"/>
  <c r="H8" i="5" a="1"/>
  <c r="H8" i="5" s="1"/>
  <c r="P8" i="5" a="1"/>
  <c r="P8" i="5" s="1"/>
  <c r="G8" i="5" a="1"/>
  <c r="G8" i="5" s="1"/>
  <c r="O8" i="5" a="1"/>
  <c r="O8" i="5" s="1"/>
  <c r="F8" i="5" a="1"/>
  <c r="F8" i="5" s="1"/>
  <c r="J9" i="5" l="1"/>
  <c r="V2" i="8" s="1"/>
  <c r="F9" i="5"/>
  <c r="R2" i="8" s="1"/>
  <c r="X9" i="5"/>
  <c r="AJ2" i="8" s="1"/>
  <c r="Y9" i="5"/>
  <c r="AK2" i="8" s="1"/>
  <c r="G9" i="5"/>
  <c r="S2" i="8" s="1"/>
  <c r="I9" i="5"/>
  <c r="U2" i="8" s="1"/>
  <c r="P9" i="5"/>
  <c r="AB2" i="8" s="1"/>
  <c r="E9" i="5"/>
  <c r="Q2" i="8" s="1"/>
  <c r="AB9" i="5"/>
  <c r="AN2" i="8" s="1"/>
  <c r="H9" i="5"/>
  <c r="T2" i="8" s="1"/>
  <c r="S9" i="5"/>
  <c r="AE2" i="8" s="1"/>
  <c r="L9" i="5"/>
  <c r="X2" i="8" s="1"/>
  <c r="O9" i="5"/>
  <c r="AA2" i="8" s="1"/>
  <c r="Z9" i="5"/>
  <c r="AL2" i="8" s="1"/>
  <c r="K9" i="5"/>
  <c r="W2" i="8" s="1"/>
  <c r="V9" i="5"/>
  <c r="AH2" i="8" s="1"/>
  <c r="M9" i="5"/>
  <c r="Y2" i="8" s="1"/>
  <c r="Q9" i="5"/>
  <c r="AC2" i="8" s="1"/>
  <c r="U9" i="5"/>
  <c r="AG2" i="8" s="1"/>
  <c r="T9" i="5"/>
  <c r="AF2" i="8" s="1"/>
  <c r="R9" i="5"/>
  <c r="AD2" i="8" s="1"/>
  <c r="AA9" i="5"/>
  <c r="AM2" i="8" s="1"/>
  <c r="W9" i="5"/>
  <c r="AI2" i="8" s="1"/>
  <c r="O10" i="5" l="1"/>
  <c r="U10" i="5"/>
  <c r="J10" i="5"/>
  <c r="AB10" i="5"/>
  <c r="P10" i="5"/>
  <c r="K10" i="5"/>
  <c r="X10" i="5"/>
  <c r="W10" i="5"/>
  <c r="M10" i="5"/>
  <c r="G10" i="5"/>
  <c r="S10" i="5"/>
  <c r="AA10" i="5"/>
  <c r="V10" i="5"/>
  <c r="H10" i="5"/>
  <c r="Y10" i="5"/>
  <c r="Q10" i="5"/>
  <c r="L10" i="5"/>
  <c r="R10" i="5"/>
  <c r="I10" i="5"/>
  <c r="T10" i="5"/>
  <c r="Z10" i="5"/>
  <c r="E10" i="5"/>
  <c r="F10" i="5"/>
  <c r="G3" i="5" l="1"/>
  <c r="H3" i="5" s="1"/>
  <c r="I3" i="5" s="1"/>
  <c r="F3" i="5"/>
  <c r="G2" i="5"/>
  <c r="H2" i="5" s="1"/>
  <c r="F2" i="5"/>
  <c r="V1" i="5"/>
  <c r="W1" i="5" s="1"/>
  <c r="X1" i="5" s="1"/>
  <c r="Y1" i="5" s="1"/>
  <c r="Z1" i="5" s="1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F1" i="5"/>
  <c r="K1" i="3" l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D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<sst xmlns="http://schemas.openxmlformats.org/spreadsheetml/2006/main" count="546" uniqueCount="163">
  <si>
    <t>REGION1</t>
  </si>
  <si>
    <t>-</t>
  </si>
  <si>
    <t>ANNUAL</t>
  </si>
  <si>
    <t>ITEMS</t>
  </si>
  <si>
    <t>TID DATA</t>
  </si>
  <si>
    <t>TS DATA</t>
  </si>
  <si>
    <t>CO2 Price Level</t>
  </si>
  <si>
    <t>2019 Rands</t>
  </si>
  <si>
    <t>CPAMS</t>
  </si>
  <si>
    <t>HPAMS</t>
  </si>
  <si>
    <t>Scenario to Load</t>
  </si>
  <si>
    <t>2012 Rands</t>
  </si>
  <si>
    <t>For SATIM</t>
  </si>
  <si>
    <t>For eSAGE</t>
  </si>
  <si>
    <t>E</t>
  </si>
  <si>
    <t>Fugitive Emissions South Africa</t>
  </si>
  <si>
    <t>KT</t>
  </si>
  <si>
    <t>COM,ENV,ANNUAL,GHG</t>
  </si>
  <si>
    <t>Fugitive Emissions Region</t>
  </si>
  <si>
    <t>CO2SF</t>
  </si>
  <si>
    <t>CO2SP</t>
  </si>
  <si>
    <t>CH4SF</t>
  </si>
  <si>
    <t>CO2S</t>
  </si>
  <si>
    <t>CO2S South Africa</t>
  </si>
  <si>
    <t>CH4S</t>
  </si>
  <si>
    <t>CH4S South Africa</t>
  </si>
  <si>
    <t>N2OS</t>
  </si>
  <si>
    <t>N2OS South Africa</t>
  </si>
  <si>
    <t>AGRCO2S</t>
  </si>
  <si>
    <t>Agriculture Carbon dioxide South Africa</t>
  </si>
  <si>
    <t>AGRCH4S</t>
  </si>
  <si>
    <t>Agriculture Methane South Africa</t>
  </si>
  <si>
    <t>AGRN2OS</t>
  </si>
  <si>
    <t>Agriculture Nitrous Oxide South Africa</t>
  </si>
  <si>
    <t>AGRSOXS</t>
  </si>
  <si>
    <t>Agriculture Sulphur gases South Africa</t>
  </si>
  <si>
    <t>AGRNOXS</t>
  </si>
  <si>
    <t>Agriculture Nitrogen gases South Africa</t>
  </si>
  <si>
    <t>AGRCMOX</t>
  </si>
  <si>
    <t>Agriculture Carbon monoxide South Africa</t>
  </si>
  <si>
    <t>AGRNMVS</t>
  </si>
  <si>
    <t>Agriculture NMVOCs South Africa</t>
  </si>
  <si>
    <t>AGRP10S</t>
  </si>
  <si>
    <t>Agriculture PM10 South Africa</t>
  </si>
  <si>
    <t>COMCO2S</t>
  </si>
  <si>
    <t>Commercial Carbon dioxide South Africa</t>
  </si>
  <si>
    <t>COMCH4S</t>
  </si>
  <si>
    <t>Commercial Methane South Africa</t>
  </si>
  <si>
    <t>COMN2OS</t>
  </si>
  <si>
    <t>Commercial Nitrous Oxide South Africa</t>
  </si>
  <si>
    <t>COMSOXS</t>
  </si>
  <si>
    <t>Commercial Sulphur gases South Africa</t>
  </si>
  <si>
    <t>COMNOXS</t>
  </si>
  <si>
    <t>Commercial Nitrogen gases South Africa</t>
  </si>
  <si>
    <t>COMCMOX</t>
  </si>
  <si>
    <t>Commercial Carbon monoxide South Africa</t>
  </si>
  <si>
    <t>COMNMVS</t>
  </si>
  <si>
    <t>Commercial NMVOCs South Africa</t>
  </si>
  <si>
    <t>COMP10S</t>
  </si>
  <si>
    <t>Commercial PM10 South Africa</t>
  </si>
  <si>
    <t>INDCO2S</t>
  </si>
  <si>
    <t>Industry Carbon dioxide South Africa</t>
  </si>
  <si>
    <t>INDCH4S</t>
  </si>
  <si>
    <t>Industry Methane South Africa</t>
  </si>
  <si>
    <t>INDN2OS</t>
  </si>
  <si>
    <t>Industry Nitrous Oxide South Africa</t>
  </si>
  <si>
    <t>INDSOXS</t>
  </si>
  <si>
    <t>Industry Sulphur gases South Africa</t>
  </si>
  <si>
    <t>INDNOXS</t>
  </si>
  <si>
    <t>Industry Nitrogen gases South Africa</t>
  </si>
  <si>
    <t>INDCMOX</t>
  </si>
  <si>
    <t>Industry Carbon monoxide South Africa</t>
  </si>
  <si>
    <t>INDNMVS</t>
  </si>
  <si>
    <t>Industry NMVOCs South Africa</t>
  </si>
  <si>
    <t>INDP10S</t>
  </si>
  <si>
    <t>Industry PM10 South Africa</t>
  </si>
  <si>
    <t>TRACO2S</t>
  </si>
  <si>
    <t>Transport Carbon dioxide South Africa</t>
  </si>
  <si>
    <t>TRACH4S</t>
  </si>
  <si>
    <t>Transport Methane South Africa</t>
  </si>
  <si>
    <t>TRAN2OS</t>
  </si>
  <si>
    <t>Transport Nitrous Oxide South Africa</t>
  </si>
  <si>
    <t>TRASOXS</t>
  </si>
  <si>
    <t>Transport Sulphur gases South Africa</t>
  </si>
  <si>
    <t>TRANOXS</t>
  </si>
  <si>
    <t>Transport Nitrogen gases South Africa</t>
  </si>
  <si>
    <t>TRACMOX</t>
  </si>
  <si>
    <t>Transport Carbon monoxide South Africa</t>
  </si>
  <si>
    <t>TRANMVS</t>
  </si>
  <si>
    <t>Transport NMVOCs South Africa</t>
  </si>
  <si>
    <t>TRAP10S</t>
  </si>
  <si>
    <t>Transport PM10 South Africa</t>
  </si>
  <si>
    <t>RESCO2S</t>
  </si>
  <si>
    <t>Residential Carbon dioxide South Africa</t>
  </si>
  <si>
    <t>RESCH4S</t>
  </si>
  <si>
    <t>Residential Methane South Africa</t>
  </si>
  <si>
    <t>RESN2OS</t>
  </si>
  <si>
    <t>Residential Nitrous Oxide South Africa</t>
  </si>
  <si>
    <t>RESSOXS</t>
  </si>
  <si>
    <t>Residential Sulphur gases South Africa</t>
  </si>
  <si>
    <t>RESNOXS</t>
  </si>
  <si>
    <t>Residential Nitrogen gases South Africa</t>
  </si>
  <si>
    <t>RESCMOX</t>
  </si>
  <si>
    <t>Residential Carbon monoxide South Africa</t>
  </si>
  <si>
    <t>RESNMVS</t>
  </si>
  <si>
    <t>Residential NMVOCs South Africa</t>
  </si>
  <si>
    <t>RESP10S</t>
  </si>
  <si>
    <t>Residential PM10 South Africa</t>
  </si>
  <si>
    <t>PWRCO2S</t>
  </si>
  <si>
    <t>Power Sector Carbon dioxide South Africa</t>
  </si>
  <si>
    <t>PWRCH4S</t>
  </si>
  <si>
    <t>Power Sector Methane South Africa</t>
  </si>
  <si>
    <t>PWRN2OS</t>
  </si>
  <si>
    <t>Power Sector Nitrous Oxide South Africa</t>
  </si>
  <si>
    <t>PWRSOXS</t>
  </si>
  <si>
    <t>Power Sector Sulphur gases South Africa</t>
  </si>
  <si>
    <t>PWRNOXS</t>
  </si>
  <si>
    <t>Power Sector Nitrogen gases South Africa</t>
  </si>
  <si>
    <t>PWRCMOX</t>
  </si>
  <si>
    <t>Power Sector Carbon monoxide South Africa</t>
  </si>
  <si>
    <t>PWRNMVS</t>
  </si>
  <si>
    <t>Power Sector NMVOCs South Africa</t>
  </si>
  <si>
    <t>PWRP10S</t>
  </si>
  <si>
    <t>Power Sector PM10 South Africa</t>
  </si>
  <si>
    <t>PWRCO2R</t>
  </si>
  <si>
    <t>Power Sector Carbon dioxide Region</t>
  </si>
  <si>
    <t>PWRCH4R</t>
  </si>
  <si>
    <t>Power Sector Methane Region</t>
  </si>
  <si>
    <t>PWRN2OR</t>
  </si>
  <si>
    <t>Power Sector Nitrous Oxide Region</t>
  </si>
  <si>
    <t>PWRSOXR</t>
  </si>
  <si>
    <t>Power Sector Sulphur gases Region</t>
  </si>
  <si>
    <t>PWRNOXR</t>
  </si>
  <si>
    <t>Power Sector Nitrogen gases Region</t>
  </si>
  <si>
    <t>PWRCMOR</t>
  </si>
  <si>
    <t>Power Sector Carbon monoxide Region</t>
  </si>
  <si>
    <t>PWRNMVR</t>
  </si>
  <si>
    <t>Power Sector NMVOCs Region</t>
  </si>
  <si>
    <t>PWRP10R</t>
  </si>
  <si>
    <t>Power Sector PM10 Region</t>
  </si>
  <si>
    <t>UPSCO2S</t>
  </si>
  <si>
    <t>Supply Sector Carbon dioxide South Africa</t>
  </si>
  <si>
    <t>UPSCH4S</t>
  </si>
  <si>
    <t>Supply Sector Methane South Africa</t>
  </si>
  <si>
    <t>UPSN2OS</t>
  </si>
  <si>
    <t>Supply Sector Nitrous Oxide South Africa</t>
  </si>
  <si>
    <t>UPSSOXS</t>
  </si>
  <si>
    <t>Supply Sector Sulphur gases South Africa</t>
  </si>
  <si>
    <t>UPSNOXS</t>
  </si>
  <si>
    <t>Supply Sector Nitrogen gases South Africa</t>
  </si>
  <si>
    <t>UPSCMOX</t>
  </si>
  <si>
    <t>Supply Sector Carbon monoxide South Africa</t>
  </si>
  <si>
    <t>UPSNMVS</t>
  </si>
  <si>
    <t>Supply Sector NMVOCs South Africa</t>
  </si>
  <si>
    <t>UPSP10S</t>
  </si>
  <si>
    <t>Supply Sector PM10 South Africa</t>
  </si>
  <si>
    <t>CO2eqST</t>
  </si>
  <si>
    <t>CO2eq for Carbon tax accounting</t>
  </si>
  <si>
    <t>COM_AGG</t>
  </si>
  <si>
    <t>CO2EQST</t>
  </si>
  <si>
    <t>COM_CSTNET</t>
  </si>
  <si>
    <t>2019 Rands/ton</t>
  </si>
  <si>
    <t>2015 Rands/kton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</si>
</sst>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£-809]#,##0.00;[Red]&quot;-&quot;[$£-809]#,##0.00"/>
  </numFmts>
  <fonts count="4" x14ac:knownFonts="1">
    <font>
      <sz val="10"/>
      <name val="Arial"/>
      <family val="2"/>
    </font>
    <font>
      <sz val="11"/>
      <color rgb="FF3F3F76"/>
      <name val="Calibri"/>
      <family val="2"/>
      <scheme val="minor"/>
    </font>
    <font>
      <sz val="10"/>
      <name val="Arial"/>
      <family val="2"/>
    </font>
    <font>
      <b/>
      <sz val="8"/>
      <color rgb="FF800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2" fillId="0" borderId="0" xfId="2"/>
    <xf numFmtId="10" fontId="0" fillId="0" borderId="0" xfId="0" applyNumberFormat="1"/>
    <xf numFmtId="0" fontId="1" fillId="2" borderId="1" xfId="1"/>
    <xf numFmtId="164" fontId="3" fillId="0" borderId="0" xfId="4" applyNumberFormat="1" applyFont="1"/>
  </cellXfs>
  <cellStyles count="5">
    <cellStyle name="Input" xfId="1" builtinId="20"/>
    <cellStyle name="Normal" xfId="0" builtinId="0"/>
    <cellStyle name="Normal 13" xfId="2" xr:uid="{1030A58F-AC87-4AC7-BEDA-0B28F361A273}"/>
    <cellStyle name="Normal 2" xfId="3" xr:uid="{76649DB0-523C-4EED-AA29-E0904107359B}"/>
    <cellStyle name="Normal 2 2 2" xfId="4" xr:uid="{43AB01CA-EFE9-462C-828F-E924A57F8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wnloads/BP%202013%20Energy%20Revie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01433536/Google%20Drive/SATIM/Model%20Files/DMD_PRJ%20-%20Copy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ivate/tmp/SATIM/TCH_SUP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Modelling%20Group\_02_PROJECTS\WB\water-energy\task2\Costing%20options%20v6.1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AnswerTIMESv6/Answer_Databases/WB/SATIM_20140819runs-copy/TCH_PWR-WA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il Consumption – barrel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Log"/>
      <sheetName val="REGIONS"/>
      <sheetName val="Index"/>
      <sheetName val="FromCGE"/>
      <sheetName val="ITEMS_AGR"/>
      <sheetName val="AGR"/>
      <sheetName val="ITEMS_IND"/>
      <sheetName val="IND"/>
      <sheetName val="ITEMS_RES"/>
      <sheetName val="RES"/>
      <sheetName val="ITEMS_COM"/>
      <sheetName val="COM"/>
      <sheetName val="ITEMS_TRA"/>
      <sheetName val="FTRA"/>
      <sheetName val="PTRA"/>
      <sheetName val="OtherTRA"/>
    </sheetNames>
    <sheetDataSet>
      <sheetData sheetId="0" refreshError="1"/>
      <sheetData sheetId="1" refreshError="1"/>
      <sheetData sheetId="2">
        <row r="7">
          <cell r="C7">
            <v>1</v>
          </cell>
        </row>
        <row r="8">
          <cell r="C8">
            <v>1</v>
          </cell>
        </row>
        <row r="9">
          <cell r="C9">
            <v>1</v>
          </cell>
        </row>
        <row r="10">
          <cell r="C10">
            <v>1</v>
          </cell>
        </row>
        <row r="11">
          <cell r="C11">
            <v>1</v>
          </cell>
        </row>
      </sheetData>
      <sheetData sheetId="3">
        <row r="5">
          <cell r="J5" t="str">
            <v>Greenshoots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Log"/>
      <sheetName val="NameConv"/>
      <sheetName val="REGIONS"/>
      <sheetName val="2006"/>
      <sheetName val="Liq Fuel Prices"/>
      <sheetName val="Coal price"/>
      <sheetName val="Oil price"/>
      <sheetName val="Gas Price"/>
      <sheetName val="Fugitive emissions"/>
      <sheetName val="Distribution"/>
      <sheetName val="SUP"/>
      <sheetName val="ITEMS_STech"/>
      <sheetName val="TS STech"/>
      <sheetName val="TS STechPEX"/>
      <sheetName val="TID STech"/>
      <sheetName val="ITEMS_Comm"/>
      <sheetName val="TS ZTech"/>
      <sheetName val="TID ZTech"/>
      <sheetName val="SasolRES"/>
      <sheetName val="Crude refineries"/>
      <sheetName val="GTL and CTL"/>
      <sheetName val="SummaryRef"/>
      <sheetName val="RefineriesRES"/>
      <sheetName val="RefineriesData"/>
      <sheetName val="Hydrogen"/>
      <sheetName val="UPS"/>
      <sheetName val="ITEMS_UPS"/>
      <sheetName val="ITEMS_GRP"/>
      <sheetName val="TS_TTech"/>
      <sheetName val="TID_TTech"/>
      <sheetName val="ITEMS_XTech"/>
      <sheetName val="ITEMS_CommX"/>
      <sheetName val="TS_XTech"/>
      <sheetName val="TID_XTech"/>
      <sheetName val="ITEMS_XEmiss"/>
      <sheetName val="TS XEmiss"/>
      <sheetName val="TID XEmiss"/>
      <sheetName val="ExchangeRateDetail"/>
      <sheetName val="Deflator"/>
      <sheetName val="SUPRES"/>
      <sheetName val="ITEMS_XFEmiss"/>
      <sheetName val="TS XFEmiss"/>
      <sheetName val="TID XFEmiss"/>
      <sheetName val="Emission Control_Technologies"/>
      <sheetName val="Items_TEmiss"/>
      <sheetName val="TS TEmiss"/>
      <sheetName val="ITEMS UC"/>
      <sheetName val="TS UC"/>
      <sheetName val="TID UC"/>
      <sheetName val="WAT-Items"/>
      <sheetName val="WAT-TSData"/>
      <sheetName val="WAT-TIDData"/>
      <sheetName val="CPI_1960-2013"/>
      <sheetName val="Sheet1"/>
    </sheetNames>
    <sheetDataSet>
      <sheetData sheetId="0">
        <row r="2">
          <cell r="A2">
            <v>1</v>
          </cell>
          <cell r="D2">
            <v>1</v>
          </cell>
          <cell r="E2">
            <v>1</v>
          </cell>
          <cell r="F2">
            <v>1</v>
          </cell>
          <cell r="G2">
            <v>1</v>
          </cell>
          <cell r="H2">
            <v>1</v>
          </cell>
          <cell r="I2">
            <v>1</v>
          </cell>
          <cell r="J2">
            <v>1</v>
          </cell>
        </row>
      </sheetData>
      <sheetData sheetId="1"/>
      <sheetData sheetId="2">
        <row r="3">
          <cell r="AX3">
            <v>16</v>
          </cell>
        </row>
        <row r="4">
          <cell r="AY4" t="str">
            <v>CO2S</v>
          </cell>
        </row>
        <row r="5">
          <cell r="B5" t="str">
            <v>Biogas</v>
          </cell>
          <cell r="C5" t="str">
            <v>BIG</v>
          </cell>
        </row>
        <row r="6">
          <cell r="B6" t="str">
            <v>Bioethanol</v>
          </cell>
          <cell r="C6" t="str">
            <v>BIE</v>
          </cell>
        </row>
        <row r="7">
          <cell r="B7" t="str">
            <v>Biodiesel</v>
          </cell>
          <cell r="C7" t="str">
            <v>BID</v>
          </cell>
        </row>
        <row r="8">
          <cell r="B8" t="str">
            <v>Biomass bagasse</v>
          </cell>
          <cell r="C8" t="str">
            <v>BIB</v>
          </cell>
        </row>
        <row r="9">
          <cell r="B9" t="str">
            <v>Biomass Other</v>
          </cell>
          <cell r="C9" t="str">
            <v>BIO</v>
          </cell>
        </row>
        <row r="10">
          <cell r="B10" t="str">
            <v>Biomass Wood</v>
          </cell>
          <cell r="C10" t="str">
            <v>BIW</v>
          </cell>
        </row>
        <row r="11">
          <cell r="B11" t="str">
            <v>Coal</v>
          </cell>
          <cell r="C11" t="str">
            <v>COA</v>
          </cell>
        </row>
        <row r="12">
          <cell r="B12" t="str">
            <v>Coal Coking</v>
          </cell>
          <cell r="C12" t="str">
            <v>COK</v>
          </cell>
        </row>
        <row r="13">
          <cell r="B13" t="str">
            <v>Coal Discard</v>
          </cell>
          <cell r="C13" t="str">
            <v>CLD</v>
          </cell>
        </row>
        <row r="14">
          <cell r="B14" t="str">
            <v>Coal low grade</v>
          </cell>
          <cell r="C14" t="str">
            <v>CLE</v>
          </cell>
        </row>
        <row r="15">
          <cell r="B15" t="str">
            <v>Coal for plants in Botswana</v>
          </cell>
          <cell r="C15" t="str">
            <v>CRB</v>
          </cell>
        </row>
        <row r="16">
          <cell r="B16" t="str">
            <v>Electricity</v>
          </cell>
          <cell r="C16" t="str">
            <v>ELC</v>
          </cell>
        </row>
        <row r="17">
          <cell r="B17" t="str">
            <v>Electricity Upstream Transmission</v>
          </cell>
          <cell r="C17" t="str">
            <v>ELCC</v>
          </cell>
        </row>
        <row r="18">
          <cell r="B18" t="str">
            <v>Gas South Africa</v>
          </cell>
          <cell r="C18" t="str">
            <v>GAS</v>
          </cell>
        </row>
        <row r="19">
          <cell r="B19" t="str">
            <v>Gas Southern Mozambique</v>
          </cell>
          <cell r="C19" t="str">
            <v>GRS</v>
          </cell>
        </row>
        <row r="20">
          <cell r="B20" t="str">
            <v>Gas Namibia</v>
          </cell>
          <cell r="C20" t="str">
            <v>GRN</v>
          </cell>
        </row>
        <row r="21">
          <cell r="B21" t="str">
            <v>Gas Regional LNG</v>
          </cell>
          <cell r="C21" t="str">
            <v>GRL</v>
          </cell>
        </row>
        <row r="22">
          <cell r="B22" t="str">
            <v>Gas International LNG</v>
          </cell>
          <cell r="C22" t="str">
            <v>GWL</v>
          </cell>
        </row>
        <row r="23">
          <cell r="B23" t="str">
            <v>Gas Northern Mozambique</v>
          </cell>
          <cell r="C23" t="str">
            <v>GRM</v>
          </cell>
        </row>
        <row r="24">
          <cell r="B24" t="str">
            <v>Gas Indigenous Ibhubezi</v>
          </cell>
          <cell r="C24" t="str">
            <v>GIB</v>
          </cell>
        </row>
        <row r="25">
          <cell r="B25" t="str">
            <v>Gas Indigenous Shale</v>
          </cell>
          <cell r="C25" t="str">
            <v>GIH</v>
          </cell>
        </row>
        <row r="26">
          <cell r="B26" t="str">
            <v>Coastal Gas</v>
          </cell>
          <cell r="C26" t="str">
            <v>GIC</v>
          </cell>
        </row>
        <row r="27">
          <cell r="B27" t="str">
            <v>Gas Methane Rich</v>
          </cell>
          <cell r="C27" t="str">
            <v>GIM</v>
          </cell>
        </row>
        <row r="28">
          <cell r="B28" t="str">
            <v>Heat-Steam</v>
          </cell>
          <cell r="C28" t="str">
            <v>HET</v>
          </cell>
        </row>
        <row r="29">
          <cell r="B29" t="str">
            <v>Heat-Steam Existing</v>
          </cell>
          <cell r="C29" t="str">
            <v>HEE</v>
          </cell>
        </row>
        <row r="30">
          <cell r="B30" t="str">
            <v>Heat-Steam New</v>
          </cell>
          <cell r="C30" t="str">
            <v>HEN</v>
          </cell>
        </row>
        <row r="31">
          <cell r="B31" t="str">
            <v>Hydro</v>
          </cell>
          <cell r="C31" t="str">
            <v>HYD</v>
          </cell>
        </row>
        <row r="32">
          <cell r="B32" t="str">
            <v>Hydrogen</v>
          </cell>
          <cell r="C32" t="str">
            <v>HGN</v>
          </cell>
        </row>
        <row r="33">
          <cell r="B33" t="str">
            <v>Nuclear</v>
          </cell>
          <cell r="C33" t="str">
            <v>NUC</v>
          </cell>
        </row>
        <row r="34">
          <cell r="B34" t="str">
            <v>Oil Av Gasoline</v>
          </cell>
          <cell r="C34" t="str">
            <v>OAG</v>
          </cell>
        </row>
        <row r="35">
          <cell r="B35" t="str">
            <v>Oil Crude</v>
          </cell>
          <cell r="C35" t="str">
            <v>OCR</v>
          </cell>
        </row>
        <row r="36">
          <cell r="B36" t="str">
            <v>Oil Diesel</v>
          </cell>
          <cell r="C36" t="str">
            <v>ODS</v>
          </cell>
        </row>
        <row r="37">
          <cell r="B37" t="str">
            <v>Oil Gasoline</v>
          </cell>
          <cell r="C37" t="str">
            <v>OGS</v>
          </cell>
        </row>
        <row r="38">
          <cell r="B38" t="str">
            <v>Oil HFO</v>
          </cell>
          <cell r="C38" t="str">
            <v>OHF</v>
          </cell>
        </row>
        <row r="39">
          <cell r="B39" t="str">
            <v>Oil Kerosene</v>
          </cell>
          <cell r="C39" t="str">
            <v>OKE</v>
          </cell>
        </row>
        <row r="40">
          <cell r="B40" t="str">
            <v>Oil LPG</v>
          </cell>
          <cell r="C40" t="str">
            <v>OLP</v>
          </cell>
        </row>
        <row r="41">
          <cell r="B41" t="str">
            <v>Oil Other</v>
          </cell>
          <cell r="C41" t="str">
            <v>OTH</v>
          </cell>
        </row>
        <row r="42">
          <cell r="B42" t="str">
            <v>Solar</v>
          </cell>
          <cell r="C42" t="str">
            <v>SOL</v>
          </cell>
        </row>
        <row r="43">
          <cell r="B43" t="str">
            <v>Wind</v>
          </cell>
          <cell r="C43" t="str">
            <v>WND</v>
          </cell>
        </row>
        <row r="44">
          <cell r="B44" t="str">
            <v>Waste</v>
          </cell>
          <cell r="C44" t="str">
            <v>WAS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7">
          <cell r="A17">
            <v>2.54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6">
          <cell r="B6" t="str">
            <v>UPS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version"/>
      <sheetName val="units"/>
      <sheetName val="AMD"/>
      <sheetName val="AMD.v2"/>
      <sheetName val="coal mining"/>
      <sheetName val="TDS  vs Capex"/>
      <sheetName val="WTP energy costs"/>
      <sheetName val="Shale gas"/>
      <sheetName val="Shale-AMD wtp"/>
      <sheetName val="Uranium-Gold"/>
      <sheetName val="fgd costs"/>
      <sheetName val="Coal dist"/>
      <sheetName val="steam"/>
      <sheetName val="refineries"/>
      <sheetName val="cooling water"/>
      <sheetName val="seasonal"/>
      <sheetName val="PWR station GIS data"/>
      <sheetName val="Existing Plants by Water Supply"/>
      <sheetName val="Existing Plants by Coal Supply"/>
      <sheetName val="Eskom coal pwr plants"/>
      <sheetName val="charts"/>
      <sheetName val="TechWATv4"/>
      <sheetName val="TechWATv5 (supwat5)"/>
      <sheetName val="FromCGE"/>
      <sheetName val="Non-Energy Water Demand"/>
      <sheetName val="non-power liquid fuels"/>
      <sheetName val="CPI_1960-2013"/>
      <sheetName val="JHB return flows"/>
      <sheetName val="misc calcs"/>
      <sheetName val="WSR-A"/>
      <sheetName val="WSR-B"/>
      <sheetName val="WSR-C"/>
      <sheetName val="WSR-D"/>
      <sheetName val="WSR-R"/>
      <sheetName val="WSR-Z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>
        <row r="3">
          <cell r="E3">
            <v>0.08</v>
          </cell>
        </row>
      </sheetData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isting capacity basic data"/>
      <sheetName val="PWR"/>
      <sheetName val="ITEMS_Teche"/>
      <sheetName val="TS ETech"/>
      <sheetName val="TID ETech"/>
      <sheetName val="ITEMS_Comm"/>
      <sheetName val="New Capacity basic data"/>
      <sheetName val="Inga"/>
      <sheetName val="OtherRegionalProjects"/>
      <sheetName val="NT_PWR"/>
      <sheetName val="ITEMS_Techn"/>
      <sheetName val="TS INVFX"/>
      <sheetName val="TS INVFX_5yr"/>
      <sheetName val="TS INVFX_IRP"/>
      <sheetName val="TS NTech"/>
      <sheetName val="TS NTechICost"/>
      <sheetName val="TID NTech"/>
      <sheetName val="ITEMS GRP"/>
      <sheetName val="TS Othere"/>
      <sheetName val="TID Othere"/>
      <sheetName val="ITEMS UC"/>
      <sheetName val="TS UC"/>
      <sheetName val="TID UC"/>
      <sheetName val="ITEMS UC_BLIPPP"/>
      <sheetName val="TS UC_BLIPPP"/>
      <sheetName val="TID UC_BLIPPP"/>
      <sheetName val="REAvail"/>
      <sheetName val="REAvail (2)"/>
      <sheetName val="TS REAvail"/>
      <sheetName val="REAvail_10TS"/>
      <sheetName val="REAvail_10TS (2)"/>
      <sheetName val="TS REAvail_10TS"/>
      <sheetName val="REGIONS"/>
      <sheetName val="NameConv"/>
      <sheetName val="Deflator"/>
      <sheetName val="EskomCoalEff"/>
      <sheetName val="Analytica_Input"/>
      <sheetName val="LogofChanges"/>
    </sheetNames>
    <sheetDataSet>
      <sheetData sheetId="0"/>
      <sheetData sheetId="1"/>
      <sheetData sheetId="2"/>
      <sheetData sheetId="3"/>
      <sheetData sheetId="4"/>
      <sheetData sheetId="5"/>
      <sheetData sheetId="6">
        <row r="9">
          <cell r="B9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891E-56E0-4A8D-A79A-1FD74EC26C1E}">
  <sheetPr>
    <tabColor theme="5"/>
  </sheetPr>
  <dimension ref="A1:AC10"/>
  <sheetViews>
    <sheetView tabSelected="1" workbookViewId="0">
      <selection activeCell="E6" sqref="E6"/>
    </sheetView>
  </sheetViews>
  <sheetFormatPr defaultRowHeight="12.75" x14ac:dyDescent="0.2"/>
  <cols>
    <col min="1" max="1" width="11.140625" customWidth="1"/>
    <col min="4" max="4" width="19.28515625" customWidth="1"/>
  </cols>
  <sheetData>
    <row r="1" spans="1:29" x14ac:dyDescent="0.2">
      <c r="E1">
        <v>2019</v>
      </c>
      <c r="F1">
        <f>E1+1</f>
        <v>2020</v>
      </c>
      <c r="G1">
        <f t="shared" ref="G1:AA1" si="0">F1+1</f>
        <v>2021</v>
      </c>
      <c r="H1">
        <f t="shared" si="0"/>
        <v>2022</v>
      </c>
      <c r="I1">
        <f t="shared" si="0"/>
        <v>2023</v>
      </c>
      <c r="J1">
        <f t="shared" si="0"/>
        <v>2024</v>
      </c>
      <c r="K1">
        <f t="shared" si="0"/>
        <v>2025</v>
      </c>
      <c r="L1">
        <f t="shared" si="0"/>
        <v>2026</v>
      </c>
      <c r="M1">
        <f t="shared" si="0"/>
        <v>2027</v>
      </c>
      <c r="N1">
        <f t="shared" si="0"/>
        <v>2028</v>
      </c>
      <c r="O1">
        <f t="shared" si="0"/>
        <v>2029</v>
      </c>
      <c r="P1">
        <f t="shared" si="0"/>
        <v>2030</v>
      </c>
      <c r="Q1">
        <f t="shared" si="0"/>
        <v>2031</v>
      </c>
      <c r="R1">
        <f t="shared" si="0"/>
        <v>2032</v>
      </c>
      <c r="S1">
        <f t="shared" si="0"/>
        <v>2033</v>
      </c>
      <c r="T1">
        <f t="shared" si="0"/>
        <v>2034</v>
      </c>
      <c r="U1">
        <f t="shared" si="0"/>
        <v>2035</v>
      </c>
      <c r="V1">
        <f>U1+1</f>
        <v>2036</v>
      </c>
      <c r="W1">
        <f t="shared" si="0"/>
        <v>2037</v>
      </c>
      <c r="X1">
        <f t="shared" si="0"/>
        <v>2038</v>
      </c>
      <c r="Y1">
        <f t="shared" si="0"/>
        <v>2039</v>
      </c>
      <c r="Z1">
        <f t="shared" si="0"/>
        <v>2040</v>
      </c>
      <c r="AA1">
        <v>2045</v>
      </c>
      <c r="AB1">
        <v>2050</v>
      </c>
    </row>
    <row r="2" spans="1:29" ht="15" x14ac:dyDescent="0.25">
      <c r="A2" t="s">
        <v>8</v>
      </c>
      <c r="B2" t="s">
        <v>6</v>
      </c>
      <c r="D2" s="2" t="s">
        <v>161</v>
      </c>
      <c r="E2" s="3">
        <v>30</v>
      </c>
      <c r="F2">
        <f>E2*1.02</f>
        <v>30.6</v>
      </c>
      <c r="G2">
        <f t="shared" ref="G2:H2" si="1">F2*1.02</f>
        <v>31.212000000000003</v>
      </c>
      <c r="H2">
        <f t="shared" si="1"/>
        <v>31.836240000000004</v>
      </c>
      <c r="I2" t="str">
        <f>""</f>
        <v/>
      </c>
      <c r="J2" t="str">
        <f>""</f>
        <v/>
      </c>
      <c r="K2" t="str">
        <f>""</f>
        <v/>
      </c>
      <c r="L2" t="str">
        <f>""</f>
        <v/>
      </c>
      <c r="M2" t="str">
        <f>""</f>
        <v/>
      </c>
      <c r="N2" t="str">
        <f>""</f>
        <v/>
      </c>
      <c r="O2" t="str">
        <f>""</f>
        <v/>
      </c>
      <c r="P2" t="str">
        <f>""</f>
        <v/>
      </c>
      <c r="Q2" t="str">
        <f>""</f>
        <v/>
      </c>
      <c r="R2" t="str">
        <f>""</f>
        <v/>
      </c>
      <c r="S2" t="str">
        <f>""</f>
        <v/>
      </c>
      <c r="T2" t="str">
        <f>""</f>
        <v/>
      </c>
      <c r="U2" t="str">
        <f>""</f>
        <v/>
      </c>
      <c r="V2" t="str">
        <f>""</f>
        <v/>
      </c>
      <c r="W2" t="str">
        <f>""</f>
        <v/>
      </c>
      <c r="X2" t="str">
        <f>""</f>
        <v/>
      </c>
      <c r="Y2" t="str">
        <f>""</f>
        <v/>
      </c>
      <c r="Z2" t="str">
        <f>""</f>
        <v/>
      </c>
      <c r="AA2" t="str">
        <f>""</f>
        <v/>
      </c>
      <c r="AB2" t="str">
        <f>""</f>
        <v/>
      </c>
      <c r="AC2" t="str">
        <f>""</f>
        <v/>
      </c>
    </row>
    <row r="3" spans="1:29" ht="15" x14ac:dyDescent="0.25">
      <c r="A3" t="s">
        <v>9</v>
      </c>
      <c r="B3" t="s">
        <v>6</v>
      </c>
      <c r="D3" s="2" t="s">
        <v>161</v>
      </c>
      <c r="E3" s="3">
        <v>30</v>
      </c>
      <c r="F3">
        <f>E3*1.02</f>
        <v>30.6</v>
      </c>
      <c r="G3">
        <f t="shared" ref="G3:I3" si="2">F3*1.02</f>
        <v>31.212000000000003</v>
      </c>
      <c r="H3">
        <f t="shared" si="2"/>
        <v>31.836240000000004</v>
      </c>
      <c r="I3">
        <f t="shared" si="2"/>
        <v>32.472964800000007</v>
      </c>
      <c r="J3" t="str">
        <f>""</f>
        <v/>
      </c>
      <c r="K3" t="str">
        <f>""</f>
        <v/>
      </c>
      <c r="L3" t="str">
        <f>""</f>
        <v/>
      </c>
      <c r="M3" t="str">
        <f>""</f>
        <v/>
      </c>
      <c r="N3" t="str">
        <f>""</f>
        <v/>
      </c>
      <c r="O3" t="str">
        <f>""</f>
        <v/>
      </c>
      <c r="P3" s="3">
        <v>159.1</v>
      </c>
      <c r="Q3" t="str">
        <f>""</f>
        <v/>
      </c>
      <c r="R3" t="str">
        <f>""</f>
        <v/>
      </c>
      <c r="S3" t="str">
        <f>""</f>
        <v/>
      </c>
      <c r="T3" t="str">
        <f>""</f>
        <v/>
      </c>
      <c r="U3" t="str">
        <f>""</f>
        <v/>
      </c>
      <c r="V3" t="str">
        <f>""</f>
        <v/>
      </c>
      <c r="W3" t="str">
        <f>""</f>
        <v/>
      </c>
      <c r="X3" t="str">
        <f>""</f>
        <v/>
      </c>
      <c r="Y3" t="str">
        <f>""</f>
        <v/>
      </c>
      <c r="Z3" t="str">
        <f>""</f>
        <v/>
      </c>
      <c r="AA3" t="str">
        <f>""</f>
        <v/>
      </c>
      <c r="AB3" t="str">
        <f>""</f>
        <v/>
      </c>
    </row>
    <row r="6" spans="1:29" ht="15" x14ac:dyDescent="0.25">
      <c r="B6" t="s">
        <v>10</v>
      </c>
      <c r="E6" s="3" t="s">
        <v>8</v>
      </c>
      <c r="F6">
        <f>MATCH(E6,A2:A3,0)</f>
        <v>1</v>
      </c>
    </row>
    <row r="7" spans="1:29" x14ac:dyDescent="0.2">
      <c r="E7">
        <v>2019</v>
      </c>
      <c r="F7">
        <f>E7+1</f>
        <v>2020</v>
      </c>
      <c r="G7">
        <f t="shared" ref="G7:AA7" si="3">F7+1</f>
        <v>2021</v>
      </c>
      <c r="H7">
        <f t="shared" si="3"/>
        <v>2022</v>
      </c>
      <c r="I7">
        <f t="shared" si="3"/>
        <v>2023</v>
      </c>
      <c r="J7">
        <f t="shared" si="3"/>
        <v>2024</v>
      </c>
      <c r="K7">
        <f t="shared" si="3"/>
        <v>2025</v>
      </c>
      <c r="L7">
        <f t="shared" si="3"/>
        <v>2026</v>
      </c>
      <c r="M7">
        <f t="shared" si="3"/>
        <v>2027</v>
      </c>
      <c r="N7">
        <f t="shared" si="3"/>
        <v>2028</v>
      </c>
      <c r="O7">
        <f t="shared" si="3"/>
        <v>2029</v>
      </c>
      <c r="P7">
        <f t="shared" si="3"/>
        <v>2030</v>
      </c>
      <c r="Q7">
        <f t="shared" si="3"/>
        <v>2031</v>
      </c>
      <c r="R7">
        <f t="shared" si="3"/>
        <v>2032</v>
      </c>
      <c r="S7">
        <f t="shared" si="3"/>
        <v>2033</v>
      </c>
      <c r="T7">
        <f t="shared" si="3"/>
        <v>2034</v>
      </c>
      <c r="U7">
        <f t="shared" si="3"/>
        <v>2035</v>
      </c>
      <c r="V7">
        <f>U7+1</f>
        <v>2036</v>
      </c>
      <c r="W7">
        <f t="shared" si="3"/>
        <v>2037</v>
      </c>
      <c r="X7">
        <f t="shared" si="3"/>
        <v>2038</v>
      </c>
      <c r="Y7">
        <f t="shared" si="3"/>
        <v>2039</v>
      </c>
      <c r="Z7">
        <f t="shared" si="3"/>
        <v>2040</v>
      </c>
      <c r="AA7">
        <v>2045</v>
      </c>
      <c r="AB7">
        <v>2050</v>
      </c>
    </row>
    <row r="8" spans="1:29" x14ac:dyDescent="0.2">
      <c r="D8" t="s">
        <v>7</v>
      </c>
      <c r="E8" cm="1">
        <f t="array" ref="E8">INDEX(E$2:E$3,$F$6)</f>
        <v>30</v>
      </c>
      <c r="F8" cm="1">
        <f t="array" ref="F8">INDEX(F$2:F$3,$F$6)</f>
        <v>30.6</v>
      </c>
      <c r="G8" cm="1">
        <f t="array" ref="G8">INDEX(G$2:G$3,$F$6)</f>
        <v>31.212000000000003</v>
      </c>
      <c r="H8" cm="1">
        <f t="array" ref="H8">INDEX(H$2:H$3,$F$6)</f>
        <v>31.836240000000004</v>
      </c>
      <c r="I8" t="str" cm="1">
        <f t="array" ref="I8">INDEX(I$2:I$3,$F$6)</f>
        <v/>
      </c>
      <c r="J8" t="str" cm="1">
        <f t="array" ref="J8">INDEX(J$2:J$3,$F$6)</f>
        <v/>
      </c>
      <c r="K8" t="str" cm="1">
        <f t="array" ref="K8">INDEX(K$2:K$3,$F$6)</f>
        <v/>
      </c>
      <c r="L8" t="str" cm="1">
        <f t="array" ref="L8">INDEX(L$2:L$3,$F$6)</f>
        <v/>
      </c>
      <c r="M8" t="str" cm="1">
        <f t="array" ref="M8">INDEX(M$2:M$3,$F$6)</f>
        <v/>
      </c>
      <c r="N8" t="str" cm="1">
        <f t="array" ref="N8">INDEX(N$2:N$3,$F$6)</f>
        <v/>
      </c>
      <c r="O8" t="str" cm="1">
        <f t="array" ref="O8">INDEX(O$2:O$3,$F$6)</f>
        <v/>
      </c>
      <c r="P8" t="str" cm="1">
        <f t="array" ref="P8">INDEX(P$2:P$3,$F$6)</f>
        <v/>
      </c>
      <c r="Q8" t="str" cm="1">
        <f t="array" ref="Q8">INDEX(Q$2:Q$3,$F$6)</f>
        <v/>
      </c>
      <c r="R8" t="str" cm="1">
        <f t="array" ref="R8">INDEX(R$2:R$3,$F$6)</f>
        <v/>
      </c>
      <c r="S8" t="str" cm="1">
        <f t="array" ref="S8">INDEX(S$2:S$3,$F$6)</f>
        <v/>
      </c>
      <c r="T8" t="str" cm="1">
        <f t="array" ref="T8">INDEX(T$2:T$3,$F$6)</f>
        <v/>
      </c>
      <c r="U8" t="str" cm="1">
        <f t="array" ref="U8">INDEX(U$2:U$3,$F$6)</f>
        <v/>
      </c>
      <c r="V8" t="str" cm="1">
        <f t="array" ref="V8">INDEX(V$2:V$3,$F$6)</f>
        <v/>
      </c>
      <c r="W8" t="str" cm="1">
        <f t="array" ref="W8">INDEX(W$2:W$3,$F$6)</f>
        <v/>
      </c>
      <c r="X8" t="str" cm="1">
        <f t="array" ref="X8">INDEX(X$2:X$3,$F$6)</f>
        <v/>
      </c>
      <c r="Y8" t="str" cm="1">
        <f t="array" ref="Y8">INDEX(Y$2:Y$3,$F$6)</f>
        <v/>
      </c>
      <c r="Z8" t="str" cm="1">
        <f t="array" ref="Z8">INDEX(Z$2:Z$3,$F$6)</f>
        <v/>
      </c>
      <c r="AA8" t="str" cm="1">
        <f t="array" ref="AA8">INDEX(AA$2:AA$3,$F$6)</f>
        <v/>
      </c>
      <c r="AB8" t="str" cm="1">
        <f t="array" ref="AB8">INDEX(AB$2:AB$3,$F$6)</f>
        <v/>
      </c>
    </row>
    <row r="9" spans="1:29" x14ac:dyDescent="0.2">
      <c r="B9" t="s">
        <v>12</v>
      </c>
      <c r="C9">
        <v>0.82</v>
      </c>
      <c r="D9" t="s">
        <v>162</v>
      </c>
      <c r="E9">
        <f>IF(E8="","",E8*$C9/1000)</f>
        <v>2.4599999999999997E-2</v>
      </c>
      <c r="F9">
        <f t="shared" ref="F9:AB9" si="4">IF(F8="","",F8*$C9/1000)</f>
        <v>2.5092E-2</v>
      </c>
      <c r="G9">
        <f t="shared" si="4"/>
        <v>2.559384E-2</v>
      </c>
      <c r="H9">
        <f t="shared" si="4"/>
        <v>2.6105716800000001E-2</v>
      </c>
      <c r="I9" t="str">
        <f t="shared" si="4"/>
        <v/>
      </c>
      <c r="J9" t="str">
        <f t="shared" si="4"/>
        <v/>
      </c>
      <c r="K9" t="str">
        <f t="shared" si="4"/>
        <v/>
      </c>
      <c r="L9" t="str">
        <f t="shared" si="4"/>
        <v/>
      </c>
      <c r="M9" t="str">
        <f t="shared" si="4"/>
        <v/>
      </c>
      <c r="N9" t="str">
        <f t="shared" si="4"/>
        <v/>
      </c>
      <c r="O9" t="str">
        <f t="shared" si="4"/>
        <v/>
      </c>
      <c r="P9" t="str">
        <f t="shared" si="4"/>
        <v/>
      </c>
      <c r="Q9" t="str">
        <f t="shared" si="4"/>
        <v/>
      </c>
      <c r="R9" t="str">
        <f t="shared" si="4"/>
        <v/>
      </c>
      <c r="S9" t="str">
        <f t="shared" si="4"/>
        <v/>
      </c>
      <c r="T9" t="str">
        <f t="shared" si="4"/>
        <v/>
      </c>
      <c r="U9" t="str">
        <f t="shared" si="4"/>
        <v/>
      </c>
      <c r="V9" t="str">
        <f t="shared" si="4"/>
        <v/>
      </c>
      <c r="W9" t="str">
        <f t="shared" si="4"/>
        <v/>
      </c>
      <c r="X9" t="str">
        <f t="shared" si="4"/>
        <v/>
      </c>
      <c r="Y9" t="str">
        <f t="shared" si="4"/>
        <v/>
      </c>
      <c r="Z9" t="str">
        <f t="shared" si="4"/>
        <v/>
      </c>
      <c r="AA9" t="str">
        <f t="shared" si="4"/>
        <v/>
      </c>
      <c r="AB9" t="str">
        <f t="shared" si="4"/>
        <v/>
      </c>
    </row>
    <row r="10" spans="1:29" x14ac:dyDescent="0.2">
      <c r="B10" t="s">
        <v>13</v>
      </c>
      <c r="C10">
        <v>0.69899999999999995</v>
      </c>
      <c r="D10" t="s">
        <v>11</v>
      </c>
      <c r="E10">
        <f>IF(E9="","",E9*$C10)</f>
        <v>1.7195399999999996E-2</v>
      </c>
      <c r="F10">
        <f t="shared" ref="F10" si="5">IF(F9="","",F9*$C10)</f>
        <v>1.7539308E-2</v>
      </c>
      <c r="G10">
        <f t="shared" ref="G10" si="6">IF(G9="","",G9*$C10)</f>
        <v>1.7890094159999998E-2</v>
      </c>
      <c r="H10">
        <f t="shared" ref="H10" si="7">IF(H9="","",H9*$C10)</f>
        <v>1.8247896043199999E-2</v>
      </c>
      <c r="I10" t="str">
        <f t="shared" ref="I10" si="8">IF(I9="","",I9*$C10)</f>
        <v/>
      </c>
      <c r="J10" t="str">
        <f t="shared" ref="J10" si="9">IF(J9="","",J9*$C10)</f>
        <v/>
      </c>
      <c r="K10" t="str">
        <f t="shared" ref="K10" si="10">IF(K9="","",K9*$C10)</f>
        <v/>
      </c>
      <c r="L10" t="str">
        <f t="shared" ref="L10" si="11">IF(L9="","",L9*$C10)</f>
        <v/>
      </c>
      <c r="M10" t="str">
        <f t="shared" ref="M10" si="12">IF(M9="","",M9*$C10)</f>
        <v/>
      </c>
      <c r="N10" t="str">
        <f t="shared" ref="N10" si="13">IF(N9="","",N9*$C10)</f>
        <v/>
      </c>
      <c r="O10" t="str">
        <f t="shared" ref="O10" si="14">IF(O9="","",O9*$C10)</f>
        <v/>
      </c>
      <c r="P10" t="str">
        <f t="shared" ref="P10" si="15">IF(P9="","",P9*$C10)</f>
        <v/>
      </c>
      <c r="Q10" t="str">
        <f t="shared" ref="Q10" si="16">IF(Q9="","",Q9*$C10)</f>
        <v/>
      </c>
      <c r="R10" t="str">
        <f t="shared" ref="R10" si="17">IF(R9="","",R9*$C10)</f>
        <v/>
      </c>
      <c r="S10" t="str">
        <f t="shared" ref="S10" si="18">IF(S9="","",S9*$C10)</f>
        <v/>
      </c>
      <c r="T10" t="str">
        <f t="shared" ref="T10" si="19">IF(T9="","",T9*$C10)</f>
        <v/>
      </c>
      <c r="U10" t="str">
        <f t="shared" ref="U10" si="20">IF(U9="","",U9*$C10)</f>
        <v/>
      </c>
      <c r="V10" t="str">
        <f t="shared" ref="V10" si="21">IF(V9="","",V9*$C10)</f>
        <v/>
      </c>
      <c r="W10" t="str">
        <f t="shared" ref="W10" si="22">IF(W9="","",W9*$C10)</f>
        <v/>
      </c>
      <c r="X10" t="str">
        <f t="shared" ref="X10" si="23">IF(X9="","",X9*$C10)</f>
        <v/>
      </c>
      <c r="Y10" t="str">
        <f t="shared" ref="Y10" si="24">IF(Y9="","",Y9*$C10)</f>
        <v/>
      </c>
      <c r="Z10" t="str">
        <f t="shared" ref="Z10" si="25">IF(Z9="","",Z9*$C10)</f>
        <v/>
      </c>
      <c r="AA10" t="str">
        <f t="shared" ref="AA10" si="26">IF(AA9="","",AA9*$C10)</f>
        <v/>
      </c>
      <c r="AB10" t="str">
        <f t="shared" ref="AB10" si="27">IF(AB9="","",AB9*$C10)</f>
        <v/>
      </c>
    </row>
  </sheetData>
  <dataValidations count="1">
    <dataValidation type="list" allowBlank="1" showInputMessage="1" showErrorMessage="1" sqref="E6" xr:uid="{C93A3F20-BE22-4C0B-9CB2-091F6C27B087}">
      <formula1>$A$2:$A$3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FFC4-2971-4AAA-B927-40CBF915AC84}">
  <sheetPr>
    <tabColor theme="4"/>
  </sheetPr>
  <dimension ref="A1:F71"/>
  <sheetViews>
    <sheetView workbookViewId="0">
      <selection activeCell="D3" sqref="D3"/>
    </sheetView>
  </sheetViews>
  <sheetFormatPr defaultRowHeight="12.75" x14ac:dyDescent="0.2"/>
  <cols>
    <col min="3" max="3" width="16.28515625" bestFit="1" customWidth="1"/>
    <col min="4" max="4" width="39.42578125" bestFit="1" customWidth="1"/>
    <col min="5" max="5" width="10.140625" bestFit="1" customWidth="1"/>
    <col min="6" max="6" width="19.5703125" bestFit="1" customWidth="1"/>
  </cols>
  <sheetData>
    <row r="1" spans="1:6" x14ac:dyDescent="0.2">
      <c r="A1" t="s">
        <v>3</v>
      </c>
      <c r="B1" t="s">
        <v>0</v>
      </c>
    </row>
    <row r="2" spans="1:6" x14ac:dyDescent="0.2">
      <c r="B2" s="4" t="s">
        <v>14</v>
      </c>
      <c r="C2" t="s">
        <v>156</v>
      </c>
      <c r="D2" t="s">
        <v>157</v>
      </c>
      <c r="E2" s="4" t="s">
        <v>16</v>
      </c>
      <c r="F2" s="4" t="s">
        <v>17</v>
      </c>
    </row>
    <row r="3" spans="1:6" x14ac:dyDescent="0.2">
      <c r="B3" s="4" t="s">
        <v>14</v>
      </c>
      <c r="C3" t="s">
        <v>22</v>
      </c>
      <c r="D3" t="s">
        <v>23</v>
      </c>
      <c r="E3" s="4" t="s">
        <v>16</v>
      </c>
      <c r="F3" s="4" t="s">
        <v>17</v>
      </c>
    </row>
    <row r="4" spans="1:6" x14ac:dyDescent="0.2">
      <c r="B4" s="4" t="s">
        <v>14</v>
      </c>
      <c r="C4" t="s">
        <v>24</v>
      </c>
      <c r="D4" t="s">
        <v>25</v>
      </c>
      <c r="E4" s="4" t="s">
        <v>16</v>
      </c>
      <c r="F4" s="4" t="s">
        <v>17</v>
      </c>
    </row>
    <row r="5" spans="1:6" x14ac:dyDescent="0.2">
      <c r="B5" s="4" t="s">
        <v>14</v>
      </c>
      <c r="C5" t="s">
        <v>26</v>
      </c>
      <c r="D5" t="s">
        <v>27</v>
      </c>
      <c r="E5" s="4" t="s">
        <v>16</v>
      </c>
      <c r="F5" s="4" t="s">
        <v>17</v>
      </c>
    </row>
    <row r="6" spans="1:6" x14ac:dyDescent="0.2">
      <c r="B6" s="4" t="s">
        <v>14</v>
      </c>
      <c r="C6" t="s">
        <v>19</v>
      </c>
      <c r="D6" t="s">
        <v>18</v>
      </c>
      <c r="E6" s="4" t="s">
        <v>16</v>
      </c>
      <c r="F6" s="4" t="s">
        <v>17</v>
      </c>
    </row>
    <row r="7" spans="1:6" x14ac:dyDescent="0.2">
      <c r="B7" s="4" t="s">
        <v>14</v>
      </c>
      <c r="C7" t="s">
        <v>21</v>
      </c>
      <c r="D7" t="s">
        <v>15</v>
      </c>
      <c r="E7" s="4" t="s">
        <v>16</v>
      </c>
      <c r="F7" s="4" t="s">
        <v>17</v>
      </c>
    </row>
    <row r="8" spans="1:6" x14ac:dyDescent="0.2">
      <c r="B8" s="4" t="s">
        <v>14</v>
      </c>
      <c r="C8" t="s">
        <v>28</v>
      </c>
      <c r="D8" t="s">
        <v>29</v>
      </c>
      <c r="E8" s="4" t="s">
        <v>16</v>
      </c>
      <c r="F8" s="4" t="s">
        <v>17</v>
      </c>
    </row>
    <row r="9" spans="1:6" x14ac:dyDescent="0.2">
      <c r="B9" s="4" t="s">
        <v>14</v>
      </c>
      <c r="C9" t="s">
        <v>30</v>
      </c>
      <c r="D9" t="s">
        <v>31</v>
      </c>
      <c r="E9" s="4" t="s">
        <v>16</v>
      </c>
      <c r="F9" s="4" t="s">
        <v>17</v>
      </c>
    </row>
    <row r="10" spans="1:6" x14ac:dyDescent="0.2">
      <c r="B10" s="4" t="s">
        <v>14</v>
      </c>
      <c r="C10" t="s">
        <v>32</v>
      </c>
      <c r="D10" t="s">
        <v>33</v>
      </c>
      <c r="E10" s="4" t="s">
        <v>16</v>
      </c>
      <c r="F10" s="4" t="s">
        <v>17</v>
      </c>
    </row>
    <row r="11" spans="1:6" x14ac:dyDescent="0.2">
      <c r="B11" s="4" t="s">
        <v>14</v>
      </c>
      <c r="C11" t="s">
        <v>34</v>
      </c>
      <c r="D11" t="s">
        <v>35</v>
      </c>
      <c r="E11" s="4" t="s">
        <v>16</v>
      </c>
      <c r="F11" s="4" t="s">
        <v>17</v>
      </c>
    </row>
    <row r="12" spans="1:6" x14ac:dyDescent="0.2">
      <c r="B12" s="4" t="s">
        <v>14</v>
      </c>
      <c r="C12" t="s">
        <v>36</v>
      </c>
      <c r="D12" t="s">
        <v>37</v>
      </c>
      <c r="E12" s="4" t="s">
        <v>16</v>
      </c>
      <c r="F12" s="4" t="s">
        <v>17</v>
      </c>
    </row>
    <row r="13" spans="1:6" x14ac:dyDescent="0.2">
      <c r="B13" s="4" t="s">
        <v>14</v>
      </c>
      <c r="C13" t="s">
        <v>38</v>
      </c>
      <c r="D13" t="s">
        <v>39</v>
      </c>
      <c r="E13" s="4" t="s">
        <v>16</v>
      </c>
      <c r="F13" s="4" t="s">
        <v>17</v>
      </c>
    </row>
    <row r="14" spans="1:6" x14ac:dyDescent="0.2">
      <c r="B14" s="4" t="s">
        <v>14</v>
      </c>
      <c r="C14" t="s">
        <v>40</v>
      </c>
      <c r="D14" t="s">
        <v>41</v>
      </c>
      <c r="E14" s="4" t="s">
        <v>16</v>
      </c>
      <c r="F14" s="4" t="s">
        <v>17</v>
      </c>
    </row>
    <row r="15" spans="1:6" x14ac:dyDescent="0.2">
      <c r="B15" s="4" t="s">
        <v>14</v>
      </c>
      <c r="C15" t="s">
        <v>42</v>
      </c>
      <c r="D15" t="s">
        <v>43</v>
      </c>
      <c r="E15" s="4" t="s">
        <v>16</v>
      </c>
      <c r="F15" s="4" t="s">
        <v>17</v>
      </c>
    </row>
    <row r="16" spans="1:6" x14ac:dyDescent="0.2">
      <c r="B16" s="4" t="s">
        <v>14</v>
      </c>
      <c r="C16" t="s">
        <v>44</v>
      </c>
      <c r="D16" t="s">
        <v>45</v>
      </c>
      <c r="E16" s="4" t="s">
        <v>16</v>
      </c>
      <c r="F16" s="4" t="s">
        <v>17</v>
      </c>
    </row>
    <row r="17" spans="2:6" x14ac:dyDescent="0.2">
      <c r="B17" s="4" t="s">
        <v>14</v>
      </c>
      <c r="C17" t="s">
        <v>46</v>
      </c>
      <c r="D17" t="s">
        <v>47</v>
      </c>
      <c r="E17" s="4" t="s">
        <v>16</v>
      </c>
      <c r="F17" s="4" t="s">
        <v>17</v>
      </c>
    </row>
    <row r="18" spans="2:6" x14ac:dyDescent="0.2">
      <c r="B18" s="4" t="s">
        <v>14</v>
      </c>
      <c r="C18" t="s">
        <v>48</v>
      </c>
      <c r="D18" t="s">
        <v>49</v>
      </c>
      <c r="E18" s="4" t="s">
        <v>16</v>
      </c>
      <c r="F18" s="4" t="s">
        <v>17</v>
      </c>
    </row>
    <row r="19" spans="2:6" x14ac:dyDescent="0.2">
      <c r="B19" s="4" t="s">
        <v>14</v>
      </c>
      <c r="C19" t="s">
        <v>50</v>
      </c>
      <c r="D19" t="s">
        <v>51</v>
      </c>
      <c r="E19" s="4" t="s">
        <v>16</v>
      </c>
      <c r="F19" s="4" t="s">
        <v>17</v>
      </c>
    </row>
    <row r="20" spans="2:6" x14ac:dyDescent="0.2">
      <c r="B20" s="4" t="s">
        <v>14</v>
      </c>
      <c r="C20" t="s">
        <v>52</v>
      </c>
      <c r="D20" t="s">
        <v>53</v>
      </c>
      <c r="E20" s="4" t="s">
        <v>16</v>
      </c>
      <c r="F20" s="4" t="s">
        <v>17</v>
      </c>
    </row>
    <row r="21" spans="2:6" x14ac:dyDescent="0.2">
      <c r="B21" s="4" t="s">
        <v>14</v>
      </c>
      <c r="C21" t="s">
        <v>54</v>
      </c>
      <c r="D21" t="s">
        <v>55</v>
      </c>
      <c r="E21" s="4" t="s">
        <v>16</v>
      </c>
      <c r="F21" s="4" t="s">
        <v>17</v>
      </c>
    </row>
    <row r="22" spans="2:6" x14ac:dyDescent="0.2">
      <c r="B22" s="4" t="s">
        <v>14</v>
      </c>
      <c r="C22" t="s">
        <v>56</v>
      </c>
      <c r="D22" t="s">
        <v>57</v>
      </c>
      <c r="E22" s="4" t="s">
        <v>16</v>
      </c>
      <c r="F22" s="4" t="s">
        <v>17</v>
      </c>
    </row>
    <row r="23" spans="2:6" x14ac:dyDescent="0.2">
      <c r="B23" s="4" t="s">
        <v>14</v>
      </c>
      <c r="C23" t="s">
        <v>58</v>
      </c>
      <c r="D23" t="s">
        <v>59</v>
      </c>
      <c r="E23" s="4" t="s">
        <v>16</v>
      </c>
      <c r="F23" s="4" t="s">
        <v>17</v>
      </c>
    </row>
    <row r="24" spans="2:6" x14ac:dyDescent="0.2">
      <c r="B24" s="4" t="s">
        <v>14</v>
      </c>
      <c r="C24" t="s">
        <v>60</v>
      </c>
      <c r="D24" t="s">
        <v>61</v>
      </c>
      <c r="E24" s="4" t="s">
        <v>16</v>
      </c>
      <c r="F24" s="4" t="s">
        <v>17</v>
      </c>
    </row>
    <row r="25" spans="2:6" x14ac:dyDescent="0.2">
      <c r="B25" s="4" t="s">
        <v>14</v>
      </c>
      <c r="C25" t="s">
        <v>62</v>
      </c>
      <c r="D25" t="s">
        <v>63</v>
      </c>
      <c r="E25" s="4" t="s">
        <v>16</v>
      </c>
      <c r="F25" s="4" t="s">
        <v>17</v>
      </c>
    </row>
    <row r="26" spans="2:6" x14ac:dyDescent="0.2">
      <c r="B26" s="4" t="s">
        <v>14</v>
      </c>
      <c r="C26" t="s">
        <v>64</v>
      </c>
      <c r="D26" t="s">
        <v>65</v>
      </c>
      <c r="E26" s="4" t="s">
        <v>16</v>
      </c>
      <c r="F26" s="4" t="s">
        <v>17</v>
      </c>
    </row>
    <row r="27" spans="2:6" x14ac:dyDescent="0.2">
      <c r="B27" s="4" t="s">
        <v>14</v>
      </c>
      <c r="C27" t="s">
        <v>66</v>
      </c>
      <c r="D27" t="s">
        <v>67</v>
      </c>
      <c r="E27" s="4" t="s">
        <v>16</v>
      </c>
      <c r="F27" s="4" t="s">
        <v>17</v>
      </c>
    </row>
    <row r="28" spans="2:6" x14ac:dyDescent="0.2">
      <c r="B28" s="4" t="s">
        <v>14</v>
      </c>
      <c r="C28" t="s">
        <v>68</v>
      </c>
      <c r="D28" t="s">
        <v>69</v>
      </c>
      <c r="E28" s="4" t="s">
        <v>16</v>
      </c>
      <c r="F28" s="4" t="s">
        <v>17</v>
      </c>
    </row>
    <row r="29" spans="2:6" x14ac:dyDescent="0.2">
      <c r="B29" s="4" t="s">
        <v>14</v>
      </c>
      <c r="C29" t="s">
        <v>70</v>
      </c>
      <c r="D29" t="s">
        <v>71</v>
      </c>
      <c r="E29" s="4" t="s">
        <v>16</v>
      </c>
      <c r="F29" s="4" t="s">
        <v>17</v>
      </c>
    </row>
    <row r="30" spans="2:6" x14ac:dyDescent="0.2">
      <c r="B30" s="4" t="s">
        <v>14</v>
      </c>
      <c r="C30" t="s">
        <v>72</v>
      </c>
      <c r="D30" t="s">
        <v>73</v>
      </c>
      <c r="E30" s="4" t="s">
        <v>16</v>
      </c>
      <c r="F30" s="4" t="s">
        <v>17</v>
      </c>
    </row>
    <row r="31" spans="2:6" x14ac:dyDescent="0.2">
      <c r="B31" s="4" t="s">
        <v>14</v>
      </c>
      <c r="C31" t="s">
        <v>74</v>
      </c>
      <c r="D31" t="s">
        <v>75</v>
      </c>
      <c r="E31" s="4" t="s">
        <v>16</v>
      </c>
      <c r="F31" s="4" t="s">
        <v>17</v>
      </c>
    </row>
    <row r="32" spans="2:6" x14ac:dyDescent="0.2">
      <c r="B32" s="4" t="s">
        <v>14</v>
      </c>
      <c r="C32" t="s">
        <v>76</v>
      </c>
      <c r="D32" t="s">
        <v>77</v>
      </c>
      <c r="E32" s="4" t="s">
        <v>16</v>
      </c>
      <c r="F32" s="4" t="s">
        <v>17</v>
      </c>
    </row>
    <row r="33" spans="2:6" x14ac:dyDescent="0.2">
      <c r="B33" s="4" t="s">
        <v>14</v>
      </c>
      <c r="C33" t="s">
        <v>78</v>
      </c>
      <c r="D33" t="s">
        <v>79</v>
      </c>
      <c r="E33" s="4" t="s">
        <v>16</v>
      </c>
      <c r="F33" s="4" t="s">
        <v>17</v>
      </c>
    </row>
    <row r="34" spans="2:6" x14ac:dyDescent="0.2">
      <c r="B34" s="4" t="s">
        <v>14</v>
      </c>
      <c r="C34" t="s">
        <v>80</v>
      </c>
      <c r="D34" t="s">
        <v>81</v>
      </c>
      <c r="E34" s="4" t="s">
        <v>16</v>
      </c>
      <c r="F34" s="4" t="s">
        <v>17</v>
      </c>
    </row>
    <row r="35" spans="2:6" x14ac:dyDescent="0.2">
      <c r="B35" s="4" t="s">
        <v>14</v>
      </c>
      <c r="C35" t="s">
        <v>82</v>
      </c>
      <c r="D35" t="s">
        <v>83</v>
      </c>
      <c r="E35" s="4" t="s">
        <v>16</v>
      </c>
      <c r="F35" s="4" t="s">
        <v>17</v>
      </c>
    </row>
    <row r="36" spans="2:6" x14ac:dyDescent="0.2">
      <c r="B36" s="4" t="s">
        <v>14</v>
      </c>
      <c r="C36" t="s">
        <v>84</v>
      </c>
      <c r="D36" t="s">
        <v>85</v>
      </c>
      <c r="E36" s="4" t="s">
        <v>16</v>
      </c>
      <c r="F36" s="4" t="s">
        <v>17</v>
      </c>
    </row>
    <row r="37" spans="2:6" x14ac:dyDescent="0.2">
      <c r="B37" s="4" t="s">
        <v>14</v>
      </c>
      <c r="C37" t="s">
        <v>86</v>
      </c>
      <c r="D37" t="s">
        <v>87</v>
      </c>
      <c r="E37" s="4" t="s">
        <v>16</v>
      </c>
      <c r="F37" s="4" t="s">
        <v>17</v>
      </c>
    </row>
    <row r="38" spans="2:6" x14ac:dyDescent="0.2">
      <c r="B38" s="4" t="s">
        <v>14</v>
      </c>
      <c r="C38" t="s">
        <v>88</v>
      </c>
      <c r="D38" t="s">
        <v>89</v>
      </c>
      <c r="E38" s="4" t="s">
        <v>16</v>
      </c>
      <c r="F38" s="4" t="s">
        <v>17</v>
      </c>
    </row>
    <row r="39" spans="2:6" x14ac:dyDescent="0.2">
      <c r="B39" s="4" t="s">
        <v>14</v>
      </c>
      <c r="C39" t="s">
        <v>90</v>
      </c>
      <c r="D39" t="s">
        <v>91</v>
      </c>
      <c r="E39" s="4" t="s">
        <v>16</v>
      </c>
      <c r="F39" s="4" t="s">
        <v>17</v>
      </c>
    </row>
    <row r="40" spans="2:6" x14ac:dyDescent="0.2">
      <c r="B40" s="4" t="s">
        <v>14</v>
      </c>
      <c r="C40" t="s">
        <v>92</v>
      </c>
      <c r="D40" t="s">
        <v>93</v>
      </c>
      <c r="E40" s="4" t="s">
        <v>16</v>
      </c>
      <c r="F40" s="4" t="s">
        <v>17</v>
      </c>
    </row>
    <row r="41" spans="2:6" x14ac:dyDescent="0.2">
      <c r="B41" s="4" t="s">
        <v>14</v>
      </c>
      <c r="C41" t="s">
        <v>94</v>
      </c>
      <c r="D41" t="s">
        <v>95</v>
      </c>
      <c r="E41" s="4" t="s">
        <v>16</v>
      </c>
      <c r="F41" s="4" t="s">
        <v>17</v>
      </c>
    </row>
    <row r="42" spans="2:6" x14ac:dyDescent="0.2">
      <c r="B42" s="4" t="s">
        <v>14</v>
      </c>
      <c r="C42" t="s">
        <v>96</v>
      </c>
      <c r="D42" t="s">
        <v>97</v>
      </c>
      <c r="E42" s="4" t="s">
        <v>16</v>
      </c>
      <c r="F42" s="4" t="s">
        <v>17</v>
      </c>
    </row>
    <row r="43" spans="2:6" x14ac:dyDescent="0.2">
      <c r="B43" s="4" t="s">
        <v>14</v>
      </c>
      <c r="C43" t="s">
        <v>98</v>
      </c>
      <c r="D43" t="s">
        <v>99</v>
      </c>
      <c r="E43" s="4" t="s">
        <v>16</v>
      </c>
      <c r="F43" s="4" t="s">
        <v>17</v>
      </c>
    </row>
    <row r="44" spans="2:6" x14ac:dyDescent="0.2">
      <c r="B44" s="4" t="s">
        <v>14</v>
      </c>
      <c r="C44" t="s">
        <v>100</v>
      </c>
      <c r="D44" t="s">
        <v>101</v>
      </c>
      <c r="E44" s="4" t="s">
        <v>16</v>
      </c>
      <c r="F44" s="4" t="s">
        <v>17</v>
      </c>
    </row>
    <row r="45" spans="2:6" x14ac:dyDescent="0.2">
      <c r="B45" s="4" t="s">
        <v>14</v>
      </c>
      <c r="C45" t="s">
        <v>102</v>
      </c>
      <c r="D45" t="s">
        <v>103</v>
      </c>
      <c r="E45" s="4" t="s">
        <v>16</v>
      </c>
      <c r="F45" s="4" t="s">
        <v>17</v>
      </c>
    </row>
    <row r="46" spans="2:6" x14ac:dyDescent="0.2">
      <c r="B46" s="4" t="s">
        <v>14</v>
      </c>
      <c r="C46" t="s">
        <v>104</v>
      </c>
      <c r="D46" t="s">
        <v>105</v>
      </c>
      <c r="E46" s="4" t="s">
        <v>16</v>
      </c>
      <c r="F46" s="4" t="s">
        <v>17</v>
      </c>
    </row>
    <row r="47" spans="2:6" x14ac:dyDescent="0.2">
      <c r="B47" s="4" t="s">
        <v>14</v>
      </c>
      <c r="C47" t="s">
        <v>106</v>
      </c>
      <c r="D47" t="s">
        <v>107</v>
      </c>
      <c r="E47" s="4" t="s">
        <v>16</v>
      </c>
      <c r="F47" s="4" t="s">
        <v>17</v>
      </c>
    </row>
    <row r="48" spans="2:6" x14ac:dyDescent="0.2">
      <c r="B48" s="4" t="s">
        <v>14</v>
      </c>
      <c r="C48" t="s">
        <v>108</v>
      </c>
      <c r="D48" t="s">
        <v>109</v>
      </c>
      <c r="E48" s="4" t="s">
        <v>16</v>
      </c>
      <c r="F48" s="4" t="s">
        <v>17</v>
      </c>
    </row>
    <row r="49" spans="2:6" x14ac:dyDescent="0.2">
      <c r="B49" s="4" t="s">
        <v>14</v>
      </c>
      <c r="C49" t="s">
        <v>110</v>
      </c>
      <c r="D49" t="s">
        <v>111</v>
      </c>
      <c r="E49" s="4" t="s">
        <v>16</v>
      </c>
      <c r="F49" s="4" t="s">
        <v>17</v>
      </c>
    </row>
    <row r="50" spans="2:6" x14ac:dyDescent="0.2">
      <c r="B50" s="4" t="s">
        <v>14</v>
      </c>
      <c r="C50" t="s">
        <v>112</v>
      </c>
      <c r="D50" t="s">
        <v>113</v>
      </c>
      <c r="E50" s="4" t="s">
        <v>16</v>
      </c>
      <c r="F50" s="4" t="s">
        <v>17</v>
      </c>
    </row>
    <row r="51" spans="2:6" x14ac:dyDescent="0.2">
      <c r="B51" s="4" t="s">
        <v>14</v>
      </c>
      <c r="C51" t="s">
        <v>114</v>
      </c>
      <c r="D51" t="s">
        <v>115</v>
      </c>
      <c r="E51" s="4" t="s">
        <v>16</v>
      </c>
      <c r="F51" s="4" t="s">
        <v>17</v>
      </c>
    </row>
    <row r="52" spans="2:6" x14ac:dyDescent="0.2">
      <c r="B52" s="4" t="s">
        <v>14</v>
      </c>
      <c r="C52" t="s">
        <v>116</v>
      </c>
      <c r="D52" t="s">
        <v>117</v>
      </c>
      <c r="E52" s="4" t="s">
        <v>16</v>
      </c>
      <c r="F52" s="4" t="s">
        <v>17</v>
      </c>
    </row>
    <row r="53" spans="2:6" x14ac:dyDescent="0.2">
      <c r="B53" s="4" t="s">
        <v>14</v>
      </c>
      <c r="C53" t="s">
        <v>118</v>
      </c>
      <c r="D53" t="s">
        <v>119</v>
      </c>
      <c r="E53" s="4" t="s">
        <v>16</v>
      </c>
      <c r="F53" s="4" t="s">
        <v>17</v>
      </c>
    </row>
    <row r="54" spans="2:6" x14ac:dyDescent="0.2">
      <c r="B54" s="4" t="s">
        <v>14</v>
      </c>
      <c r="C54" t="s">
        <v>120</v>
      </c>
      <c r="D54" t="s">
        <v>121</v>
      </c>
      <c r="E54" s="4" t="s">
        <v>16</v>
      </c>
      <c r="F54" s="4" t="s">
        <v>17</v>
      </c>
    </row>
    <row r="55" spans="2:6" x14ac:dyDescent="0.2">
      <c r="B55" s="4" t="s">
        <v>14</v>
      </c>
      <c r="C55" t="s">
        <v>122</v>
      </c>
      <c r="D55" t="s">
        <v>123</v>
      </c>
      <c r="E55" s="4" t="s">
        <v>16</v>
      </c>
      <c r="F55" s="4" t="s">
        <v>17</v>
      </c>
    </row>
    <row r="56" spans="2:6" x14ac:dyDescent="0.2">
      <c r="B56" s="4" t="s">
        <v>14</v>
      </c>
      <c r="C56" t="s">
        <v>124</v>
      </c>
      <c r="D56" t="s">
        <v>125</v>
      </c>
      <c r="E56" s="4" t="s">
        <v>16</v>
      </c>
      <c r="F56" s="4" t="s">
        <v>17</v>
      </c>
    </row>
    <row r="57" spans="2:6" x14ac:dyDescent="0.2">
      <c r="B57" s="4" t="s">
        <v>14</v>
      </c>
      <c r="C57" t="s">
        <v>126</v>
      </c>
      <c r="D57" t="s">
        <v>127</v>
      </c>
      <c r="E57" s="4" t="s">
        <v>16</v>
      </c>
      <c r="F57" s="4" t="s">
        <v>17</v>
      </c>
    </row>
    <row r="58" spans="2:6" x14ac:dyDescent="0.2">
      <c r="B58" s="4" t="s">
        <v>14</v>
      </c>
      <c r="C58" t="s">
        <v>128</v>
      </c>
      <c r="D58" t="s">
        <v>129</v>
      </c>
      <c r="E58" s="4" t="s">
        <v>16</v>
      </c>
      <c r="F58" s="4" t="s">
        <v>17</v>
      </c>
    </row>
    <row r="59" spans="2:6" x14ac:dyDescent="0.2">
      <c r="B59" s="4" t="s">
        <v>14</v>
      </c>
      <c r="C59" t="s">
        <v>130</v>
      </c>
      <c r="D59" t="s">
        <v>131</v>
      </c>
      <c r="E59" s="4" t="s">
        <v>16</v>
      </c>
      <c r="F59" s="4" t="s">
        <v>17</v>
      </c>
    </row>
    <row r="60" spans="2:6" x14ac:dyDescent="0.2">
      <c r="B60" s="4" t="s">
        <v>14</v>
      </c>
      <c r="C60" t="s">
        <v>132</v>
      </c>
      <c r="D60" t="s">
        <v>133</v>
      </c>
      <c r="E60" s="4" t="s">
        <v>16</v>
      </c>
      <c r="F60" s="4" t="s">
        <v>17</v>
      </c>
    </row>
    <row r="61" spans="2:6" x14ac:dyDescent="0.2">
      <c r="B61" s="4" t="s">
        <v>14</v>
      </c>
      <c r="C61" t="s">
        <v>134</v>
      </c>
      <c r="D61" t="s">
        <v>135</v>
      </c>
      <c r="E61" s="4" t="s">
        <v>16</v>
      </c>
      <c r="F61" s="4" t="s">
        <v>17</v>
      </c>
    </row>
    <row r="62" spans="2:6" x14ac:dyDescent="0.2">
      <c r="B62" s="4" t="s">
        <v>14</v>
      </c>
      <c r="C62" t="s">
        <v>136</v>
      </c>
      <c r="D62" t="s">
        <v>137</v>
      </c>
      <c r="E62" s="4" t="s">
        <v>16</v>
      </c>
      <c r="F62" s="4" t="s">
        <v>17</v>
      </c>
    </row>
    <row r="63" spans="2:6" x14ac:dyDescent="0.2">
      <c r="B63" s="4" t="s">
        <v>14</v>
      </c>
      <c r="C63" t="s">
        <v>138</v>
      </c>
      <c r="D63" t="s">
        <v>139</v>
      </c>
      <c r="E63" s="4" t="s">
        <v>16</v>
      </c>
      <c r="F63" s="4" t="s">
        <v>17</v>
      </c>
    </row>
    <row r="64" spans="2:6" x14ac:dyDescent="0.2">
      <c r="B64" s="4" t="s">
        <v>14</v>
      </c>
      <c r="C64" t="s">
        <v>140</v>
      </c>
      <c r="D64" t="s">
        <v>141</v>
      </c>
      <c r="E64" s="4" t="s">
        <v>16</v>
      </c>
      <c r="F64" s="4" t="s">
        <v>17</v>
      </c>
    </row>
    <row r="65" spans="2:6" x14ac:dyDescent="0.2">
      <c r="B65" s="4" t="s">
        <v>14</v>
      </c>
      <c r="C65" t="s">
        <v>142</v>
      </c>
      <c r="D65" t="s">
        <v>143</v>
      </c>
      <c r="E65" s="4" t="s">
        <v>16</v>
      </c>
      <c r="F65" s="4" t="s">
        <v>17</v>
      </c>
    </row>
    <row r="66" spans="2:6" x14ac:dyDescent="0.2">
      <c r="B66" s="4" t="s">
        <v>14</v>
      </c>
      <c r="C66" t="s">
        <v>144</v>
      </c>
      <c r="D66" t="s">
        <v>145</v>
      </c>
      <c r="E66" s="4" t="s">
        <v>16</v>
      </c>
      <c r="F66" s="4" t="s">
        <v>17</v>
      </c>
    </row>
    <row r="67" spans="2:6" x14ac:dyDescent="0.2">
      <c r="B67" s="4" t="s">
        <v>14</v>
      </c>
      <c r="C67" t="s">
        <v>146</v>
      </c>
      <c r="D67" t="s">
        <v>147</v>
      </c>
      <c r="E67" s="4" t="s">
        <v>16</v>
      </c>
      <c r="F67" s="4" t="s">
        <v>17</v>
      </c>
    </row>
    <row r="68" spans="2:6" x14ac:dyDescent="0.2">
      <c r="B68" s="4" t="s">
        <v>14</v>
      </c>
      <c r="C68" t="s">
        <v>148</v>
      </c>
      <c r="D68" t="s">
        <v>149</v>
      </c>
      <c r="E68" s="4" t="s">
        <v>16</v>
      </c>
      <c r="F68" s="4" t="s">
        <v>17</v>
      </c>
    </row>
    <row r="69" spans="2:6" x14ac:dyDescent="0.2">
      <c r="B69" s="4" t="s">
        <v>14</v>
      </c>
      <c r="C69" t="s">
        <v>150</v>
      </c>
      <c r="D69" t="s">
        <v>151</v>
      </c>
      <c r="E69" s="4" t="s">
        <v>16</v>
      </c>
      <c r="F69" s="4" t="s">
        <v>17</v>
      </c>
    </row>
    <row r="70" spans="2:6" x14ac:dyDescent="0.2">
      <c r="B70" s="4" t="s">
        <v>14</v>
      </c>
      <c r="C70" t="s">
        <v>152</v>
      </c>
      <c r="D70" t="s">
        <v>153</v>
      </c>
      <c r="E70" s="4" t="s">
        <v>16</v>
      </c>
      <c r="F70" s="4" t="s">
        <v>17</v>
      </c>
    </row>
    <row r="71" spans="2:6" x14ac:dyDescent="0.2">
      <c r="B71" s="4" t="s">
        <v>14</v>
      </c>
      <c r="C71" t="s">
        <v>154</v>
      </c>
      <c r="D71" t="s">
        <v>155</v>
      </c>
      <c r="E71" s="4" t="s">
        <v>16</v>
      </c>
      <c r="F71" s="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8F24-4E56-49F3-9204-FD5A5900A5D7}">
  <sheetPr>
    <tabColor theme="4"/>
  </sheetPr>
  <dimension ref="A1:N2"/>
  <sheetViews>
    <sheetView workbookViewId="0">
      <selection activeCell="B2" sqref="B2:N5"/>
    </sheetView>
  </sheetViews>
  <sheetFormatPr defaultRowHeight="12.75" x14ac:dyDescent="0.2"/>
  <cols>
    <col min="2" max="2" width="16.28515625" customWidth="1"/>
    <col min="3" max="3" width="17.85546875" customWidth="1"/>
    <col min="4" max="8" width="4.5703125" customWidth="1"/>
  </cols>
  <sheetData>
    <row r="1" spans="1:14" x14ac:dyDescent="0.2">
      <c r="A1" t="s">
        <v>4</v>
      </c>
      <c r="B1" t="s">
        <v>0</v>
      </c>
    </row>
    <row r="2" spans="1:14" x14ac:dyDescent="0.2">
      <c r="N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C606-03E6-4E53-AE7B-7349668CD223}">
  <sheetPr>
    <tabColor theme="4"/>
  </sheetPr>
  <dimension ref="A1:AP25"/>
  <sheetViews>
    <sheetView workbookViewId="0">
      <selection activeCell="J25" sqref="J25"/>
    </sheetView>
  </sheetViews>
  <sheetFormatPr defaultRowHeight="12.75" x14ac:dyDescent="0.2"/>
  <cols>
    <col min="2" max="2" width="16.28515625" customWidth="1"/>
    <col min="3" max="3" width="17.85546875" customWidth="1"/>
    <col min="4" max="4" width="10.85546875" bestFit="1" customWidth="1"/>
    <col min="5" max="5" width="19.140625" bestFit="1" customWidth="1"/>
    <col min="6" max="6" width="9.7109375" bestFit="1" customWidth="1"/>
    <col min="7" max="8" width="4.5703125" customWidth="1"/>
  </cols>
  <sheetData>
    <row r="1" spans="1:42" x14ac:dyDescent="0.2">
      <c r="A1" t="s">
        <v>5</v>
      </c>
      <c r="B1" t="s">
        <v>0</v>
      </c>
      <c r="D1" s="1" t="str">
        <f ca="1">MID(CELL("filename",N1),FIND("]",CELL("filename",N1))+1,255)</f>
        <v>TS_COMAGG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x14ac:dyDescent="0.2">
      <c r="B2" t="s">
        <v>158</v>
      </c>
      <c r="C2" t="s">
        <v>1</v>
      </c>
      <c r="D2" t="s">
        <v>28</v>
      </c>
      <c r="E2" t="s">
        <v>1</v>
      </c>
      <c r="F2" t="s">
        <v>159</v>
      </c>
      <c r="G2" t="s">
        <v>1</v>
      </c>
      <c r="H2" t="s">
        <v>1</v>
      </c>
      <c r="I2">
        <v>0</v>
      </c>
      <c r="J2">
        <v>1</v>
      </c>
    </row>
    <row r="3" spans="1:42" x14ac:dyDescent="0.2">
      <c r="B3" t="s">
        <v>158</v>
      </c>
      <c r="C3" t="s">
        <v>1</v>
      </c>
      <c r="D3" t="s">
        <v>44</v>
      </c>
      <c r="E3" t="s">
        <v>1</v>
      </c>
      <c r="F3" t="s">
        <v>159</v>
      </c>
      <c r="G3" t="s">
        <v>1</v>
      </c>
      <c r="H3" t="s">
        <v>1</v>
      </c>
      <c r="I3">
        <v>0</v>
      </c>
      <c r="J3">
        <v>0</v>
      </c>
    </row>
    <row r="4" spans="1:42" x14ac:dyDescent="0.2">
      <c r="B4" t="s">
        <v>158</v>
      </c>
      <c r="C4" t="s">
        <v>1</v>
      </c>
      <c r="D4" t="s">
        <v>60</v>
      </c>
      <c r="E4" t="s">
        <v>1</v>
      </c>
      <c r="F4" t="s">
        <v>159</v>
      </c>
      <c r="G4" t="s">
        <v>1</v>
      </c>
      <c r="H4" t="s">
        <v>1</v>
      </c>
      <c r="I4">
        <v>0</v>
      </c>
      <c r="J4">
        <v>1</v>
      </c>
    </row>
    <row r="5" spans="1:42" x14ac:dyDescent="0.2">
      <c r="B5" t="s">
        <v>158</v>
      </c>
      <c r="C5" t="s">
        <v>1</v>
      </c>
      <c r="D5" t="s">
        <v>108</v>
      </c>
      <c r="E5" t="s">
        <v>1</v>
      </c>
      <c r="F5" t="s">
        <v>159</v>
      </c>
      <c r="G5" t="s">
        <v>1</v>
      </c>
      <c r="H5" t="s">
        <v>1</v>
      </c>
      <c r="I5">
        <v>0</v>
      </c>
      <c r="J5">
        <v>1</v>
      </c>
    </row>
    <row r="6" spans="1:42" x14ac:dyDescent="0.2">
      <c r="B6" t="s">
        <v>158</v>
      </c>
      <c r="C6" t="s">
        <v>1</v>
      </c>
      <c r="D6" t="s">
        <v>92</v>
      </c>
      <c r="E6" t="s">
        <v>1</v>
      </c>
      <c r="F6" t="s">
        <v>159</v>
      </c>
      <c r="G6" t="s">
        <v>1</v>
      </c>
      <c r="H6" t="s">
        <v>1</v>
      </c>
      <c r="I6">
        <v>0</v>
      </c>
      <c r="J6">
        <v>0</v>
      </c>
    </row>
    <row r="7" spans="1:42" x14ac:dyDescent="0.2">
      <c r="B7" t="s">
        <v>158</v>
      </c>
      <c r="C7" t="s">
        <v>1</v>
      </c>
      <c r="D7" t="s">
        <v>76</v>
      </c>
      <c r="E7" t="s">
        <v>1</v>
      </c>
      <c r="F7" t="s">
        <v>159</v>
      </c>
      <c r="G7" t="s">
        <v>1</v>
      </c>
      <c r="H7" t="s">
        <v>1</v>
      </c>
      <c r="I7">
        <v>0</v>
      </c>
      <c r="J7">
        <v>1</v>
      </c>
    </row>
    <row r="8" spans="1:42" x14ac:dyDescent="0.2">
      <c r="B8" t="s">
        <v>158</v>
      </c>
      <c r="C8" t="s">
        <v>1</v>
      </c>
      <c r="D8" t="s">
        <v>140</v>
      </c>
      <c r="E8" t="s">
        <v>1</v>
      </c>
      <c r="F8" t="s">
        <v>159</v>
      </c>
      <c r="G8" t="s">
        <v>1</v>
      </c>
      <c r="H8" t="s">
        <v>1</v>
      </c>
      <c r="I8">
        <v>0</v>
      </c>
      <c r="J8">
        <v>1</v>
      </c>
    </row>
    <row r="9" spans="1:42" x14ac:dyDescent="0.2">
      <c r="B9" t="s">
        <v>158</v>
      </c>
      <c r="C9" t="s">
        <v>1</v>
      </c>
      <c r="D9" t="s">
        <v>30</v>
      </c>
      <c r="E9" t="s">
        <v>1</v>
      </c>
      <c r="F9" t="s">
        <v>159</v>
      </c>
      <c r="G9" t="s">
        <v>1</v>
      </c>
      <c r="H9" t="s">
        <v>1</v>
      </c>
      <c r="I9">
        <v>0</v>
      </c>
      <c r="J9">
        <v>21</v>
      </c>
    </row>
    <row r="10" spans="1:42" x14ac:dyDescent="0.2">
      <c r="B10" t="s">
        <v>158</v>
      </c>
      <c r="C10" t="s">
        <v>1</v>
      </c>
      <c r="D10" t="s">
        <v>46</v>
      </c>
      <c r="E10" t="s">
        <v>1</v>
      </c>
      <c r="F10" t="s">
        <v>159</v>
      </c>
      <c r="G10" t="s">
        <v>1</v>
      </c>
      <c r="H10" t="s">
        <v>1</v>
      </c>
      <c r="I10">
        <v>0</v>
      </c>
      <c r="J10">
        <v>0</v>
      </c>
    </row>
    <row r="11" spans="1:42" x14ac:dyDescent="0.2">
      <c r="B11" t="s">
        <v>158</v>
      </c>
      <c r="C11" t="s">
        <v>1</v>
      </c>
      <c r="D11" t="s">
        <v>62</v>
      </c>
      <c r="E11" t="s">
        <v>1</v>
      </c>
      <c r="F11" t="s">
        <v>159</v>
      </c>
      <c r="G11" t="s">
        <v>1</v>
      </c>
      <c r="H11" t="s">
        <v>1</v>
      </c>
      <c r="I11">
        <v>0</v>
      </c>
      <c r="J11">
        <v>21</v>
      </c>
    </row>
    <row r="12" spans="1:42" x14ac:dyDescent="0.2">
      <c r="B12" t="s">
        <v>158</v>
      </c>
      <c r="C12" t="s">
        <v>1</v>
      </c>
      <c r="D12" t="s">
        <v>110</v>
      </c>
      <c r="E12" t="s">
        <v>1</v>
      </c>
      <c r="F12" t="s">
        <v>159</v>
      </c>
      <c r="G12" t="s">
        <v>1</v>
      </c>
      <c r="H12" t="s">
        <v>1</v>
      </c>
      <c r="I12">
        <v>0</v>
      </c>
      <c r="J12">
        <v>21</v>
      </c>
    </row>
    <row r="13" spans="1:42" x14ac:dyDescent="0.2">
      <c r="B13" t="s">
        <v>158</v>
      </c>
      <c r="C13" t="s">
        <v>1</v>
      </c>
      <c r="D13" t="s">
        <v>94</v>
      </c>
      <c r="E13" t="s">
        <v>1</v>
      </c>
      <c r="F13" t="s">
        <v>159</v>
      </c>
      <c r="G13" t="s">
        <v>1</v>
      </c>
      <c r="H13" t="s">
        <v>1</v>
      </c>
      <c r="I13">
        <v>0</v>
      </c>
      <c r="J13">
        <v>0</v>
      </c>
    </row>
    <row r="14" spans="1:42" x14ac:dyDescent="0.2">
      <c r="B14" t="s">
        <v>158</v>
      </c>
      <c r="C14" t="s">
        <v>1</v>
      </c>
      <c r="D14" t="s">
        <v>78</v>
      </c>
      <c r="E14" t="s">
        <v>1</v>
      </c>
      <c r="F14" t="s">
        <v>159</v>
      </c>
      <c r="G14" t="s">
        <v>1</v>
      </c>
      <c r="H14" t="s">
        <v>1</v>
      </c>
      <c r="I14">
        <v>0</v>
      </c>
      <c r="J14">
        <v>21</v>
      </c>
    </row>
    <row r="15" spans="1:42" x14ac:dyDescent="0.2">
      <c r="B15" t="s">
        <v>158</v>
      </c>
      <c r="C15" t="s">
        <v>1</v>
      </c>
      <c r="D15" t="s">
        <v>142</v>
      </c>
      <c r="E15" t="s">
        <v>1</v>
      </c>
      <c r="F15" t="s">
        <v>159</v>
      </c>
      <c r="G15" t="s">
        <v>1</v>
      </c>
      <c r="H15" t="s">
        <v>1</v>
      </c>
      <c r="I15">
        <v>0</v>
      </c>
      <c r="J15">
        <v>21</v>
      </c>
    </row>
    <row r="16" spans="1:42" x14ac:dyDescent="0.2">
      <c r="B16" t="s">
        <v>158</v>
      </c>
      <c r="C16" t="s">
        <v>1</v>
      </c>
      <c r="D16" t="s">
        <v>32</v>
      </c>
      <c r="E16" t="s">
        <v>1</v>
      </c>
      <c r="F16" t="s">
        <v>159</v>
      </c>
      <c r="G16" t="s">
        <v>1</v>
      </c>
      <c r="H16" t="s">
        <v>1</v>
      </c>
      <c r="I16">
        <v>0</v>
      </c>
      <c r="J16">
        <v>310</v>
      </c>
    </row>
    <row r="17" spans="2:10" x14ac:dyDescent="0.2">
      <c r="B17" t="s">
        <v>158</v>
      </c>
      <c r="C17" t="s">
        <v>1</v>
      </c>
      <c r="D17" t="s">
        <v>48</v>
      </c>
      <c r="E17" t="s">
        <v>1</v>
      </c>
      <c r="F17" t="s">
        <v>159</v>
      </c>
      <c r="G17" t="s">
        <v>1</v>
      </c>
      <c r="H17" t="s">
        <v>1</v>
      </c>
      <c r="I17">
        <v>0</v>
      </c>
      <c r="J17">
        <v>0</v>
      </c>
    </row>
    <row r="18" spans="2:10" x14ac:dyDescent="0.2">
      <c r="B18" t="s">
        <v>158</v>
      </c>
      <c r="C18" t="s">
        <v>1</v>
      </c>
      <c r="D18" t="s">
        <v>64</v>
      </c>
      <c r="E18" t="s">
        <v>1</v>
      </c>
      <c r="F18" t="s">
        <v>159</v>
      </c>
      <c r="G18" t="s">
        <v>1</v>
      </c>
      <c r="H18" t="s">
        <v>1</v>
      </c>
      <c r="I18">
        <v>0</v>
      </c>
      <c r="J18">
        <v>310</v>
      </c>
    </row>
    <row r="19" spans="2:10" x14ac:dyDescent="0.2">
      <c r="B19" t="s">
        <v>158</v>
      </c>
      <c r="C19" t="s">
        <v>1</v>
      </c>
      <c r="D19" t="s">
        <v>112</v>
      </c>
      <c r="E19" t="s">
        <v>1</v>
      </c>
      <c r="F19" t="s">
        <v>159</v>
      </c>
      <c r="G19" t="s">
        <v>1</v>
      </c>
      <c r="H19" t="s">
        <v>1</v>
      </c>
      <c r="I19">
        <v>0</v>
      </c>
      <c r="J19">
        <v>310</v>
      </c>
    </row>
    <row r="20" spans="2:10" x14ac:dyDescent="0.2">
      <c r="B20" t="s">
        <v>158</v>
      </c>
      <c r="C20" t="s">
        <v>1</v>
      </c>
      <c r="D20" t="s">
        <v>96</v>
      </c>
      <c r="E20" t="s">
        <v>1</v>
      </c>
      <c r="F20" t="s">
        <v>159</v>
      </c>
      <c r="G20" t="s">
        <v>1</v>
      </c>
      <c r="H20" t="s">
        <v>1</v>
      </c>
      <c r="I20">
        <v>0</v>
      </c>
      <c r="J20">
        <v>0</v>
      </c>
    </row>
    <row r="21" spans="2:10" x14ac:dyDescent="0.2">
      <c r="B21" t="s">
        <v>158</v>
      </c>
      <c r="C21" t="s">
        <v>1</v>
      </c>
      <c r="D21" t="s">
        <v>80</v>
      </c>
      <c r="E21" t="s">
        <v>1</v>
      </c>
      <c r="F21" t="s">
        <v>159</v>
      </c>
      <c r="G21" t="s">
        <v>1</v>
      </c>
      <c r="H21" t="s">
        <v>1</v>
      </c>
      <c r="I21">
        <v>0</v>
      </c>
      <c r="J21">
        <v>310</v>
      </c>
    </row>
    <row r="22" spans="2:10" x14ac:dyDescent="0.2">
      <c r="B22" t="s">
        <v>158</v>
      </c>
      <c r="C22" t="s">
        <v>1</v>
      </c>
      <c r="D22" t="s">
        <v>144</v>
      </c>
      <c r="E22" t="s">
        <v>1</v>
      </c>
      <c r="F22" t="s">
        <v>159</v>
      </c>
      <c r="G22" t="s">
        <v>1</v>
      </c>
      <c r="H22" t="s">
        <v>1</v>
      </c>
      <c r="I22">
        <v>0</v>
      </c>
      <c r="J22">
        <v>310</v>
      </c>
    </row>
    <row r="23" spans="2:10" x14ac:dyDescent="0.2">
      <c r="B23" t="s">
        <v>158</v>
      </c>
      <c r="C23" t="s">
        <v>1</v>
      </c>
      <c r="D23" t="s">
        <v>19</v>
      </c>
      <c r="E23" t="s">
        <v>1</v>
      </c>
      <c r="F23" t="s">
        <v>159</v>
      </c>
      <c r="G23" t="s">
        <v>1</v>
      </c>
      <c r="H23" t="s">
        <v>1</v>
      </c>
      <c r="I23">
        <v>0</v>
      </c>
      <c r="J23">
        <v>1</v>
      </c>
    </row>
    <row r="24" spans="2:10" x14ac:dyDescent="0.2">
      <c r="B24" t="s">
        <v>158</v>
      </c>
      <c r="C24" t="s">
        <v>1</v>
      </c>
      <c r="D24" t="s">
        <v>21</v>
      </c>
      <c r="E24" t="s">
        <v>1</v>
      </c>
      <c r="F24" t="s">
        <v>159</v>
      </c>
      <c r="G24" t="s">
        <v>1</v>
      </c>
      <c r="H24" t="s">
        <v>1</v>
      </c>
      <c r="I24">
        <v>0</v>
      </c>
      <c r="J24">
        <v>21</v>
      </c>
    </row>
    <row r="25" spans="2:10" x14ac:dyDescent="0.2">
      <c r="B25" t="s">
        <v>158</v>
      </c>
      <c r="C25" t="s">
        <v>1</v>
      </c>
      <c r="D25" t="s">
        <v>20</v>
      </c>
      <c r="E25" t="s">
        <v>1</v>
      </c>
      <c r="F25" t="s">
        <v>159</v>
      </c>
      <c r="G25" t="s">
        <v>1</v>
      </c>
      <c r="H25" t="s">
        <v>1</v>
      </c>
      <c r="I25">
        <v>0</v>
      </c>
      <c r="J2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C9DA4-E441-407B-9029-809478807945}">
  <sheetPr>
    <tabColor theme="4"/>
  </sheetPr>
  <dimension ref="A1:AP2"/>
  <sheetViews>
    <sheetView workbookViewId="0">
      <selection activeCell="P2" sqref="P2"/>
    </sheetView>
  </sheetViews>
  <sheetFormatPr defaultRowHeight="12.75" x14ac:dyDescent="0.2"/>
  <cols>
    <col min="2" max="2" width="16.28515625" customWidth="1"/>
    <col min="3" max="3" width="17.85546875" customWidth="1"/>
    <col min="4" max="4" width="10.85546875" bestFit="1" customWidth="1"/>
    <col min="5" max="5" width="19.140625" bestFit="1" customWidth="1"/>
    <col min="6" max="6" width="9.7109375" bestFit="1" customWidth="1"/>
    <col min="7" max="8" width="4.5703125" customWidth="1"/>
  </cols>
  <sheetData>
    <row r="1" spans="1:42" x14ac:dyDescent="0.2">
      <c r="A1" t="s">
        <v>5</v>
      </c>
      <c r="B1" t="s">
        <v>0</v>
      </c>
      <c r="D1" s="1" t="str">
        <f ca="1">MID(CELL("filename",N1),FIND("]",CELL("filename",N1))+1,255)</f>
        <v>TS_Tax</v>
      </c>
      <c r="I1">
        <v>0</v>
      </c>
      <c r="J1">
        <v>2012</v>
      </c>
      <c r="K1">
        <f>J1+1</f>
        <v>2013</v>
      </c>
      <c r="L1">
        <f t="shared" ref="L1:AL1" si="0">K1+1</f>
        <v>2014</v>
      </c>
      <c r="M1">
        <f t="shared" si="0"/>
        <v>2015</v>
      </c>
      <c r="N1">
        <f t="shared" si="0"/>
        <v>2016</v>
      </c>
      <c r="O1">
        <f t="shared" si="0"/>
        <v>2017</v>
      </c>
      <c r="P1">
        <f t="shared" si="0"/>
        <v>2018</v>
      </c>
      <c r="Q1">
        <f t="shared" si="0"/>
        <v>2019</v>
      </c>
      <c r="R1">
        <f t="shared" si="0"/>
        <v>2020</v>
      </c>
      <c r="S1">
        <f t="shared" si="0"/>
        <v>2021</v>
      </c>
      <c r="T1">
        <f t="shared" si="0"/>
        <v>2022</v>
      </c>
      <c r="U1">
        <f t="shared" si="0"/>
        <v>2023</v>
      </c>
      <c r="V1">
        <f t="shared" si="0"/>
        <v>2024</v>
      </c>
      <c r="W1">
        <f t="shared" si="0"/>
        <v>2025</v>
      </c>
      <c r="X1">
        <f t="shared" si="0"/>
        <v>2026</v>
      </c>
      <c r="Y1">
        <f t="shared" si="0"/>
        <v>2027</v>
      </c>
      <c r="Z1">
        <f t="shared" si="0"/>
        <v>2028</v>
      </c>
      <c r="AA1">
        <f t="shared" si="0"/>
        <v>2029</v>
      </c>
      <c r="AB1">
        <f t="shared" si="0"/>
        <v>2030</v>
      </c>
      <c r="AC1">
        <f t="shared" si="0"/>
        <v>2031</v>
      </c>
      <c r="AD1">
        <f t="shared" si="0"/>
        <v>2032</v>
      </c>
      <c r="AE1">
        <f t="shared" si="0"/>
        <v>2033</v>
      </c>
      <c r="AF1">
        <f t="shared" si="0"/>
        <v>2034</v>
      </c>
      <c r="AG1">
        <f t="shared" si="0"/>
        <v>2035</v>
      </c>
      <c r="AH1">
        <f t="shared" si="0"/>
        <v>2036</v>
      </c>
      <c r="AI1">
        <f t="shared" si="0"/>
        <v>2037</v>
      </c>
      <c r="AJ1">
        <f t="shared" si="0"/>
        <v>2038</v>
      </c>
      <c r="AK1">
        <f t="shared" si="0"/>
        <v>2039</v>
      </c>
      <c r="AL1">
        <f t="shared" si="0"/>
        <v>2040</v>
      </c>
      <c r="AM1">
        <v>2045</v>
      </c>
      <c r="AN1">
        <v>2050</v>
      </c>
      <c r="AO1">
        <v>2060</v>
      </c>
      <c r="AP1">
        <v>2070</v>
      </c>
    </row>
    <row r="2" spans="1:42" ht="15" x14ac:dyDescent="0.25">
      <c r="B2" t="s">
        <v>160</v>
      </c>
      <c r="C2" t="s">
        <v>1</v>
      </c>
      <c r="D2" t="s">
        <v>159</v>
      </c>
      <c r="E2" t="s">
        <v>1</v>
      </c>
      <c r="F2" t="s">
        <v>1</v>
      </c>
      <c r="G2" t="s">
        <v>2</v>
      </c>
      <c r="H2" t="s">
        <v>1</v>
      </c>
      <c r="I2">
        <v>0</v>
      </c>
      <c r="P2" s="3">
        <v>0</v>
      </c>
      <c r="Q2">
        <f>CO2TaxInputs!E9</f>
        <v>2.4599999999999997E-2</v>
      </c>
      <c r="R2">
        <f>CO2TaxInputs!F9</f>
        <v>2.5092E-2</v>
      </c>
      <c r="S2">
        <f>CO2TaxInputs!G9</f>
        <v>2.559384E-2</v>
      </c>
      <c r="T2">
        <f>CO2TaxInputs!H9</f>
        <v>2.6105716800000001E-2</v>
      </c>
      <c r="U2" t="str">
        <f>CO2TaxInputs!I9</f>
        <v/>
      </c>
      <c r="V2" t="str">
        <f>CO2TaxInputs!J9</f>
        <v/>
      </c>
      <c r="W2" t="str">
        <f>CO2TaxInputs!K9</f>
        <v/>
      </c>
      <c r="X2" t="str">
        <f>CO2TaxInputs!L9</f>
        <v/>
      </c>
      <c r="Y2" t="str">
        <f>CO2TaxInputs!M9</f>
        <v/>
      </c>
      <c r="Z2" t="str">
        <f>CO2TaxInputs!N9</f>
        <v/>
      </c>
      <c r="AA2" t="str">
        <f>CO2TaxInputs!O9</f>
        <v/>
      </c>
      <c r="AB2" t="str">
        <f>CO2TaxInputs!P9</f>
        <v/>
      </c>
      <c r="AC2" t="str">
        <f>CO2TaxInputs!Q9</f>
        <v/>
      </c>
      <c r="AD2" t="str">
        <f>CO2TaxInputs!R9</f>
        <v/>
      </c>
      <c r="AE2" t="str">
        <f>CO2TaxInputs!S9</f>
        <v/>
      </c>
      <c r="AF2" t="str">
        <f>CO2TaxInputs!T9</f>
        <v/>
      </c>
      <c r="AG2" t="str">
        <f>CO2TaxInputs!U9</f>
        <v/>
      </c>
      <c r="AH2" t="str">
        <f>CO2TaxInputs!V9</f>
        <v/>
      </c>
      <c r="AI2" t="str">
        <f>CO2TaxInputs!W9</f>
        <v/>
      </c>
      <c r="AJ2" t="str">
        <f>CO2TaxInputs!X9</f>
        <v/>
      </c>
      <c r="AK2" t="str">
        <f>CO2TaxInputs!Y9</f>
        <v/>
      </c>
      <c r="AL2" t="str">
        <f>CO2TaxInputs!Z9</f>
        <v/>
      </c>
      <c r="AM2" t="str">
        <f>CO2TaxInputs!AA9</f>
        <v/>
      </c>
      <c r="AN2" t="str">
        <f>CO2TaxInputs!AB9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CO2TaxInputs</vt:lpstr>
      <vt:lpstr>ITEMS-Emiss</vt:lpstr>
      <vt:lpstr>TID</vt:lpstr>
      <vt:lpstr>TS_COMAGG</vt:lpstr>
      <vt:lpstr>TS_Tax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2020-07-29T11:21:55Z</dcterms:created>
  <dcterms:modified xsi:type="dcterms:W3CDTF">2020-08-27T15:47:34Z</dcterms:modified>
</cp:coreProperties>
</file>